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9-02-10" sheetId="2" r:id="rId2"/>
    <sheet name="PS 09-02-11" sheetId="3" r:id="rId3"/>
    <sheet name="PS 09-02-21" sheetId="4" r:id="rId4"/>
    <sheet name="PS 09-02-31" sheetId="5" r:id="rId5"/>
    <sheet name="PS 09-02-41" sheetId="6" r:id="rId6"/>
    <sheet name="PS 09-02-42" sheetId="7" r:id="rId7"/>
    <sheet name="PS 09-02-71" sheetId="8" r:id="rId8"/>
    <sheet name="PS 09-02-72" sheetId="9" r:id="rId9"/>
    <sheet name="PS 09-02-73" sheetId="10" r:id="rId10"/>
    <sheet name="PS 09-02-74" sheetId="11" r:id="rId11"/>
    <sheet name="PS 09-02-81" sheetId="12" r:id="rId12"/>
    <sheet name="PS 09-02-91" sheetId="13" r:id="rId13"/>
    <sheet name="SO 09-00-11" sheetId="14" r:id="rId14"/>
    <sheet name="SO 09-21-12" sheetId="15" r:id="rId15"/>
    <sheet name="SO 09-30-13" sheetId="16" r:id="rId16"/>
    <sheet name="SO 09-30-19" sheetId="17" r:id="rId17"/>
    <sheet name="SO 09-30-16" sheetId="18" r:id="rId18"/>
    <sheet name="SO 09-31-15" sheetId="19" r:id="rId19"/>
    <sheet name="SO 09-31-17" sheetId="20" r:id="rId20"/>
    <sheet name="SO 09-31-18" sheetId="21" r:id="rId21"/>
    <sheet name="SO 09-32-14" sheetId="22" r:id="rId22"/>
    <sheet name="SO 09-52-21" sheetId="23" r:id="rId23"/>
    <sheet name="SO 09-59-22" sheetId="24" r:id="rId24"/>
    <sheet name="SO 09-72-01" sheetId="25" r:id="rId25"/>
    <sheet name="SO 09-79-02" sheetId="26" r:id="rId26"/>
    <sheet name="SO 09-92-31" sheetId="27" r:id="rId27"/>
    <sheet name="SO 09-95-32" sheetId="28" r:id="rId28"/>
    <sheet name="SO 00-99-00" sheetId="29" r:id="rId29"/>
    <sheet name="SO 98-98" sheetId="30" r:id="rId30"/>
    <sheet name="SO 90-90" sheetId="31" r:id="rId31"/>
  </sheets>
  <definedNames/>
  <calcPr/>
  <webPublishing/>
</workbook>
</file>

<file path=xl/sharedStrings.xml><?xml version="1.0" encoding="utf-8"?>
<sst xmlns="http://schemas.openxmlformats.org/spreadsheetml/2006/main" count="37950" uniqueCount="6318">
  <si>
    <t>Aspe</t>
  </si>
  <si>
    <t>Rekapitulace ceny</t>
  </si>
  <si>
    <t>5413520033-zm06</t>
  </si>
  <si>
    <t>Areál HZS Cheb</t>
  </si>
  <si>
    <t>var. 1</t>
  </si>
  <si>
    <t/>
  </si>
  <si>
    <t>Celková cena bez DPH:</t>
  </si>
  <si>
    <t>Celková cena s DPH:</t>
  </si>
  <si>
    <t>Objekt</t>
  </si>
  <si>
    <t>Popis</t>
  </si>
  <si>
    <t>Cena bez DPH</t>
  </si>
  <si>
    <t>DPH</t>
  </si>
  <si>
    <t>Cena s DPH</t>
  </si>
  <si>
    <t>Počet neoceněných položek</t>
  </si>
  <si>
    <t>D.1.2</t>
  </si>
  <si>
    <t>Železniční sdělovací zařízení</t>
  </si>
  <si>
    <t xml:space="preserve">  PS 09-02-10</t>
  </si>
  <si>
    <t>DOZ a další nadstavbové systémy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</si>
  <si>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</si>
  <si>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</si>
  <si>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</si>
  <si>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</si>
  <si>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</si>
  <si>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</si>
  <si>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</si>
  <si>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</si>
  <si>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</si>
  <si>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</si>
  <si>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</si>
  <si>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</si>
  <si>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</si>
  <si>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</si>
  <si>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</si>
  <si>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</si>
  <si>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</si>
  <si>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</si>
  <si>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</si>
  <si>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</si>
  <si>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</si>
  <si>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</si>
  <si>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</si>
  <si>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</si>
  <si>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</si>
  <si>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</si>
  <si>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</si>
  <si>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</si>
  <si>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09-02-10</t>
  </si>
  <si>
    <t>SD</t>
  </si>
  <si>
    <t>741</t>
  </si>
  <si>
    <t>elektroinstalační materiál, uzemnění, hromosvod</t>
  </si>
  <si>
    <t>P</t>
  </si>
  <si>
    <t>1</t>
  </si>
  <si>
    <t>741173</t>
  </si>
  <si>
    <t>KRABICE (ROZVODKA) INSTALAČNÍ KABELOVÁ VE VYŠŠÍM KRYTÍ - MIN. IP 44 VČETNĚ PRŮCHODEK SE SVORKAMI 3-F PŘES 10 DO 35 MM2</t>
  </si>
  <si>
    <t>KUS</t>
  </si>
  <si>
    <t>2022_OTSKP</t>
  </si>
  <si>
    <t>PP</t>
  </si>
  <si>
    <t>VV</t>
  </si>
  <si>
    <t>TS</t>
  </si>
  <si>
    <t>Technická specifikace položky odpovídá příslušné cenové soustavě.</t>
  </si>
  <si>
    <t>742</t>
  </si>
  <si>
    <t>silnoproudé rozvody</t>
  </si>
  <si>
    <t>742F12</t>
  </si>
  <si>
    <t>KABEL NN NEBO VODIČ JEDNOŽÍLOVÝ CU S PLASTOVOU IZOLACÍ OD 4 DO 16 MM2</t>
  </si>
  <si>
    <t>M</t>
  </si>
  <si>
    <t>742G11</t>
  </si>
  <si>
    <t>KABEL NN DVOU- A TŘÍŽÍLOVÝ CU S PLASTOVOU IZOLACÍ DO 2,5 MM2</t>
  </si>
  <si>
    <t>4</t>
  </si>
  <si>
    <t>742J21</t>
  </si>
  <si>
    <t>SYKFY DO 4X2X0,5, KABEL SDĚLOVACÍ IZOLACE PVC</t>
  </si>
  <si>
    <t>5</t>
  </si>
  <si>
    <t>742J29</t>
  </si>
  <si>
    <t>KABEL SDĚLOVACÍ LAN UTP/FTP UKONČENÝ KONEKTORY RJ45</t>
  </si>
  <si>
    <t>742K12</t>
  </si>
  <si>
    <t>UKONČENÍ JEDNOŽÍLOVÉHO KABELU V ROZVADĚČI NEBO NA PŘÍSTROJI OD 4 DO 16 MM2</t>
  </si>
  <si>
    <t>7</t>
  </si>
  <si>
    <t>742L11</t>
  </si>
  <si>
    <t>UKONČENÍ DVOU AŽ PĚTIŽÍLOVÉHO KABELU V ROZVADĚČI NEBO NA PŘÍSTROJI DO 2,5 MM2</t>
  </si>
  <si>
    <t>8</t>
  </si>
  <si>
    <t>747213</t>
  </si>
  <si>
    <t>CELKOVÁ PROHLÍDKA, ZKOUŠENÍ, MĚŘENÍ A VYHOTOVENÍ VÝCHOZÍ REVIZNÍ ZPRÁVY, PRO OBJEM IN PŘES 500 DO 1000 TIS. KČ</t>
  </si>
  <si>
    <t>9</t>
  </si>
  <si>
    <t>747214</t>
  </si>
  <si>
    <t>CELKOVÁ PROHLÍDKA, ZKOUŠENÍ, MĚŘENÍ A VYHOTOVENÍ VÝCHOZÍ REVIZNÍ ZPRÁVY, PRO OBJEM IN - PŘÍPLATEK ZA KAŽDÝCH DALŠÍCH I ZAPOČATÝCH 500 TIS. KČ</t>
  </si>
  <si>
    <t>10</t>
  </si>
  <si>
    <t>747301</t>
  </si>
  <si>
    <t>PROVEDENÍ PROHLÍDKY A ZKOUŠKY PRÁVNICKOU OSOBOU, VYDÁNÍ PRŮKAZU ZPŮSOBILOSTI</t>
  </si>
  <si>
    <t>11</t>
  </si>
  <si>
    <t>747701</t>
  </si>
  <si>
    <t>DOKONČOVACÍ MONTÁŽNÍ PRÁCE NA ELEKTRICKÉM ZAŘÍZENÍ</t>
  </si>
  <si>
    <t>HOD</t>
  </si>
  <si>
    <t>12</t>
  </si>
  <si>
    <t>747704</t>
  </si>
  <si>
    <t>ZAŠKOLENÍ OBSLUHY</t>
  </si>
  <si>
    <t>13</t>
  </si>
  <si>
    <t>R742M11</t>
  </si>
  <si>
    <t>UKONČENÍ 2-7ŽÍLOVÉHO KABELU V ROZVADĚČI NEBO NA PŘÍSTROJI DO 2,5 MM2</t>
  </si>
  <si>
    <t>R-položka</t>
  </si>
  <si>
    <t>1. Položka obsahuje:  
 – všechny práce spojené s úpravou kabelů pro montáž včetně veškerého příslušentsví  
2. Položka neobsahuje:  
 X  
3. Způsob měření:  
Udává se počet kusů kompletní konstrukce nebo práce.</t>
  </si>
  <si>
    <t>75K</t>
  </si>
  <si>
    <t>Proudové zdroje</t>
  </si>
  <si>
    <t>14</t>
  </si>
  <si>
    <t>75K221</t>
  </si>
  <si>
    <t>NAPÁJECÍ ZDROJ 24 V DC, SAMOSTATNÝ DO 200W</t>
  </si>
  <si>
    <t>15</t>
  </si>
  <si>
    <t>75K22X</t>
  </si>
  <si>
    <t>NAPÁJECÍ ZDROJ 24 V DC, SAMOSTATNÝ - MONTÁŽ</t>
  </si>
  <si>
    <t>75O</t>
  </si>
  <si>
    <t>signalizační zařízení</t>
  </si>
  <si>
    <t>16</t>
  </si>
  <si>
    <t>75O912</t>
  </si>
  <si>
    <t>DDTS ŽDC, ŘÍDICÍ STANICE PLC DO 24XDI / 24XDO / 12XAI</t>
  </si>
  <si>
    <t>17</t>
  </si>
  <si>
    <t>75O913</t>
  </si>
  <si>
    <t>DDTS ŽDC, ROZŠÍŘENÍ ŘÍDICÍ STANICE PLC DO 24XDI / 24XDO / 12XAI</t>
  </si>
  <si>
    <t>18</t>
  </si>
  <si>
    <t>75O91B</t>
  </si>
  <si>
    <t>DDTS ŽDC, INTEGRAČNÍ KONCENTRÁTOR</t>
  </si>
  <si>
    <t>19</t>
  </si>
  <si>
    <t>75O923</t>
  </si>
  <si>
    <t>DDTS ŽDC, SW DOPLNĚNÍ INS</t>
  </si>
  <si>
    <t>20</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</si>
  <si>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</si>
  <si>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</si>
  <si>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</si>
  <si>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21</t>
  </si>
  <si>
    <t>75O932</t>
  </si>
  <si>
    <t>DDTS ŽDC, KLIENTSKÉ PRACOVIŠTĚ STACIONÁRNÍ</t>
  </si>
  <si>
    <t>22</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</si>
  <si>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</si>
  <si>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</si>
  <si>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</si>
  <si>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23</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</si>
  <si>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</si>
  <si>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</si>
  <si>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</si>
  <si>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24</t>
  </si>
  <si>
    <t>R-75O943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</si>
  <si>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</si>
  <si>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</si>
  <si>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25</t>
  </si>
  <si>
    <t>R-75O947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</si>
  <si>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</si>
  <si>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</si>
  <si>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26</t>
  </si>
  <si>
    <t>R-75O949</t>
  </si>
  <si>
    <t>DDTS ŽDC, INTEGRACE ZPDP</t>
  </si>
  <si>
    <t>1. Položka obsahuje:   
- SW integraci jedné ústředny ZPDP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</si>
  <si>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27</t>
  </si>
  <si>
    <t>R-75O94A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</si>
  <si>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</si>
  <si>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</si>
  <si>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28</t>
  </si>
  <si>
    <t>R-75O94B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</si>
  <si>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</si>
  <si>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</si>
  <si>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29</t>
  </si>
  <si>
    <t>R-75O94E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</si>
  <si>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</si>
  <si>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</si>
  <si>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30</t>
  </si>
  <si>
    <t>R-75O94F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</si>
  <si>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</si>
  <si>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</si>
  <si>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31</t>
  </si>
  <si>
    <t>R-75O94H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</si>
  <si>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</si>
  <si>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</si>
  <si>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32</t>
  </si>
  <si>
    <t>R-75O94I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</si>
  <si>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</si>
  <si>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</si>
  <si>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33</t>
  </si>
  <si>
    <t>R-75O94K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</si>
  <si>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</si>
  <si>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</si>
  <si>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34</t>
  </si>
  <si>
    <t>R-75O951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</si>
  <si>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</si>
  <si>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</si>
  <si>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35</t>
  </si>
  <si>
    <t>R-75O952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</si>
  <si>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</si>
  <si>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</si>
  <si>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36</t>
  </si>
  <si>
    <t>R-75O953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</si>
  <si>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</si>
  <si>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</si>
  <si>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37</t>
  </si>
  <si>
    <t>R-75O954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</si>
  <si>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</si>
  <si>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</si>
  <si>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38</t>
  </si>
  <si>
    <t>R-75O955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</si>
  <si>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</si>
  <si>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</si>
  <si>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39</t>
  </si>
  <si>
    <t>R-75O956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</si>
  <si>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</si>
  <si>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</si>
  <si>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40</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</si>
  <si>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</si>
  <si>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</si>
  <si>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</si>
  <si>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41</t>
  </si>
  <si>
    <t>R75O915</t>
  </si>
  <si>
    <t>DDTS ŽDC, PŘEVODNÍK M-BUS/ ETHERNET PRO max- 40 zařízení</t>
  </si>
  <si>
    <t>1. Položka obsahuje:   
- převodník rozhraní M-Bus/Ethernet  
- firmware,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</si>
  <si>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42</t>
  </si>
  <si>
    <t>R75O918</t>
  </si>
  <si>
    <t>DDTS ŽDC, SNÍMAČ TĚKAVÝCH LÁTEK</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</si>
  <si>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</si>
  <si>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43</t>
  </si>
  <si>
    <t>DDTS ŽDC, INTEGRACE AS</t>
  </si>
  <si>
    <t>44</t>
  </si>
  <si>
    <t>R-75O94J</t>
  </si>
  <si>
    <t>DDTS ŽDC, INTEGRACE JINÉHO TLS - FVE</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</si>
  <si>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</si>
  <si>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45</t>
  </si>
  <si>
    <t>DDTS ŽDC, INTEGRACE JINÉHO TLS - MaR</t>
  </si>
  <si>
    <t>46</t>
  </si>
  <si>
    <t>DDTS ŽDC, INTEGRACE JINÉHO TLS - Vodoměr</t>
  </si>
  <si>
    <t>47</t>
  </si>
  <si>
    <t>DDTS ŽDC, INTEGRACE JINÉHO TLS - Tepelné čerpadlo</t>
  </si>
  <si>
    <t>48</t>
  </si>
  <si>
    <t>R-75O971</t>
  </si>
  <si>
    <t>DDTS ŽDC, PANEL RDD</t>
  </si>
  <si>
    <t>49</t>
  </si>
  <si>
    <t>R-75O97X</t>
  </si>
  <si>
    <t>DDTS ŽDC, Montáž PANELU RDD</t>
  </si>
  <si>
    <t xml:space="preserve">  PS 09-02-11</t>
  </si>
  <si>
    <t>Místní kabelizace</t>
  </si>
  <si>
    <t>PS 09-02-11</t>
  </si>
  <si>
    <t>Stavební díl</t>
  </si>
  <si>
    <t>13193</t>
  </si>
  <si>
    <t>HLOUBENÍ JAM ZAPAŽ I NEPAŽ TŘ III</t>
  </si>
  <si>
    <t>M3</t>
  </si>
  <si>
    <t>13293</t>
  </si>
  <si>
    <t>HLOUBENÍ RÝH ŠÍŘ DO 2M PAŽ I NEPAŽ TŘ. III</t>
  </si>
  <si>
    <t>132936</t>
  </si>
  <si>
    <t>HLOUBENÍ RÝH ŠÍŘ DO 2M PAŽ I NEPAŽ TŘ. III, ODVOZ DO 12KM</t>
  </si>
  <si>
    <t>14173</t>
  </si>
  <si>
    <t>PROTLAČOVÁNÍ POTRUBÍ Z PLAST HMOT DN DO 200MM</t>
  </si>
  <si>
    <t>17411</t>
  </si>
  <si>
    <t>ZÁSYP JAM A RÝH ZEMINOU SE ZHUTNĚNÍM</t>
  </si>
  <si>
    <t>701001</t>
  </si>
  <si>
    <t>OZNAČOVACÍ ŠTÍTEK KABELOVÉHO VEDENÍ, SPOJKY NEBO KABELOVÉ SKŘÍNĚ (VČETNĚ OBJÍMKY)</t>
  </si>
  <si>
    <t>702211</t>
  </si>
  <si>
    <t>KABELOVÁ CHRÁNIČKA ZEMNÍ DN DO 100 MM</t>
  </si>
  <si>
    <t>702312</t>
  </si>
  <si>
    <t>ZAKRYTÍ KABELŮ VÝSTRAŽNOU FÓLIÍ ŠÍŘKY PŘES 20 DO 40 CM</t>
  </si>
  <si>
    <t>741411</t>
  </si>
  <si>
    <t>ZÁSUVKA/PŘÍVODKA PRŮMYSLOVÁ, KRYTÍ IP 44 230 V, 16 A</t>
  </si>
  <si>
    <t>742P13</t>
  </si>
  <si>
    <t>ZATAŽENÍ KABELU DO CHRÁNIČKY - KABEL DO 4 KG/M</t>
  </si>
  <si>
    <t>75I321</t>
  </si>
  <si>
    <t>KABEL ZEMNÍ DVOUPLÁŠŤOVÝ S PANCÍŘEM PRŮMĚRU ŽÍLY 0,8 MM DO 5XN</t>
  </si>
  <si>
    <t>KMČTYŘKA</t>
  </si>
  <si>
    <t>75I32X</t>
  </si>
  <si>
    <t>KABEL ZEMNÍ DVOUPLÁŠŤOVÝ S PANCÍŘEM PRŮMĚRU ŽÍLY 0,8 MM - MONTÁŽ</t>
  </si>
  <si>
    <t>75I811</t>
  </si>
  <si>
    <t>KABEL OPTICKÝ SINGLEMODE DO 12 VLÁKEN</t>
  </si>
  <si>
    <t>KMVLÁKNO</t>
  </si>
  <si>
    <t>75I812</t>
  </si>
  <si>
    <t>KABEL OPTICKÝ SINGLEMODE DO 36 VLÁKEN</t>
  </si>
  <si>
    <t>75I81X</t>
  </si>
  <si>
    <t>KABEL OPTICKÝ SINGLEMODE - MONTÁŽ</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</si>
  <si>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</si>
  <si>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</si>
  <si>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</si>
  <si>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</si>
  <si>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</si>
  <si>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</si>
  <si>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</si>
  <si>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</si>
  <si>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</si>
  <si>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</si>
  <si>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</si>
  <si>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</si>
  <si>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</si>
  <si>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</si>
  <si>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</si>
  <si>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</si>
  <si>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</si>
  <si>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</si>
  <si>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</si>
  <si>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</si>
  <si>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</si>
  <si>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</si>
  <si>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</si>
  <si>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</si>
  <si>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</si>
  <si>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</si>
  <si>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</si>
  <si>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</si>
  <si>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</si>
  <si>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75IEE1</t>
  </si>
  <si>
    <t>OPTICKÝ ROZVADĚČ 19" PROVEDENÍ DO 12 VLÁKEN</t>
  </si>
  <si>
    <t>75IEE5</t>
  </si>
  <si>
    <t>OPTICKÝ ROZVADĚČ 19" PROVEDENÍ DO 144 VLÁKEN</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</si>
  <si>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</si>
  <si>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</si>
  <si>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</si>
  <si>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</si>
  <si>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</si>
  <si>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</si>
  <si>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</si>
  <si>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</si>
  <si>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</si>
  <si>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</si>
  <si>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</si>
  <si>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</si>
  <si>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75IF31</t>
  </si>
  <si>
    <t>ZEMNÍCÍ SVORKOVNICE</t>
  </si>
  <si>
    <t>75IF3X</t>
  </si>
  <si>
    <t>ZEMNÍCÍ SVORKOVNICE - MONTÁŽ</t>
  </si>
  <si>
    <t>75IF91</t>
  </si>
  <si>
    <t>KONSTRUKCE DO SKŘÍNĚ 19" PRO UPEVNĚNÍ ZAŘÍZENÍ</t>
  </si>
  <si>
    <t>75IF9X</t>
  </si>
  <si>
    <t>KONSTRUKCE DO SKŘÍNĚ 19" PRO UPEVNĚNÍ ZAŘÍZENÍ - MONTÁŽ</t>
  </si>
  <si>
    <t>75IH41</t>
  </si>
  <si>
    <t>UKONČENÍ KABELU FORMA KABELOVÁ DÉLKY PŘES 0,5 M DO 5XN</t>
  </si>
  <si>
    <t>75IH61</t>
  </si>
  <si>
    <t>UKONČENÍ KABELU OPTICKÉHO DO 12 VLÁKEN</t>
  </si>
  <si>
    <t>75IH62</t>
  </si>
  <si>
    <t>UKONČENÍ KABELU OPTICKÉHO DO 36 VLÁKEN</t>
  </si>
  <si>
    <t>75IH81</t>
  </si>
  <si>
    <t>UKONČENÍ KABELU OBJÍMKA KABELOVÁ</t>
  </si>
  <si>
    <t>75IH8X</t>
  </si>
  <si>
    <t>UKONČENÍ KABELU OBJÍMKA KABELOVÁ - MONTÁŽ</t>
  </si>
  <si>
    <t>75IK21</t>
  </si>
  <si>
    <t>MĚŘENÍ KOMPLEXNÍ OPTICKÉHO KABELU</t>
  </si>
  <si>
    <t>VLÁKNO</t>
  </si>
  <si>
    <t>75J811</t>
  </si>
  <si>
    <t>OPTICKÝ PIGTAIL MULTIMODE DO 2 M</t>
  </si>
  <si>
    <t>75J81X</t>
  </si>
  <si>
    <t>OPTICKÝ PIGTAIL MULTIMODE - MONTÁŽ</t>
  </si>
  <si>
    <t>50</t>
  </si>
  <si>
    <t>75J911</t>
  </si>
  <si>
    <t>OPTICKÝ PATCHCORD MULTIMODE DO 5 M</t>
  </si>
  <si>
    <t>51</t>
  </si>
  <si>
    <t>75J91X</t>
  </si>
  <si>
    <t>OPTICKÝ PATCHCORD MULTIMODE - MONTÁŽ</t>
  </si>
  <si>
    <t>52</t>
  </si>
  <si>
    <t>75JB43</t>
  </si>
  <si>
    <t>DATOVÝ ROZVADĚČ 19" 800X800 DO 47 U</t>
  </si>
  <si>
    <t>53</t>
  </si>
  <si>
    <t>75JB4X</t>
  </si>
  <si>
    <t>DATOVÝ ROZVADĚČ 19" 800X800 - MONTÁŽ</t>
  </si>
  <si>
    <t>54</t>
  </si>
  <si>
    <t>75K232</t>
  </si>
  <si>
    <t>NAPÁJECÍ ZDROJ 48 V DC, SAMOSTATNÝ DO 500W</t>
  </si>
  <si>
    <t>55</t>
  </si>
  <si>
    <t>75K23X</t>
  </si>
  <si>
    <t>NAPÁJECÍ ZDROJ 48 V DC, SAMOSTATNÝ - MONTÁŽ</t>
  </si>
  <si>
    <t>56</t>
  </si>
  <si>
    <t>75K423</t>
  </si>
  <si>
    <t>MĚNIČ NAPĚTÍ DC/DC DO 1000W</t>
  </si>
  <si>
    <t>57</t>
  </si>
  <si>
    <t>75K42X</t>
  </si>
  <si>
    <t>MĚNIČ NAPĚTÍ DC/DC - MONTÁŽ</t>
  </si>
  <si>
    <t>58</t>
  </si>
  <si>
    <t>75K511</t>
  </si>
  <si>
    <t>BATERIOVÉ VEDENÍ O PRŮŘEZU DO 16 MM2</t>
  </si>
  <si>
    <t>59</t>
  </si>
  <si>
    <t>75K51X</t>
  </si>
  <si>
    <t>BATERIOVÉ VEDENÍ O PRŮŘEZU DO 16 MM2 - MONTÁŽ</t>
  </si>
  <si>
    <t>60</t>
  </si>
  <si>
    <t>75K61X</t>
  </si>
  <si>
    <t>AKUMULÁTOROVÁ BATERIE DO 100AH</t>
  </si>
  <si>
    <t>61</t>
  </si>
  <si>
    <t>75K62X</t>
  </si>
  <si>
    <t>AKUMULÁTOROVÁ BATERIE - MONTÁŽ</t>
  </si>
  <si>
    <t>62</t>
  </si>
  <si>
    <t>75K671</t>
  </si>
  <si>
    <t>AKUMULÁTOROVÁ BATERIE - STOJAN/NOSIČ AKUMULÁTORŮ</t>
  </si>
  <si>
    <t>63</t>
  </si>
  <si>
    <t>75K67X</t>
  </si>
  <si>
    <t>AKUMULÁTOROVÁ BATERIE - STOJAN/NOSIČ AKUMULÁTORŮ - MONTÁŽ</t>
  </si>
  <si>
    <t>64</t>
  </si>
  <si>
    <t>75K691</t>
  </si>
  <si>
    <t>AKUMULÁTOROVÁ BATERIE - FORMOVÁNÍ SESTAVY</t>
  </si>
  <si>
    <t>65</t>
  </si>
  <si>
    <t>75K69X</t>
  </si>
  <si>
    <t>AKUMULÁTOROVÁ BATERIE - FORMOVÁNÍ SESTAVY - MONTÁŽ</t>
  </si>
  <si>
    <t>66</t>
  </si>
  <si>
    <t>75M914</t>
  </si>
  <si>
    <t>DATOVÁ INFRASTRUKTURA LAN, SWITCH ETHERNET L2 - 24X10/100 POE + 2XUPLINK</t>
  </si>
  <si>
    <t>67</t>
  </si>
  <si>
    <t>75M917</t>
  </si>
  <si>
    <t>DATOVÁ INFRASTRUKTURA LAN, SWITCH ETHERNET L2 - DOPLNĚNÍ 1GE SFP LH</t>
  </si>
  <si>
    <t>68</t>
  </si>
  <si>
    <t>75M91X</t>
  </si>
  <si>
    <t>DATOVÁ INFRASTRUKTURA LAN, SWITCH ETHERNET L2 - MONTÁŽ</t>
  </si>
  <si>
    <t>69</t>
  </si>
  <si>
    <t>R75M934</t>
  </si>
  <si>
    <t>DATOVÁ INFRASTRUKTURA LAN, SWITCH ETHERNET L3 - 48X10/100/1000 POE +4XUPLINK</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</si>
  <si>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</si>
  <si>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70</t>
  </si>
  <si>
    <t>R75M936</t>
  </si>
  <si>
    <t>DATOVÁ INFRASTRUKTURA LAN, SWITCH ETHERNET L3 - DOPLNĚNÍ 1GE SFP LH</t>
  </si>
  <si>
    <t>71</t>
  </si>
  <si>
    <t>R75M93X</t>
  </si>
  <si>
    <t>DATOVÁ INFRASTRUKTURA LAN, SWITCH ETHERNET L3 -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</si>
  <si>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</si>
  <si>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</si>
  <si>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75M941</t>
  </si>
  <si>
    <t>DATOVÁ INFRASTRUKTURA LAN, FIREWALL PRO KONCOVÉ LOKALITY - PROPUSTNOST 150MBPS, 8X10/100 + 25 IPSEC VPN + 3DES/AES LICENSE</t>
  </si>
  <si>
    <t>73</t>
  </si>
  <si>
    <t>75M94X</t>
  </si>
  <si>
    <t>DATOVÁ INFRASTRUKTURA LAN, FIREWALL PRO KONCOVÉ LOKALITY - MONTÁŽ</t>
  </si>
  <si>
    <t xml:space="preserve">  PS 09-02-21</t>
  </si>
  <si>
    <t>Rozhlasové zařízení</t>
  </si>
  <si>
    <t>PS 09-02-21</t>
  </si>
  <si>
    <t>Elektroinstalace - slaboproud</t>
  </si>
  <si>
    <t>703411</t>
  </si>
  <si>
    <t>ELEKTROINSTALAČNÍ TRUBKA PLASTOVÁ VČETNĚ UPEVNĚNÍ A PŘÍSLUŠENSTVÍ DN PRŮMĚRU DO 25 MM</t>
  </si>
  <si>
    <t>703421</t>
  </si>
  <si>
    <t>ELEKTROINSTALAČNÍ TRUBKA PLASTOVÁ UV STABILNÍ VČETNĚ UPEVNĚNÍ A PŘÍSLUŠENSTVÍ DN PRŮMĚRU DO 25 MM</t>
  </si>
  <si>
    <t>703721</t>
  </si>
  <si>
    <t>KABELOVÁ PŘÍCHYTKA PRO ROZSAH UPNUTÍ DO 25 MM</t>
  </si>
  <si>
    <t>703752</t>
  </si>
  <si>
    <t>PROTIPOŽÁRNÍ UCPÁVKA STĚNOU/STROPEM, TL DO 50CM, DO EI 90 MIN.</t>
  </si>
  <si>
    <t>M2</t>
  </si>
  <si>
    <t>747703</t>
  </si>
  <si>
    <t>ZKUŠEBNÍ PROVOZ</t>
  </si>
  <si>
    <t>74F321</t>
  </si>
  <si>
    <t>PROTOKOL ZPŮSOBILOSTI</t>
  </si>
  <si>
    <t>74F323</t>
  </si>
  <si>
    <t>PROTOKOL UTZ</t>
  </si>
  <si>
    <t>75J321</t>
  </si>
  <si>
    <t>KABEL SDĚLOVACÍ PRO STRUKTUROVANOU KABELÁŽ FTP/STP</t>
  </si>
  <si>
    <t>KMPÁR</t>
  </si>
  <si>
    <t>75J32X</t>
  </si>
  <si>
    <t>KABEL SDĚLOVACÍ PRO STRUKTUROVANOU KABELÁŽ FTP/STP - MONTÁŽ</t>
  </si>
  <si>
    <t>75L113</t>
  </si>
  <si>
    <t>ROZHLASOVÁ ÚSTŘEDNA DIGITÁLNÍ (IP) PROVEDENÍ SE ZESILOVAČEM DO 300W</t>
  </si>
  <si>
    <t>75L11X</t>
  </si>
  <si>
    <t>ROZHLASOVÁ ÚSTŘEDNA - MONTÁŽ</t>
  </si>
  <si>
    <t>75L124</t>
  </si>
  <si>
    <t>PŘÍSLUŠENSTVÍ ÚSTŘEDNY - MODUL SPÍNÁNÍ OKRUHŮ</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</si>
  <si>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</si>
  <si>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</si>
  <si>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</si>
  <si>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</si>
  <si>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</si>
  <si>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</si>
  <si>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</si>
  <si>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</si>
  <si>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</si>
  <si>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</si>
  <si>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</si>
  <si>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</si>
  <si>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</si>
  <si>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</si>
  <si>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</si>
  <si>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</si>
  <si>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75L181</t>
  </si>
  <si>
    <t>REPRODUKTOR VNITŘNÍ SKŘÍŇKOVÝ</t>
  </si>
  <si>
    <t>75L185</t>
  </si>
  <si>
    <t>REPRODUKTOR VNITŘNÍ STROPNÍ</t>
  </si>
  <si>
    <t>75L18X</t>
  </si>
  <si>
    <t>REPRODUKTOR VNITŘNÍ - MONTÁŽ</t>
  </si>
  <si>
    <t>75L191</t>
  </si>
  <si>
    <t>KABEL SILOVÝ PRO ROZHLAS PRŮMĚRU DO 1,5 MM2</t>
  </si>
  <si>
    <t>kmžíla</t>
  </si>
  <si>
    <t>75L192</t>
  </si>
  <si>
    <t>KABEL SILOVÝ PRO ROZHLAS PRŮMĚRU PŘES 1,5 MM2</t>
  </si>
  <si>
    <t>75L19X</t>
  </si>
  <si>
    <t>KABEL SILOVÝ PRO ROZHLAS - MONTÁŽ</t>
  </si>
  <si>
    <t>75L1B1</t>
  </si>
  <si>
    <t>ZKOUŠENÍ, NASTAVENÍ HLASITOSTI ROZHLASOVÉHO ZAŘÍZENÍ</t>
  </si>
  <si>
    <t>KOMPLET</t>
  </si>
  <si>
    <t>75L1B2</t>
  </si>
  <si>
    <t>ZKOUŠENÍ, NASTAVENÍ A UVEDENÍ ROZHLASOVÉHO ZAŘÍZENÍ DO PROVOZU</t>
  </si>
  <si>
    <t>75L3I1</t>
  </si>
  <si>
    <t>ZAŠKOLENÍ OBSLUHY NA MÍSTĚ, INSTALACE, DOPRAVA DO 200 KM</t>
  </si>
  <si>
    <t xml:space="preserve">  PS 09-02-31</t>
  </si>
  <si>
    <t>Integrovaná telekomunikační zařízení</t>
  </si>
  <si>
    <t>PS 09-02-31</t>
  </si>
  <si>
    <t>75M321</t>
  </si>
  <si>
    <t>DIGITÁLNÍ TELEFONIE A VOIP, TELEFONNÍ PŘÍSTROJ DIGITÁLNÍ POKROČILÝ</t>
  </si>
  <si>
    <t>75M121</t>
  </si>
  <si>
    <t>TELEFONNÍ PŘÍSTROJ ANALAGOVÝ (AUT)</t>
  </si>
  <si>
    <t>75M12X</t>
  </si>
  <si>
    <t>TELEFONNÍ PŘÍSTROJ ANALOGOVÝ (AUT) - MONTÁŽ</t>
  </si>
  <si>
    <t>75M311</t>
  </si>
  <si>
    <t>DIGITÁLNÍ TELEFONIE A VOIP, TELEFONNÍ PŘÍSTROJ DIGITÁLNÍ ZÁKLADNÍ - DODÁVKA</t>
  </si>
  <si>
    <t>75M31X</t>
  </si>
  <si>
    <t>DIGITÁLNÍ TELEFONIE A VOIP, TELEFONNÍ PŘÍSTROJ DIGITÁLNÍ ZÁKLADNÍ - MONTÁŽ</t>
  </si>
  <si>
    <t>75M32X</t>
  </si>
  <si>
    <t>DIGITÁLNÍ TELEFONIE A VOIP, TELEFONNÍ PŘÍSTROJ DIGITÁLNÍ POKROČILÝ - MONTÁŽ</t>
  </si>
  <si>
    <t>75M421</t>
  </si>
  <si>
    <t>TELEFONNÍ ZAPOJOVAČ DIGITÁLNÍ, DISPEČERSKÝ TERMINÁL VOIP S DOTYKOVOU OBRAZOVKOU</t>
  </si>
  <si>
    <t>75M42X</t>
  </si>
  <si>
    <t>TELEFONNÍ ZAPOJOVAČ DIGITÁLNÍ, DISPEČERSKÝ TERMINÁL VOIP - MONTÁŽ</t>
  </si>
  <si>
    <t>75M614</t>
  </si>
  <si>
    <t>IP TELEFONNÍ ÚSTŘEDNA 7U, 200 UŽIVATELŮ Z TOHO AŽ 96 ANALOG., ISDN30, SIP TRUNK 60CH., BACKUP SERVER, 3 ROKY PODPORY</t>
  </si>
  <si>
    <t>R75M62W</t>
  </si>
  <si>
    <t>TELEKOMUNIKAČNÍ SERVER DO 300 PORTŮ - DOPLNĚNÍ HW, SW, LICENCE</t>
  </si>
  <si>
    <t>75M62X</t>
  </si>
  <si>
    <t>TELEFONNÍ ÚSTŘEDNA, IP TELEFONNÍ ÚSTŘEDNA - MONTÁŽ</t>
  </si>
  <si>
    <t>75M711</t>
  </si>
  <si>
    <t>ZÁZNAMOVÉ ZAŘÍZENÍ, DIGITÁLNÍ PRŮMYSLOVÉ PROVEDENÍ</t>
  </si>
  <si>
    <t>75M71a</t>
  </si>
  <si>
    <t>ZÁZNAMOVÉ ZAŘÍZENÍ, LICENCE - KAC, AKTIVACE JEDNOHO KANÁLU/ZAŘÍZENÍ</t>
  </si>
  <si>
    <t>75M72X</t>
  </si>
  <si>
    <t>ZÁZNAMOVÉ ZAŘÍZENÍ - MONTÁŽ</t>
  </si>
  <si>
    <t>TELEFONNÍ SYSTÉM PRO OPERAČNÍ KOMUNIKACI</t>
  </si>
  <si>
    <t>R77M62W</t>
  </si>
  <si>
    <t>Dispečerské technologie a technologické vybavení OIS</t>
  </si>
  <si>
    <t>KPL</t>
  </si>
  <si>
    <t>R78M62W</t>
  </si>
  <si>
    <t>Technologie výjezdového technologického systému</t>
  </si>
  <si>
    <t xml:space="preserve">  PS 09-02-41</t>
  </si>
  <si>
    <t>Zařízení pro detekci požáru (ZPDP)</t>
  </si>
  <si>
    <t>PS 09-02-41</t>
  </si>
  <si>
    <t>703731</t>
  </si>
  <si>
    <t>KABELOVÁ PŘÍCHYTKA S FUNKČNÍ ODOLNOSTÍ PŘI POŽÁRU PRO ROZSAH UPNUTÍ DO 25 MM</t>
  </si>
  <si>
    <t>741112</t>
  </si>
  <si>
    <t>KRABICE (ROZVODKA) INSTALAČNÍ PŘÍSTROJOVÁ SE SVORKOVNICÍ DO 4 MM2</t>
  </si>
  <si>
    <t>75J632</t>
  </si>
  <si>
    <t>KABEL SDĚLOVACÍ PRO EPS BEZHALOGENOVÝ S FUNKČNÍ ODOLNOSTÍ PRŮMĚRU DO 1,0 MM2</t>
  </si>
  <si>
    <t>75J63X</t>
  </si>
  <si>
    <t>KABEL SDĚLOVACÍ PRO EPS BEZHALOGENOVÝ S FUNKČNÍ ODOLNOSTÍ - MONTÁŽ</t>
  </si>
  <si>
    <t>75O112</t>
  </si>
  <si>
    <t>EPS (ZPDP), ÚSTŘEDNA ADRESOVATELNÁ DO 512 ADRES</t>
  </si>
  <si>
    <t>75O11X</t>
  </si>
  <si>
    <t>EPS (ZPDP), ÚSTŘEDNA - MONTÁŽ</t>
  </si>
  <si>
    <t>75O121</t>
  </si>
  <si>
    <t>EPS (ZPDP), SOFTWARE ÚSTŘEDNY</t>
  </si>
  <si>
    <t>75O12W</t>
  </si>
  <si>
    <t>EPS (ZPDP), SOFTWARE ÚSTŘEDNY - DOPLNĚNÍ</t>
  </si>
  <si>
    <t>75O12X</t>
  </si>
  <si>
    <t>EPS (ZPDP), SOFTWARE ÚSTŘEDNY - MONTÁŽ</t>
  </si>
  <si>
    <t>75O131</t>
  </si>
  <si>
    <t>EPS (ZPDP), TABLO OBSLUHY</t>
  </si>
  <si>
    <t>75O13X</t>
  </si>
  <si>
    <t>EPS (ZPDP), TABLO OBSLUHY - MONTÁŽ</t>
  </si>
  <si>
    <t>75O171</t>
  </si>
  <si>
    <t>EPS (ZPDP), JEDNOTKA VSTUPŮ/VÝSTUPŮ</t>
  </si>
  <si>
    <t>75O17X</t>
  </si>
  <si>
    <t>EPS (ZPDP), JEDNOTKA VSTUPŮ/VÝSTUPŮ - MONTÁŽ</t>
  </si>
  <si>
    <t>75O1A4</t>
  </si>
  <si>
    <t>EPS (ZPDP), HLÁSIČ TEPLOTNÍ - LEHKÉ PROVEDENÍ</t>
  </si>
  <si>
    <t>75O1AA</t>
  </si>
  <si>
    <t>EPS (ZPDP), HLÁSIČ MULTISENZOROVÝ - LEHKÉ PROVEDENÍ</t>
  </si>
  <si>
    <t>75O1B1</t>
  </si>
  <si>
    <t>EPS (ZPDP), HLÁSIČ TLAČÍTKOVÝ - LEHKÉ PROVEDENÍ</t>
  </si>
  <si>
    <t>75O1BX</t>
  </si>
  <si>
    <t>EPS (ZPDP), HLÁSIČ - MONTÁŽ</t>
  </si>
  <si>
    <t>75O1C1</t>
  </si>
  <si>
    <t>EPS (ZPDP), SIRÉNA VNITŘNÍ</t>
  </si>
  <si>
    <t>75O1CX</t>
  </si>
  <si>
    <t>EPS (ZPDP), SIRÉNA - MONTÁŽ</t>
  </si>
  <si>
    <t>75O1D3</t>
  </si>
  <si>
    <t>EPS (ZPDP), ZDROJ EPS 24 V/DO 10 A</t>
  </si>
  <si>
    <t>75O1DX</t>
  </si>
  <si>
    <t>EPS (ZPDP), ZDROJ EPS - MONTÁŽ</t>
  </si>
  <si>
    <t>75O1E8</t>
  </si>
  <si>
    <t>EPS (ZPDP), PROVOZNÍ KNIHA</t>
  </si>
  <si>
    <t>75O1F1</t>
  </si>
  <si>
    <t>EPS (ZPDP), OSTATNÍ PŘÍSLUŠENSTVÍ - JEDNOTKA ADRESOVACÍ PRO PŘÍPOJENÍ POŽÁRNÍCH HLÁSIČŮ</t>
  </si>
  <si>
    <t>75O1FX</t>
  </si>
  <si>
    <t>EPS (ZPDP), OSTATNÍ PŘÍSLUŠENSTVÍ - MONTÁŽ</t>
  </si>
  <si>
    <t>75O1H1</t>
  </si>
  <si>
    <t>EPS (ZPDP), ŠKOLENÍ A ZÁCVIK PERSONÁLU OBSLUHUJÍCÍHO ZAŘÍZENÍ POŽÁRNÍ SIGNALIZACE EPS</t>
  </si>
  <si>
    <t>75O1H2</t>
  </si>
  <si>
    <t>EPS (ZPDP), MĚŘENÍ KONTINUITY, IZOLAČNÍHO STAVU A ODPORU JEDNOHO ÚSEKU SMYČKY EPS</t>
  </si>
  <si>
    <t>75O1H3</t>
  </si>
  <si>
    <t>EPS (ZPDP), PŘEZKOUŠENÍ POŽÁRNÍ ÚSTŘEDNY</t>
  </si>
  <si>
    <t>75O1H4</t>
  </si>
  <si>
    <t>EPS (ZPDP), UVEDENÍ POŽÁRNÍ ÚSTŘEDNY DO TRVALÉHO PROVOZU</t>
  </si>
  <si>
    <t>75O1H5</t>
  </si>
  <si>
    <t>EPS (ZPDP), REVIZE POŽÁRNÍ ÚSTŘEDNY</t>
  </si>
  <si>
    <t>75O441</t>
  </si>
  <si>
    <t>LINEÁRNÍ TEPLOTNÍ HLÁSIČE, VYHODNOCOVACÍ JEDNOTKA - METALICKÝ KABEL</t>
  </si>
  <si>
    <t>75O44X</t>
  </si>
  <si>
    <t>LINEÁRNÍ TEPLOTNÍ HLÁSIČE, VYHODNOCOVACÍ JEDNOTKA - MONTÁŽ</t>
  </si>
  <si>
    <t>75O451</t>
  </si>
  <si>
    <t>LINEÁRNÍ TEPLOTNÍ HLÁSIČE, DETEKČNÍ KABEL METALICKÝ</t>
  </si>
  <si>
    <t>75O45X</t>
  </si>
  <si>
    <t>LINEÁRNÍ TEPLOTNÍ HLÁSIČE, DETEKČNÍ KABEL - MONTÁŽ</t>
  </si>
  <si>
    <t>75O691</t>
  </si>
  <si>
    <t>EKV, PŘÍDRŽNÝ MAGNET DVEŘÍ</t>
  </si>
  <si>
    <t>75O69X</t>
  </si>
  <si>
    <t>EKV, PŘÍDRŽNÝ MAGNET DVEŘÍ - MONTÁŽ</t>
  </si>
  <si>
    <t xml:space="preserve">  PS 09-02-42</t>
  </si>
  <si>
    <t>Elektrická zabezpečovací signalizace PZTS</t>
  </si>
  <si>
    <t>PS 09-02-42</t>
  </si>
  <si>
    <t>703412</t>
  </si>
  <si>
    <t>ELEKTROINSTALAČNÍ TRUBKA PLASTOVÁ VČETNĚ UPEVNĚNÍ A PŘÍSLUŠENSTVÍ DN PRŮMĚRU PŘES 25 DO 40 MM</t>
  </si>
  <si>
    <t>741121</t>
  </si>
  <si>
    <t>KRABICE (ROZVODKA) INSTALAČNÍ ODBOČNÁ PRÁZDNÁ</t>
  </si>
  <si>
    <t>75IF11</t>
  </si>
  <si>
    <t>SPOJOVACÍ SVORKOVNICE 2/10</t>
  </si>
  <si>
    <t>75IF1X</t>
  </si>
  <si>
    <t>SPOJOVACÍ SVORKOVNICE 2/10 - MONTÁŽ</t>
  </si>
  <si>
    <t>75J131</t>
  </si>
  <si>
    <t>NOSNÁ LIŠTA DIN</t>
  </si>
  <si>
    <t>75J13X</t>
  </si>
  <si>
    <t>NOSNÁ LIŠTA DIN - MONTÁŽ</t>
  </si>
  <si>
    <t>75JB2X</t>
  </si>
  <si>
    <t>DATOVÝ ROZVADĚČ 19" 600X800 - MONTÁŽ</t>
  </si>
  <si>
    <t>75JB21</t>
  </si>
  <si>
    <t>DATOVÝ ROZVADĚČ 19" 600X800 DO 15 U</t>
  </si>
  <si>
    <t>75K211</t>
  </si>
  <si>
    <t>NAPÁJECÍ ZDROJ 12 V DC, SAMOSTATNÝ DO 200W</t>
  </si>
  <si>
    <t>75K21X</t>
  </si>
  <si>
    <t>NAPÁJECÍ ZDROJ 12 V DC, SAMOSTATNÝ - MONTÁŽ</t>
  </si>
  <si>
    <t>75O513</t>
  </si>
  <si>
    <t>PZTS, ÚSTŘEDNA DO 264 ZÓN</t>
  </si>
  <si>
    <t>75O51X</t>
  </si>
  <si>
    <t>PZTS, ÚSTŘEDNA - MONTÁŽ</t>
  </si>
  <si>
    <t>75O521</t>
  </si>
  <si>
    <t>PZTS, SOFTWARE ÚSTŘEDNY</t>
  </si>
  <si>
    <t>75O52W</t>
  </si>
  <si>
    <t>PZTS, SOFTWARE ÚSTŘEDNY - DOPLNĚNÍ</t>
  </si>
  <si>
    <t>75O541</t>
  </si>
  <si>
    <t>PZTS, KLÁVESNICE - BAREVNÝ DOTYKOVÝ DISPLEJ</t>
  </si>
  <si>
    <t>75O542</t>
  </si>
  <si>
    <t>PZTS, KLÁVESNICE - LCD DISPLEJ</t>
  </si>
  <si>
    <t>75O54X</t>
  </si>
  <si>
    <t>PZTS, KLÁVESNICE - MONTÁŽ</t>
  </si>
  <si>
    <t>75O551</t>
  </si>
  <si>
    <t>PZTS, KONCENTRÁTOR 8 ZÓN + 4 PGM VÝSTUPY V PLASTOVÉM KRYTU</t>
  </si>
  <si>
    <t>75O55X</t>
  </si>
  <si>
    <t>PZTS, KONCENTRÁTOR - MONTÁŽ</t>
  </si>
  <si>
    <t>75O561</t>
  </si>
  <si>
    <t>PZTS, ROZVODNÁ KRABICE</t>
  </si>
  <si>
    <t>75O56X</t>
  </si>
  <si>
    <t>PZTS, ROZVODNÁ KRABICE - MONTÁŽ</t>
  </si>
  <si>
    <t>75O573</t>
  </si>
  <si>
    <t>PZTS, MAGNETICKÝ KONTAKT HLINÍKOVÝ - LEHKÉ PROVEDENÍ</t>
  </si>
  <si>
    <t>75O574</t>
  </si>
  <si>
    <t>PZTS, MAGNETICKÝ KONTAKT HLINÍKOVÝ - TĚŽKÉ PROVEDENÍ</t>
  </si>
  <si>
    <t>75O57X</t>
  </si>
  <si>
    <t>PZTS, MAGNETICKÝ KONTAKT - MONTÁŽ</t>
  </si>
  <si>
    <t>75O594</t>
  </si>
  <si>
    <t>PZTS, PROSTOROVÝ DETEKTOR DUÁLNÍ PRO VYSOKÁ RIZIKA, ANTIMASKING</t>
  </si>
  <si>
    <t>75O59X</t>
  </si>
  <si>
    <t>PZTS, PROSTOROVÝ DETEKTOR - MONTÁŽ</t>
  </si>
  <si>
    <t>75O5A1</t>
  </si>
  <si>
    <t>PZTS, DETEKTOR TŘÍŠTĚNÍ SKLA</t>
  </si>
  <si>
    <t>75O5AX</t>
  </si>
  <si>
    <t>PZTS, DETEKTOR TŘÍŠTĚNÍ SKLA - MONTÁŽ</t>
  </si>
  <si>
    <t>75O5E1</t>
  </si>
  <si>
    <t>PZTS, ČIDLO SPECIÁLNÍ</t>
  </si>
  <si>
    <t>75O5EX</t>
  </si>
  <si>
    <t>PZTS, ČIDLO SPECIÁLNÍ - MONTÁŽ</t>
  </si>
  <si>
    <t>R755EX</t>
  </si>
  <si>
    <t>ODCHODOVÉ/NOUZOVÉ TLAČÍTKO KE SKLUZNÉ TYČI, DODÁVKA VČ. MONTÁŽE</t>
  </si>
  <si>
    <t>75O5F1</t>
  </si>
  <si>
    <t>PZTS, DVEŘNÍ MODUL</t>
  </si>
  <si>
    <t>75O5FX</t>
  </si>
  <si>
    <t>PZTS, DVEŘNÍ MODUL - MONTÁŽ</t>
  </si>
  <si>
    <t>75O5G1</t>
  </si>
  <si>
    <t>PZTS, BEZKONTAKTNÍ ČTEČKA KARET</t>
  </si>
  <si>
    <t>75O5GX</t>
  </si>
  <si>
    <t>PZTS, BEZKONTAKTNÍ ČTEČKA KARET - MONTÁŽ</t>
  </si>
  <si>
    <t>75O5H1</t>
  </si>
  <si>
    <t>PZTS, PROPOJOVACÍ MODUL PRO ČTEČKU</t>
  </si>
  <si>
    <t>75O5HX</t>
  </si>
  <si>
    <t>PZTS, PROPOJOVACÍ MODUL PRO ČTEČKU - MONTÁŽ</t>
  </si>
  <si>
    <t>75O5K1</t>
  </si>
  <si>
    <t>PZTS, PŘEPĚŤOVÁ OCHRANA SBĚRNICE</t>
  </si>
  <si>
    <t>75O5KX</t>
  </si>
  <si>
    <t>PZTS, PŘEPĚŤOVÁ OCHRANA SBĚRNICE - MONTÁŽ</t>
  </si>
  <si>
    <t>75O5M1</t>
  </si>
  <si>
    <t>PZTS, SIRÉNA VNITŘNÍ</t>
  </si>
  <si>
    <t>75O5MX</t>
  </si>
  <si>
    <t>PZTS, SIRÉNA - MONTÁŽ</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</si>
  <si>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</si>
  <si>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</si>
  <si>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</si>
  <si>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</si>
  <si>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</si>
  <si>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</si>
  <si>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</si>
  <si>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</si>
  <si>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</si>
  <si>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</si>
  <si>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 xml:space="preserve">  PS 09-02-71</t>
  </si>
  <si>
    <t>Dohledový videosystém (VSS)</t>
  </si>
  <si>
    <t>PS 09-02-71</t>
  </si>
  <si>
    <t>75IF81</t>
  </si>
  <si>
    <t>MONTÁŽNÍ RÁM 40+1</t>
  </si>
  <si>
    <t>75IF8X</t>
  </si>
  <si>
    <t>MONTÁŽNÍ RÁM 40+1 - MONTÁŽ</t>
  </si>
  <si>
    <t>75JA21</t>
  </si>
  <si>
    <t>ZÁSUVKA DATOVÁ RJ45 POD OMÍTKU</t>
  </si>
  <si>
    <t>75JA2X</t>
  </si>
  <si>
    <t>ZÁSUVKA DATOVÁ RJ45 - MONTÁŽ</t>
  </si>
  <si>
    <t>75JA53</t>
  </si>
  <si>
    <t>ROZVADĚČ STRUKT. KABELÁŽE, PATCHPANEL 24 ZÁSUVEK</t>
  </si>
  <si>
    <t>75JA5X</t>
  </si>
  <si>
    <t>ROZVADĚČ STRUKT. KABELÁŽE, MONTÁŽ ORGANIZÉRU, PATCHPANELU</t>
  </si>
  <si>
    <t>75L421</t>
  </si>
  <si>
    <t>KAMERA DIGITÁLNÍ (IP) PEVNÁ</t>
  </si>
  <si>
    <t>75L424</t>
  </si>
  <si>
    <t>KAMERA DIGITÁLNÍ (IP) SW LICENCE</t>
  </si>
  <si>
    <t>75L42X</t>
  </si>
  <si>
    <t>KAMERA DIGITÁLNÍ (IP) - MONTÁŽ</t>
  </si>
  <si>
    <t>75L431</t>
  </si>
  <si>
    <t>KAMERA DIGITÁLNÍ (IP) DOME PEVNÁ</t>
  </si>
  <si>
    <t>75L434</t>
  </si>
  <si>
    <t>KAMERA DIGITÁLNÍ (IP) DOME SW LICENCE</t>
  </si>
  <si>
    <t>75L43X</t>
  </si>
  <si>
    <t>KAMERA DIGITÁLNÍ (IP) DOME - MONTÁŽ</t>
  </si>
  <si>
    <t>75L454</t>
  </si>
  <si>
    <t>KAMEROVÝ SERVER - ZÁZNAMOVÉ ZAŘÍZENÍ, DO 64 KAMER (HW, SW, LICENCE)</t>
  </si>
  <si>
    <t>75L457</t>
  </si>
  <si>
    <t>KAMEROVÝ SERVER - HDD PŘES 2 TB, PRO PROVOZ 24/7</t>
  </si>
  <si>
    <t>75L45W</t>
  </si>
  <si>
    <t>KAMEROVÝ SERVER - DOPLNĚNÍ ZÁZNAMOVÉHO ZAŘÍZENÍ (HW, SW, LICENCE)</t>
  </si>
  <si>
    <t>75L45X</t>
  </si>
  <si>
    <t>KAMEROVÝ SERVER - MONTÁŽ</t>
  </si>
  <si>
    <t>75L461</t>
  </si>
  <si>
    <t>KLIENSTKÉ PRACOVIŠTĚ - KOMPLETNÍ PRACOVNÍ STANICE (HW, SW, MONITOR)</t>
  </si>
  <si>
    <t>75L46W</t>
  </si>
  <si>
    <t>KLIENSTKÉ PRACOVIŠTĚ - DOPLNĚNÍ HW, SW, LICENCE</t>
  </si>
  <si>
    <t>75L46X</t>
  </si>
  <si>
    <t>KLIENSTKÉ PRACOVIŠTĚ - MONTÁŽ</t>
  </si>
  <si>
    <t>R75L472</t>
  </si>
  <si>
    <t>MONITOR LCD DO 46"</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</si>
  <si>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</si>
  <si>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75L47X</t>
  </si>
  <si>
    <t>MONITOR - 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</si>
  <si>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</si>
  <si>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</si>
  <si>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</si>
  <si>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</si>
  <si>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</si>
  <si>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</si>
  <si>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</si>
  <si>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</si>
  <si>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75M923</t>
  </si>
  <si>
    <t>DATOVÁ INFRASTRUKTURA LAN, PRŮMYSLOVÝ RINGSWITCH - L2 4X10/100 + 4X10/100 POE + 2XUPLINK</t>
  </si>
  <si>
    <t>75M926</t>
  </si>
  <si>
    <t>DATOVÁ INFRASTRUKTURA LAN, PRŮMYSLOVÝ RINGSWITCH - DOPLNĚNÍ 1FE SFP ZODOLNĚNÉ</t>
  </si>
  <si>
    <t>75M92X</t>
  </si>
  <si>
    <t>DATOVÁ INFRASTRUKTURA LAN, SWITCH PRŮMYSLOVÝ - MONTÁŽ</t>
  </si>
  <si>
    <t>95333</t>
  </si>
  <si>
    <t>BEZPEČNOST ZNAČKY NERETROREFLEX SAMOLEPICÍ FÓLIE</t>
  </si>
  <si>
    <t xml:space="preserve">  PS 09-02-72</t>
  </si>
  <si>
    <t>Datové rozvody (DATA)</t>
  </si>
  <si>
    <t>PS 09-02-72</t>
  </si>
  <si>
    <t>703111</t>
  </si>
  <si>
    <t>KABELOVÝ ROŠT/LÁVKA NOSNÝ ŽÁROVĚ ZINKOVANÝ VČETNĚ UPEVNĚNÍ A PŘÍSLUŠENSTVÍ SVĚTLÉ ŠÍŘKY DO 100 MM</t>
  </si>
  <si>
    <t>703112</t>
  </si>
  <si>
    <t>KABELOVÝ ROŠT/LÁVKA NOSNÝ ŽÁROVĚ ZINKOVANÝ VČETNĚ UPEVNĚNÍ A PŘÍSLUŠENSTVÍ SVĚTLÉ ŠÍŘKY PŘES 100 DO 250 MM</t>
  </si>
  <si>
    <t>703113</t>
  </si>
  <si>
    <t>KABELOVÝ ROŠT/LÁVKA NOSNÝ ŽÁROVĚ ZINKOVANÝ VČETNĚ UPEVNĚNÍ A PŘÍSLUŠENSTVÍ SVĚTLÉ ŠÍŘKY PŘES 250 DO 400 MM</t>
  </si>
  <si>
    <t>703512</t>
  </si>
  <si>
    <t>ELEKTROINSTALAČNÍ LIŠTA ŠÍŘKY PŘES 30 DO 60 MM</t>
  </si>
  <si>
    <t>75IB11</t>
  </si>
  <si>
    <t>MIKROTRUBIČKA DO 10/8 MM</t>
  </si>
  <si>
    <t>75IB1X</t>
  </si>
  <si>
    <t>MIKROTRUBIČKA DO 10/8 MM - MONTÁŽ</t>
  </si>
  <si>
    <t>75IE61</t>
  </si>
  <si>
    <t>SKŘÍŇ KLIMATIZOVANÁ JEDNODUCHÁ DO 25 U</t>
  </si>
  <si>
    <t>75IE6X</t>
  </si>
  <si>
    <t>SKŘÍŇ KLIMATIZOVANÁ JEDNODUCHÁ DO 25 U - MONTÁŽ</t>
  </si>
  <si>
    <t>75IEEX</t>
  </si>
  <si>
    <t>OPTICKÝ ROZVADĚČ 19" PROVEDENÍ - MONTÁŽ</t>
  </si>
  <si>
    <t>75IH91</t>
  </si>
  <si>
    <t>UKONČENÍ KABELU ŠTÍTEK KABELOVÝ</t>
  </si>
  <si>
    <t>75IH9X</t>
  </si>
  <si>
    <t>UKONČENÍ KABELU ŠTÍTEK KABELOVÝ - MONTÁŽ</t>
  </si>
  <si>
    <t>75JA22</t>
  </si>
  <si>
    <t>ZÁSUVKA DATOVÁ RJ45 NA OMÍTKU</t>
  </si>
  <si>
    <t>75JB41</t>
  </si>
  <si>
    <t>DATOVÝ ROZVADĚČ 19" 800X800 DO 15 U</t>
  </si>
  <si>
    <t>75K321</t>
  </si>
  <si>
    <t>ZÁLOŽNÍ ZDROJ UPS 230 V DO 1000 VA</t>
  </si>
  <si>
    <t>75K32X</t>
  </si>
  <si>
    <t>ZÁLOŽNÍ ZDROJ UPS 230 V DO 1000 VA - MONTÁŽ</t>
  </si>
  <si>
    <t>75K331</t>
  </si>
  <si>
    <t>ZÁLOŽNÍ ZDROJ UPS 230 V DO 3000 VA</t>
  </si>
  <si>
    <t>75K33X</t>
  </si>
  <si>
    <t>ZÁLOŽNÍ ZDROJ UPS 230 V DO 3000 VA - MONTÁŽ</t>
  </si>
  <si>
    <t>75K414</t>
  </si>
  <si>
    <t>MĚNIČ NAPĚTÍ (STŘÍDAČ), SAMOSTATNÝ DC/AC PŘES 1500W</t>
  </si>
  <si>
    <t>75K415</t>
  </si>
  <si>
    <t>MĚNIČ NAPĚTÍ (STŘÍDAČ) 48 V DC/230 V AC - DOPLNĚNÍ SNMP DOHLEDU</t>
  </si>
  <si>
    <t>75K41X</t>
  </si>
  <si>
    <t>MĚNIČ NAPĚTÍ (STŘÍDAČ), SAMOSTATNÝ DC/AC - MONTÁŽ</t>
  </si>
  <si>
    <t>R75M825</t>
  </si>
  <si>
    <t>SWITCH ETHERNET L2 24 PORTŮ, OPTICKÉ ROZHRANÍ</t>
  </si>
  <si>
    <t>R75M828</t>
  </si>
  <si>
    <t>SWITCH ETHERNET L2 48 PORTŮ, OPTICKÉ ROZHRANÍ</t>
  </si>
  <si>
    <t>R75M917</t>
  </si>
  <si>
    <t>DATOVÁ INFRASTRUKTURA LAN, L2 SWITCH PRŮMYSLOVÝ KOMPAKTNÍ,16XFE, DC PROVEDENÍ</t>
  </si>
  <si>
    <t>DATOVÁ INFRASTRUKTURA LAN, L3 SWITCH PRŮMYSLOVÝ MODULÁRNÍ, 8XGE, DC PROVEDENÍ</t>
  </si>
  <si>
    <t xml:space="preserve">  PS 09-02-73</t>
  </si>
  <si>
    <t>Společná televizní anténa (STA)</t>
  </si>
  <si>
    <t>PS 09-02-73</t>
  </si>
  <si>
    <t>75J711</t>
  </si>
  <si>
    <t>KABEL KOAXIÁLNÍ PRO VNITŘNÍ POUŽITÍ PRŮMĚRU DO 5 MM</t>
  </si>
  <si>
    <t>75J71X</t>
  </si>
  <si>
    <t>KABEL KOAXIÁLNÍ PRO VNITŘNÍ POUŽITÍ PRŮMĚRU DO 5 MM - MONTÁŽ</t>
  </si>
  <si>
    <t>75N261</t>
  </si>
  <si>
    <t>MRS, KOAXIÁLNÍ KABEL VENKOVNÍ PRŮMĚRU DO 35 MM</t>
  </si>
  <si>
    <t>75N26X</t>
  </si>
  <si>
    <t>MRS, KOAXIÁLNÍ KABEL VENKOVNÍ - MONTÁŽ</t>
  </si>
  <si>
    <t>75N411</t>
  </si>
  <si>
    <t>ANTÉNNÍ STOŽÁR TRUBKOVÝ DO 5 M</t>
  </si>
  <si>
    <t>75N41X</t>
  </si>
  <si>
    <t>ANTÉNNÍ STOŽÁR TRUBKOVÝ - MONTÁŽ</t>
  </si>
  <si>
    <t>75N641</t>
  </si>
  <si>
    <t>NAPĚŤOVÉ ODDĚLENÍ ANTÉNNÍ SOUSTAVY OD ZAŘÍZENÍ</t>
  </si>
  <si>
    <t xml:space="preserve">  PS 09-02-74</t>
  </si>
  <si>
    <t>Vstupní audio/videotelefony (VDT)</t>
  </si>
  <si>
    <t>PS 09-02-74</t>
  </si>
  <si>
    <t>741155</t>
  </si>
  <si>
    <t>KRABICE (ROZVODKA) INSTALAČNÍ PRO ULOŽENÍ DO BETONU VČETNĚ UPEVNĚNÍ A PŘÍSLUŠENSTVÍ SE SVORKOVNICÍ DO 10 MM2, KRYTÍ MIN. IP 44, TŘÍDA IZOLACE II</t>
  </si>
  <si>
    <t>75O621</t>
  </si>
  <si>
    <t>EKV, PŘÍSTUPOVÁ KLÁVESNICE</t>
  </si>
  <si>
    <t>75O62X</t>
  </si>
  <si>
    <t>EKV, PŘÍSTUPOVÁ KLÁVESNICE - MONTÁŽ</t>
  </si>
  <si>
    <t>75O641</t>
  </si>
  <si>
    <t>EKV, DVEŘNÍ MODUL</t>
  </si>
  <si>
    <t>75O64X</t>
  </si>
  <si>
    <t>EKV, DVEŘNÍ MODUL - MONTÁŽ</t>
  </si>
  <si>
    <t>75O661</t>
  </si>
  <si>
    <t>EKV, OVLÁDACÍ TLAČÍTKO</t>
  </si>
  <si>
    <t>75O66X</t>
  </si>
  <si>
    <t>EKV, OVLÁDACÍ TLAČÍTKO - MONTÁŽ</t>
  </si>
  <si>
    <t>75O6CW</t>
  </si>
  <si>
    <t>EKV, KLIENTSKÉ PRACOVIŠTĚ - DOPLNĚNÍ HW, SW, LICENCE</t>
  </si>
  <si>
    <t>75O6D1</t>
  </si>
  <si>
    <t>EKV, ŠKOLENÍ A ZÁCVIK PERSONÁLU OBSLUHUJÍCÍHO ZAŘÍZENÍ EKV</t>
  </si>
  <si>
    <t>75O6D2</t>
  </si>
  <si>
    <t>EKV, ZÁVĚREČNÉ OŽIVENÍ, NASTAVENÍ A FUNKČNÍ ODZKOUŠENÍ ZAŘÍZENÍ EKV</t>
  </si>
  <si>
    <t>75O6D3</t>
  </si>
  <si>
    <t>EKV, PŘEZKOUŠENÍ ŘÍDÍCÍ JEDNOTKY EKV</t>
  </si>
  <si>
    <t>75O6D4</t>
  </si>
  <si>
    <t>EKV, UVEDENÍ SYSTÉMU EKV DO TRVALÉHO PROVOZU</t>
  </si>
  <si>
    <t>75O6D5</t>
  </si>
  <si>
    <t>EKV, REVIZE SYSTÉMU EKV</t>
  </si>
  <si>
    <t xml:space="preserve">  PS 09-02-81</t>
  </si>
  <si>
    <t>Přenosový systém</t>
  </si>
  <si>
    <t>PS 09-02-81</t>
  </si>
  <si>
    <t>74F322</t>
  </si>
  <si>
    <t>REVIZNÍ ZPRÁVA</t>
  </si>
  <si>
    <t>75J921</t>
  </si>
  <si>
    <t>OPTICKÝ PATCHCORD SINGLEMODE DO 5 M</t>
  </si>
  <si>
    <t>75J92X</t>
  </si>
  <si>
    <t>OPTICKÝ PATCHCORD SINGLEMODE - MONTÁŽ</t>
  </si>
  <si>
    <t>75K233</t>
  </si>
  <si>
    <t>NAPÁJECÍ ZDROJ 48 V DC, SAMOSTATNÝ DO 1500W</t>
  </si>
  <si>
    <t>75K413</t>
  </si>
  <si>
    <t>MĚNIČ NAPĚTÍ (STŘÍDAČ), SAMOSTATNÝ DC/AC DO 1500W</t>
  </si>
  <si>
    <t>75K416</t>
  </si>
  <si>
    <t>MĚNIČ NAPĚTÍ (STŘÍDAČ) 48 V DC/230 V AC - DOPLNĚNÍ BYPASSU</t>
  </si>
  <si>
    <t>R75M816</t>
  </si>
  <si>
    <t>SWITCH ETHERNET L3 48 PORTŮ, OPTICKÉ ROZHRANÍ</t>
  </si>
  <si>
    <t>R75M83C</t>
  </si>
  <si>
    <t>PŘENOSOVÝ SYSTÉM, MPLS - DOPLNĚNÍ 10GE SFP LH</t>
  </si>
  <si>
    <t>R75M83D</t>
  </si>
  <si>
    <t>PŘENOSOVÝ SYSTÉM, MPLS - metalický SFP</t>
  </si>
  <si>
    <t>DATOVÁ INFRASTRUKTURA LAN, BEZPEČNOSTNÍ FIREWALL, STOLNÍ</t>
  </si>
  <si>
    <t>DATOVÁ INFRASTRUKTURA LAN, BEZPEČNOSTNÍ FIREWALL - MONTÁŽ</t>
  </si>
  <si>
    <t>75M97G</t>
  </si>
  <si>
    <t>PŘEVODNÍK - SFP 10G, KRÁTKÝ DOSAH</t>
  </si>
  <si>
    <t>75M97X</t>
  </si>
  <si>
    <t>PŘEVODNÍK - MONTÁŽ</t>
  </si>
  <si>
    <t>pol79R</t>
  </si>
  <si>
    <t>PŘENOSOVÝ SYSTÉM, MPLS - DOPLNĚNÍ karty do stávajícího ASR</t>
  </si>
  <si>
    <t>Pol80R</t>
  </si>
  <si>
    <t>VERTIKÁLNÍ VYVAZOVACÍ PANEL</t>
  </si>
  <si>
    <t>Pol81R</t>
  </si>
  <si>
    <t>Rozjišťovací panely, zásuvkové panely, jistě, zásuvky, lišty, rošty, kabely, demontáž</t>
  </si>
  <si>
    <t xml:space="preserve">  PS 09-02-91</t>
  </si>
  <si>
    <t>Rádiové systémy</t>
  </si>
  <si>
    <t>PS 09-02-91</t>
  </si>
  <si>
    <t>703413</t>
  </si>
  <si>
    <t>ELEKTROINSTALAČNÍ TRUBKA PLASTOVÁ VČETNĚ UPEVNĚNÍ A PŘÍSLUŠENSTVÍ DN PRŮMĚRU PŘES 40 MM</t>
  </si>
  <si>
    <t>75IJ31</t>
  </si>
  <si>
    <t>MĚŘENÍ ZÁVĚREČNÉ KOAXIÁLNÍHO KABELU</t>
  </si>
  <si>
    <t>75N222</t>
  </si>
  <si>
    <t>MRS, BLOK ZÁKLADNOVÝCH RADIOSTANIC 2 RADIOSTANICE IP TECHNOLOGIE</t>
  </si>
  <si>
    <t>75N22X</t>
  </si>
  <si>
    <t>MRS, BLOK ZÁKLADNOVÝCH RADIOSTANIC - MONTÁŽ</t>
  </si>
  <si>
    <t>75N231</t>
  </si>
  <si>
    <t>MRS, OVLÁDACÍ PRACOVIŠTĚ LOKÁLNÍ</t>
  </si>
  <si>
    <t>75N23X</t>
  </si>
  <si>
    <t>MRS, OVLÁDACÍ PRACOVIŠTĚ - MONTÁŽ</t>
  </si>
  <si>
    <t>75N243</t>
  </si>
  <si>
    <t>MRS, NAPÁJECÍ ZDROJ RADIOSTANICE BLOK 2 RADIOSTANICE</t>
  </si>
  <si>
    <t>75N24X</t>
  </si>
  <si>
    <t>MRS, NAPÁJECÍ ZDROJ RADIOSTANICE - MONTÁŽ</t>
  </si>
  <si>
    <t>75N252</t>
  </si>
  <si>
    <t>MRS, ANTÉNNNÍ SOUSTAVA VŠESMĚROVÁ</t>
  </si>
  <si>
    <t>75N254</t>
  </si>
  <si>
    <t>MRS, ANTÉNNNÍ SOUSTAVA DĚLÍCÍ ČLEN</t>
  </si>
  <si>
    <t>75N255</t>
  </si>
  <si>
    <t>MRS, SMĚROVÁNÍ ANTÉN</t>
  </si>
  <si>
    <t>75N25X</t>
  </si>
  <si>
    <t>MRS, ANTÉNNNÍ SOUSTAVA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</si>
  <si>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</si>
  <si>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</si>
  <si>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</si>
  <si>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</si>
  <si>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</si>
  <si>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</si>
  <si>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</si>
  <si>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</si>
  <si>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75N621</t>
  </si>
  <si>
    <t>KOMPLEXNÍ OCHRANA MRS PŘED BLESKEM A PŘEPĚTÍM</t>
  </si>
  <si>
    <t>75N622</t>
  </si>
  <si>
    <t>KOMPLEXNÍ OCHRANA MRS PŘED BLESKEM A PŘEPĚTÍM - DOPLNĚNÍ</t>
  </si>
  <si>
    <t>75N62X</t>
  </si>
  <si>
    <t>KOMPLEXNÍ OCHRANA MRS PŘED BLESKEM A PŘEPĚTÍM - MONTÁŽ</t>
  </si>
  <si>
    <t>75N713</t>
  </si>
  <si>
    <t>MĚŘENÍ RÁDIOVÝCH SÍTÍ PŘEDPROJEKTOVÉ PRO PÁSMO 150 MHZ</t>
  </si>
  <si>
    <t>75N714</t>
  </si>
  <si>
    <t>MĚŘENÍ RÁDIOVÝCH SÍTÍ PO REALIZACI PRO PÁSMO 150 MHZ</t>
  </si>
  <si>
    <t>D.2.1.1</t>
  </si>
  <si>
    <t>Kolejový svršek a spodek</t>
  </si>
  <si>
    <t xml:space="preserve">  SO 09-00-11</t>
  </si>
  <si>
    <t>Cvičná kolej s přejezdem</t>
  </si>
  <si>
    <t>SO 09-00-11</t>
  </si>
  <si>
    <t>Zemní práce</t>
  </si>
  <si>
    <t>122252502</t>
  </si>
  <si>
    <t>Odkopávky a prokopávky nezapažené pro spodní stavbu železnic strojně v hornině třídy těžitelnosti I skupiny 3 přes 100 do 1 000 m3</t>
  </si>
  <si>
    <t>CS ÚRS 2023 01</t>
  </si>
  <si>
    <t>131251102</t>
  </si>
  <si>
    <t>Hloubení nezapažených jam a zářezů strojně s urovnáním dna do předepsaného profilu a spádu v hornině třídy těžitelnosti I skupiny 3 přes 20 do 50 m3</t>
  </si>
  <si>
    <t>132252501</t>
  </si>
  <si>
    <t>Hloubení rýh vedle kolejí šířky do 800 mm strojně zapažených i nezapažených, hloubky do 1,5 m, pro jakýkoliv objem výkopu v hornině třídy těžitelnosti I skupiny</t>
  </si>
  <si>
    <t>Hloubení rýh vedle kolejí šířky do 800 mm strojně zapažených i nezapažených, hloubky do 1,5 m, pro jakýkoliv objem výkopu v hornině třídy těžitelnosti I skupiny 3</t>
  </si>
  <si>
    <t>167151111</t>
  </si>
  <si>
    <t>Nakládání, skládání a překládání neulehlého výkopku nebo sypaniny strojně nakládání, množství přes 100 m3, z hornin třídy těžitelnosti I, skupiny 1 až 3</t>
  </si>
  <si>
    <t>174101101</t>
  </si>
  <si>
    <t>Zásyp jam, šachet rýh nebo kolem objektů sypaninou se zhutněním</t>
  </si>
  <si>
    <t>předpoklad výměny v aktivní pláni komunikace z 50%</t>
  </si>
  <si>
    <t>58343930</t>
  </si>
  <si>
    <t>kamenivo drcené hrubé frakce 16/32</t>
  </si>
  <si>
    <t>T</t>
  </si>
  <si>
    <t>181951112</t>
  </si>
  <si>
    <t>Úprava pláně vyrovnáním výškových rozdílů strojně v hornině třídy těžitelnosti I, skupiny 1 až 3 se zhutněním</t>
  </si>
  <si>
    <t>Zakládání</t>
  </si>
  <si>
    <t>211971110</t>
  </si>
  <si>
    <t>Zřízení opláštění výplně z geotextilie odvodňovacích žeber nebo trativodů v rýze nebo zářezu se stěnami šikmými o sklonu do 1:2</t>
  </si>
  <si>
    <t>69311081</t>
  </si>
  <si>
    <t>geotextilie netkaná separační, ochranná, filtrační, drenážní PES 300g/m2</t>
  </si>
  <si>
    <t>212752402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</si>
  <si>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</si>
  <si>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150</t>
  </si>
  <si>
    <t>275313611</t>
  </si>
  <si>
    <t>Základy z betonu prostého patky a bloky z betonu kamenem neprokládaného tř. C 16/20</t>
  </si>
  <si>
    <t>Svislé a kompletní konstrukce</t>
  </si>
  <si>
    <t>334131110</t>
  </si>
  <si>
    <t>Osazení prefabrikovaných opěr a pilířů z betonu předpjatého hmotnosti dílce jednotlivě do 1 t</t>
  </si>
  <si>
    <t>Komunikace pozemní</t>
  </si>
  <si>
    <t>511501111</t>
  </si>
  <si>
    <t>Podkladní konstrukční vrstvy pro kolej jakékoliv tloušťky a šířky pruhu s dodáním hmot ze štěrkodrti</t>
  </si>
  <si>
    <t>521351120</t>
  </si>
  <si>
    <t>Montáž koleje stykované na pražcích betonových soustavy S49 rozdělení u</t>
  </si>
  <si>
    <t>58344005</t>
  </si>
  <si>
    <t>kamenivo drcené hrubé frakce 32/63 třída BI OTP ČD</t>
  </si>
  <si>
    <t>tl.min.350 mm</t>
  </si>
  <si>
    <t>546491121</t>
  </si>
  <si>
    <t>Montáž upevňovadel svěrka nebo spona</t>
  </si>
  <si>
    <t>548111312</t>
  </si>
  <si>
    <t>Svařování kolejnic elektrickým obloukem soustavy S49</t>
  </si>
  <si>
    <t>54653002</t>
  </si>
  <si>
    <t>dávka svařovací kolejnice S49 jakost R260 základní spára</t>
  </si>
  <si>
    <t>Ostatní konstrukce a práce, bourání</t>
  </si>
  <si>
    <t>511501121</t>
  </si>
  <si>
    <t>Podkladní konstrukční vrstvy pro kolej vrstva z upravené zeminy cementem, tloušťka vrstvy po zhutnění 300 mm</t>
  </si>
  <si>
    <t>922501117</t>
  </si>
  <si>
    <t>Drážní stezka mezi kolejemi ve stanicích a podél kolejí ve stanicích a na trati z drti kamenné se zhutněním vrstvy 100 mm</t>
  </si>
  <si>
    <t>928125111</t>
  </si>
  <si>
    <t>Montáž zádlažbových panelů mezi kolejnicemi a vozovkou</t>
  </si>
  <si>
    <t>928125112</t>
  </si>
  <si>
    <t>Montáž zádlažbových panelů mezi kolejnicemi nebo kolejemi</t>
  </si>
  <si>
    <t>997</t>
  </si>
  <si>
    <t>Přesun sutě</t>
  </si>
  <si>
    <t>99701365R</t>
  </si>
  <si>
    <t>901</t>
  </si>
  <si>
    <t>Poplatek za uložení na skládce (skládkovné) kontaminované zeminy a kamení kód odpadu 17 05 04 vč. dopravy</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</si>
  <si>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</si>
  <si>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99701387R</t>
  </si>
  <si>
    <t>902</t>
  </si>
  <si>
    <t>Poplatek za uložení stavebního odpadu na recyklační skládce (skládkovné) zeminy a kamení zatříděného do Katalogu odpadů pod kódem 17 05 04 vč. dopravy</t>
  </si>
  <si>
    <t>998</t>
  </si>
  <si>
    <t>Přesun hmot</t>
  </si>
  <si>
    <t>998241021</t>
  </si>
  <si>
    <t>Přesun hmot pro dráhy kolejové jakéhokoliv rozsahu dopravní vzdálenost do 5 000 m</t>
  </si>
  <si>
    <t>998241025</t>
  </si>
  <si>
    <t>Přesun hmot pro dráhy kolejové jakéhokoliv rozsahu Příplatek k ceně za zvětšený přesun přes vymezenou největší dopravní vzdálenost za každých dalších i započatý</t>
  </si>
  <si>
    <t>Přesun hmot pro dráhy kolejové jakéhokoliv rozsahu Příplatek k ceně za zvětšený přesun přes vymezenou největší dopravní vzdálenost za každých dalších i započatých 1000 m</t>
  </si>
  <si>
    <t>D.2.1.4</t>
  </si>
  <si>
    <t>Mosty, propustky, zdi</t>
  </si>
  <si>
    <t xml:space="preserve">  SO 09-21-12</t>
  </si>
  <si>
    <t>Nový propustek pod komunikací</t>
  </si>
  <si>
    <t>SO 09-21-12</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</si>
  <si>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</si>
  <si>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</si>
  <si>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</si>
  <si>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113107522</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</si>
  <si>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</si>
  <si>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z kameniva hrubého drceného, o tl. vrstvy přes 100 do 200 mm</t>
  </si>
  <si>
    <t>113107524</t>
  </si>
  <si>
    <t>Odstranění podkladů nebo krytů při překopech inženýrských sítí s přemístěním hmot na skládku ve vzdálenosti do 3 m nebo s naložením na dopravní prostředek strojně plochy jednotlivě přes 15 m2 z kameniva hrubého drceného, o tl. vrstvy přes 300 do 400 mm</t>
  </si>
  <si>
    <t>113154124</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</si>
  <si>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</si>
  <si>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100 mm</t>
  </si>
  <si>
    <t>113202111</t>
  </si>
  <si>
    <t>Vytrhání obrub s vybouráním lože, s přemístěním hmot na skládku na vzdálenost do 3 m nebo s naložením na dopravní prostředek z krajníků nebo obrubníků stojatých</t>
  </si>
  <si>
    <t>113204111</t>
  </si>
  <si>
    <t>Vytrhání obrub s vybouráním lože, s přemístěním hmot na skládku na vzdálenost do 3 m nebo s naložením na dopravní prostředek záhonových</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</si>
  <si>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</si>
  <si>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</si>
  <si>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</si>
  <si>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</si>
  <si>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</si>
  <si>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</si>
  <si>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</si>
  <si>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131251105</t>
  </si>
  <si>
    <t>Hloubení nezapažených jam a zářezů strojně s urovnáním dna do předepsaného profilu a spádu v hornině třídy těžitelnosti I skupiny 3 přes 500 do 1 000 m3</t>
  </si>
  <si>
    <t>139001101</t>
  </si>
  <si>
    <t>Příplatek k cenám hloubených vykopávek za ztížení vykopávky v blízkosti podzemního vedení nebo výbušnin pro jakoukoliv třídu horniny</t>
  </si>
  <si>
    <t>162206112</t>
  </si>
  <si>
    <t>Vodorovné přemístění výkopku bez naložení, avšak se složením zemin schopných zúrodnění, na vzdálenost přes 20 do 50 m</t>
  </si>
  <si>
    <t>174151101</t>
  </si>
  <si>
    <t>Zásyp sypaninou z jakékoliv horniny strojně s uložením výkopku ve vrstvách se zhutněním jam, šachet, rýh nebo kolem objektů v těchto vykopávkách</t>
  </si>
  <si>
    <t>212752401</t>
  </si>
  <si>
    <t>Trativody z drenážních trubek pro liniové stavby a komunikace se zřízením štěrkového lože pod trubky a s jejich obsypem v otevřeném výkopu trubka korugovaná sendvičová PE-HD SN 8 celoperforovaná 360° DN 100</t>
  </si>
  <si>
    <t>32732412R</t>
  </si>
  <si>
    <t>Opěrné zdi a valy z betonu železového odolný proti agresivnímu prostředí tř. C 25/30, XF3</t>
  </si>
  <si>
    <t>327351211</t>
  </si>
  <si>
    <t>Bednění opěrných zdí a valů svislých i skloněných, výšky do 20 m zřízení</t>
  </si>
  <si>
    <t>327351221</t>
  </si>
  <si>
    <t>Bednění opěrných zdí a valů svislých i skloněných, výšky do 20 m odstranění</t>
  </si>
  <si>
    <t>327361006</t>
  </si>
  <si>
    <t>Výztuž opěrných zdí a valů průměru do 12 mm, z oceli 10 505 (R) nebo BSt 500</t>
  </si>
  <si>
    <t>Vodorovné konstrukce</t>
  </si>
  <si>
    <t>451573111</t>
  </si>
  <si>
    <t>Lože pod potrubí, stoky a drobné objekty v otevřeném výkopu z písku a štěrkopísku do 63 mm</t>
  </si>
  <si>
    <t>452111141</t>
  </si>
  <si>
    <t>Osazení betonových dílců pražců pod potrubí v otevřeném výkopu, průřezové plochy přes 75000 mm2</t>
  </si>
  <si>
    <t>59223735</t>
  </si>
  <si>
    <t>podkladek pod trouby betonové/ŽB DN 1000-1200</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</si>
  <si>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</si>
  <si>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</si>
  <si>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</si>
  <si>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462511111</t>
  </si>
  <si>
    <t>Zához prostoru z lomového kamene</t>
  </si>
  <si>
    <t>564761101</t>
  </si>
  <si>
    <t>Podklad nebo kryt z kameniva hrubého drceného vel. 32-63 mm s rozprostřením a zhutněním plochy jednotlivě do 100 m2, po zhutnění tl. 200 mm</t>
  </si>
  <si>
    <t>564831011</t>
  </si>
  <si>
    <t>Podklad ze štěrkodrti ŠD s rozprostřením a zhutněním plochy jednotlivě do 100 m2, po zhutnění tl. 100 mm</t>
  </si>
  <si>
    <t>564851011</t>
  </si>
  <si>
    <t>Podklad ze štěrkodrti ŠD s rozprostřením a zhutněním plochy jednotlivě do 100 m2, po zhutnění tl. 150 mm</t>
  </si>
  <si>
    <t>573191111</t>
  </si>
  <si>
    <t>Postřik infiltrační kationaktivní emulzí v množství 1,00 kg/m2</t>
  </si>
  <si>
    <t>573211112</t>
  </si>
  <si>
    <t>Postřik spojovací PS bez posypu kamenivem z asfaltu silničního, v množství 0,70 kg/m2</t>
  </si>
  <si>
    <t>577133111</t>
  </si>
  <si>
    <t>Asfaltový beton vrstva obrusná ACO 8 (ABJ) s rozprostřením a se zhutněním z nemodifikovaného asfaltu v pruhu šířky do 3 m, po zhutnění tl. 40 mm</t>
  </si>
  <si>
    <t>577156111</t>
  </si>
  <si>
    <t>Asfaltový beton vrstva ložní ACL 22 (ABVH) s rozprostřením a zhutněním z nemodifikovaného asfaltu v pruhu šířky do 3 m, po zhutnění tl. 60 mm</t>
  </si>
  <si>
    <t>596211110</t>
  </si>
  <si>
    <t>Kladení dlažby z betonových zámkových dlaždic komunikací pro pěší ručně s ložem z kameniva těženého nebo drceného tl. do 40 mm, s vyplněním spár s dvojitým hutn</t>
  </si>
  <si>
    <t>ého materiálu na krajnici tl. 60 mm skupiny A, pro plochy do 50 m2  
~předpoklad znovupoužití vybouraných dlaždic z 80%</t>
  </si>
  <si>
    <t>59245018</t>
  </si>
  <si>
    <t>dlažba tvar obdélník betonová 200x100x60mm přírodní</t>
  </si>
  <si>
    <t>59914211R</t>
  </si>
  <si>
    <t>Zalití spáry s pískováním kamennou moučkou</t>
  </si>
  <si>
    <t>Trubní vedení</t>
  </si>
  <si>
    <t>822522112</t>
  </si>
  <si>
    <t>Montáž potrubí z trub železobetonových hrdlových v otevřeném výkopu ve sklonu do 20 % s integrovaným pryžovým těsněním DN 1200</t>
  </si>
  <si>
    <t>59222004</t>
  </si>
  <si>
    <t>trouba ŽB hrdlová DN 1200</t>
  </si>
  <si>
    <t>899623141</t>
  </si>
  <si>
    <t>Obetonování potrubí nebo zdiva stok betonem prostým v otevřeném výkopu, betonem tř. C 12/15</t>
  </si>
  <si>
    <t>899643111</t>
  </si>
  <si>
    <t>Bednění pro obetonování potrubí v otevřeném výkopu</t>
  </si>
  <si>
    <t>899658211</t>
  </si>
  <si>
    <t>Výztuž pro obetonování potrubí ze svařovaných sítí typu Kari</t>
  </si>
  <si>
    <t>předpoklad použití sítě KARI 100/100/8, hmotnost 7,9kg/m2</t>
  </si>
  <si>
    <t>916131213</t>
  </si>
  <si>
    <t>Osazení silničního obrubníku betonového se zřízením lože, s vyplněním a zatřením spár cementovou maltou stojatého s boční opěrou z betonu prostého, do lože z be</t>
  </si>
  <si>
    <t>předpoklad zpětného použití obrub z 80%</t>
  </si>
  <si>
    <t>59217031</t>
  </si>
  <si>
    <t>obrubník betonový silniční 1000x150x250mm</t>
  </si>
  <si>
    <t>916231213</t>
  </si>
  <si>
    <t>Osazení chodníkového obrubníku betonového se zřízením lože, s vyplněním a zatřením spár cementovou maltou stojatého s boční opěrou z betonu prostého, do lože z</t>
  </si>
  <si>
    <t>59217002</t>
  </si>
  <si>
    <t>obrubník betonový zahradní šedý 1000x50x200mm</t>
  </si>
  <si>
    <t>919735112</t>
  </si>
  <si>
    <t>Řezání stávajícího živičného krytu nebo podkladu hloubky přes 50 do 100 mm</t>
  </si>
  <si>
    <t>979021111</t>
  </si>
  <si>
    <t>Očištění vybouraných prvků při překopech inženýrských sítí od spojovacího materiálu s odklizením a uložením očištěných hmot a spojovacího materiálu na skládku d</t>
  </si>
  <si>
    <t>ravní prostředek obrubníků a krajníků, vybouraných z jakéhokoliv lože a s jakoukoliv výplní spár zahradních  
~předpoklad zpětného použití obrub z 80%</t>
  </si>
  <si>
    <t>979021113</t>
  </si>
  <si>
    <t>ravní prostředek obrubníků a krajníků, vybouraných z jakéhokoliv lože a s jakoukoliv výplní spár silničních  
~předpoklad zpětného použití obrub z 80%</t>
  </si>
  <si>
    <t>979051121</t>
  </si>
  <si>
    <t>ravní prostředek zámkových dlaždic s vyplněním spár kamenivem  
~předpoklad znovupoužití z 80%</t>
  </si>
  <si>
    <t>997211611</t>
  </si>
  <si>
    <t>Nakládání suti nebo vybouraných hmot na dopravní prostředky pro vodorovnou dopravu suti</t>
  </si>
  <si>
    <t>99701386R</t>
  </si>
  <si>
    <t>903</t>
  </si>
  <si>
    <t>Poplatek za uložení stavebního odpadu na recyklační skládce (skládkovné) z prostého betonu zatříděného do Katalogu odpadů pod kódem 17 01 01 vč. dopravy</t>
  </si>
  <si>
    <t>99701387R1</t>
  </si>
  <si>
    <t>904</t>
  </si>
  <si>
    <t>Poplatek za uložení stavebního odpadu na recyklační skládce (skládkovné) asfaltového bez obsahu dehtu zatříděného do Katalogu odpadů pod kódem 17 03 02 vč. dopr</t>
  </si>
  <si>
    <t>Poplatek za uložení stavebního odpadu na recyklační skládce (skládkovné) asfaltového bez obsahu dehtu zatříděného do Katalogu odpadů pod kódem 17 03 02 vč. dopravy</t>
  </si>
  <si>
    <t>998274101</t>
  </si>
  <si>
    <t>Přesun hmot pro trubní vedení hloubené z trub betonových nebo železobetonových pro vodovody nebo kanalizace v otevřeném výkopu dopravní vzdálenost do 15 m</t>
  </si>
  <si>
    <t>D.2.1.5</t>
  </si>
  <si>
    <t>Ostatní inženýrské objekty</t>
  </si>
  <si>
    <t xml:space="preserve">  SO 09-30-13</t>
  </si>
  <si>
    <t>Úprava potoka</t>
  </si>
  <si>
    <t>SO 09-30-13</t>
  </si>
  <si>
    <t>121151123</t>
  </si>
  <si>
    <t>Sejmutí ornice strojně při souvislé ploše přes 500 m2, tl. vrstvy do 200 mm</t>
  </si>
  <si>
    <t>124253102</t>
  </si>
  <si>
    <t>Vykopávky pro koryta vodotečí strojně v hornině třídy těžitelnosti I skupiny 3 přes 1 000 do 5 000 m3</t>
  </si>
  <si>
    <t>Výkop pro nové koryto - prohloubení, odečteno elektronicky z PD : 1855 m3 vč. kotevního příkopu</t>
  </si>
  <si>
    <t>132251102</t>
  </si>
  <si>
    <t>Hloubení nezapažených rýh šířky do 800 mm strojně s urovnáním dna do předepsaného profilu a spádu v hornině třídy těžitelnosti I skupiny 3 přes 20 do 50 m3</t>
  </si>
  <si>
    <t>132251251</t>
  </si>
  <si>
    <t>Hloubení nezapažených rýh šířky přes 800 do 2 000 mm strojně s urovnáním dna do předepsaného profilu a spádu v hornině třídy těžitelnosti I skupiny 3 do 20 m3</t>
  </si>
  <si>
    <t>15312611R</t>
  </si>
  <si>
    <t>Opracování kulatiny ve dně koryta, zakotvení a zapuštění do břehu</t>
  </si>
  <si>
    <t>0521301R</t>
  </si>
  <si>
    <t>dubová kulatina</t>
  </si>
  <si>
    <t>155131311</t>
  </si>
  <si>
    <t>Zřízení protierozního zpevnění svahů geomříží nebo georohoží včetně plošného kotvení ocelovými skobami, ve sklonu do 1:2</t>
  </si>
  <si>
    <t>69321022</t>
  </si>
  <si>
    <t>geomříž jednoosá tuhá HDPE s tahovou pevností 65kN/m</t>
  </si>
  <si>
    <t>162751113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</si>
  <si>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</si>
  <si>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5 000 do 6 000 m</t>
  </si>
  <si>
    <t>171103202</t>
  </si>
  <si>
    <t>Uložení netříděných sypanin do zemních hrází z hornin třídy těžitelnosti I a II, skupiny 1 až 4 pro jakoukoliv šířku koruny přehradních a jiných vodních nádrží</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</si>
  <si>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</si>
  <si>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171103291</t>
  </si>
  <si>
    <t>atek k cenám za každé další 1 % zhutnění přes 100do 103 % PS - koef. C  
~předpoklad zhutnění na 102% PS</t>
  </si>
  <si>
    <t>58125110</t>
  </si>
  <si>
    <t>jíl surový kusový</t>
  </si>
  <si>
    <t>hmotnost 2000kg/m3</t>
  </si>
  <si>
    <t>171151101</t>
  </si>
  <si>
    <t>Hutnění boků násypů z hornin soudržných a sypkých pro jakýkoliv sklon, délku a míru zhutnění svahu</t>
  </si>
  <si>
    <t>171151103</t>
  </si>
  <si>
    <t>Uložení sypanin do násypů strojně s rozprostřením sypaniny ve vrstvách a s hrubým urovnáním zhutněných z hornin soudržných jakékoliv třídy těžitelnosti</t>
  </si>
  <si>
    <t>58337344</t>
  </si>
  <si>
    <t>štěrkopísek frakce 0/32</t>
  </si>
  <si>
    <t>181451132</t>
  </si>
  <si>
    <t>Založení trávníku na půdě předem připravené plochy přes 1000 m2 výsevem včetně utažení parkového na svahu přes 1:5 do 1:2</t>
  </si>
  <si>
    <t>00572410</t>
  </si>
  <si>
    <t>osivo směs travní parková</t>
  </si>
  <si>
    <t>KG</t>
  </si>
  <si>
    <t>182351133</t>
  </si>
  <si>
    <t>Rozprostření a urovnání ornice ve svahu sklonu přes 1:5 strojně při souvislé ploše přes 500 m2, tl. vrstvy do 200 mm</t>
  </si>
  <si>
    <t>10364101</t>
  </si>
  <si>
    <t>zemina pro terénní úpravy - ornice</t>
  </si>
  <si>
    <t>184853512</t>
  </si>
  <si>
    <t>Chemické odplevelení půdy před založením kultury, trávníku nebo zpevněných ploch strojně o výměře jednotlivě přes 20 m2 postřikem na široko na svahu přes 1:5 do</t>
  </si>
  <si>
    <t>Chemické odplevelení půdy před založením kultury, trávníku nebo zpevněných ploch strojně o výměře jednotlivě přes 20 m2 postřikem na široko na svahu přes 1:5 do 1:2</t>
  </si>
  <si>
    <t>184853522</t>
  </si>
  <si>
    <t>Chemické odplevelení po založení kultury strojně postřikem na široko na svahu přes 1:5 do 1:2</t>
  </si>
  <si>
    <t>185802123</t>
  </si>
  <si>
    <t>Hnojení půdy nebo trávníku na svahu přes 1:5 do 1:2 umělým hnojivem na široko</t>
  </si>
  <si>
    <t>25191155</t>
  </si>
  <si>
    <t>hnojivo průmyslové</t>
  </si>
  <si>
    <t>185803113</t>
  </si>
  <si>
    <t>Ošetření trávníku jednorázové na svahu přes 1:2 do 1:1</t>
  </si>
  <si>
    <t>212751104</t>
  </si>
  <si>
    <t>Trativody z drenážních a melioračních trubek pro meliorace, dočasné nebo odlehčovací drenáže se zřízením štěrkového lože pod trubky a s jejich obsypem v otevřen</t>
  </si>
  <si>
    <t>Trativody z drenážních a melioračních trubek pro meliorace, dočasné nebo odlehčovací drenáže se zřízením štěrkového lože pod trubky a s jejich obsypem v otevřeném výkopu trubka flexibilní PVC-U SN 4 celoperforovaná 360° DN 100</t>
  </si>
  <si>
    <t>274315512</t>
  </si>
  <si>
    <t>Základové konstrukce z betonu pasy prostého pro prostředí s mrazovými cykly tř. C 25/30</t>
  </si>
  <si>
    <t>274351111</t>
  </si>
  <si>
    <t>Bednění základových konstrukcí pasů tradiční oboustranné</t>
  </si>
  <si>
    <t>326214221</t>
  </si>
  <si>
    <t>Zdivo z lomového kamene na sucho do drátěných košů (gabionů) ze svařované ocelové sítě pozinkované</t>
  </si>
  <si>
    <t>451316113</t>
  </si>
  <si>
    <t>Podklad pod dlažbu z betonu prostého se zvýšenými nároky na prostředí tř. C 25/30 tl. přes 150 do 200 mm</t>
  </si>
  <si>
    <t>451561112</t>
  </si>
  <si>
    <t>Lože pod dlažby z kameniva drceného drobného, tl. vrstvy přes 100 do 150 mm</t>
  </si>
  <si>
    <t>451571312</t>
  </si>
  <si>
    <t>Lože pod dlažby z kameniva těženého drobného, tl. vrstvy přes 100 do 150 mm</t>
  </si>
  <si>
    <t>451971112</t>
  </si>
  <si>
    <t>Položení podkladní vrstvy z geotextilie v rovině nebo ve svahu, s přesahem jednotlivých pásů 150 mm, s uchycením v terénu sponami z bet. oceli</t>
  </si>
  <si>
    <t>463212111</t>
  </si>
  <si>
    <t>Rovnanina z lomového kamene upraveného, tříděného jakékoliv tloušťky rovnaniny s vyklínováním spár a dutin úlomky kamene</t>
  </si>
  <si>
    <t>465511522</t>
  </si>
  <si>
    <t>Dlažba z lomového kamene upraveného vodorovná nebo plocha ve sklonu do 1:2 s dodáním hmot do cementové malty, s vyplněním spár a s vyspárováním cementovou malto</t>
  </si>
  <si>
    <t>Dlažba z lomového kamene upraveného vodorovná nebo plocha ve sklonu do 1:2 s dodáním hmot do cementové malty, s vyplněním spár a s vyspárováním cementovou maltou v ploše přes 20 m2, tl. 250 mm</t>
  </si>
  <si>
    <t>467510111</t>
  </si>
  <si>
    <t>Balvanitý skluz z lomového kamene hmotnosti kamene jednotlivě přes 300 do 3000 kg s proštěrkováním tl. vrstvy 700 až 1200 mm</t>
  </si>
  <si>
    <t>810471811</t>
  </si>
  <si>
    <t>Bourání stávajícího potrubí z betonu v otevřeném výkopu DN přes 600 do 800</t>
  </si>
  <si>
    <t>822472112</t>
  </si>
  <si>
    <t>Montáž potrubí z trub železobetonových hrdlových v otevřeném výkopu ve sklonu do 20 % s integrovaným pryžovým těsněním DN 800</t>
  </si>
  <si>
    <t>59222002</t>
  </si>
  <si>
    <t>trouba ŽB hrdlová DN 800</t>
  </si>
  <si>
    <t>919411121</t>
  </si>
  <si>
    <t>Čelo propustku včetně římsy z betonu prostého bez zvláštních nároků na prostředí, pro propustek z trub DN 600 až 800 mm</t>
  </si>
  <si>
    <t>998332011</t>
  </si>
  <si>
    <t>Přesun hmot pro úpravy vodních toků a kanály, hráze rybníků apod. dopravní vzdálenost do 500 m</t>
  </si>
  <si>
    <t xml:space="preserve">  SO 09-30-19</t>
  </si>
  <si>
    <t>Trafostanice</t>
  </si>
  <si>
    <t>SO 09-30-19</t>
  </si>
  <si>
    <t>167151101</t>
  </si>
  <si>
    <t>Nakládání, skládání a překládání neulehlého výkopku nebo sypaniny strojně nakládání, množství do 100 m3, z horniny třídy těžitelnosti I, skupiny 1 až 3</t>
  </si>
  <si>
    <t>174111101</t>
  </si>
  <si>
    <t>Zásyp sypaninou z jakékoliv horniny ručně s uložením výkopku ve vrstvách se zhutněním jam, šachet, rýh nebo kolem objektů v těchto vykopávkách</t>
  </si>
  <si>
    <t>58344197</t>
  </si>
  <si>
    <t>štěrkodrť frakce 0/63</t>
  </si>
  <si>
    <t>271532211</t>
  </si>
  <si>
    <t>Podsyp pod základové konstrukce se zhutněním a urovnáním povrchu z kameniva hrubého, frakce 32 - 63 mm</t>
  </si>
  <si>
    <t>Elektroinstalace - silnoproud</t>
  </si>
  <si>
    <t>74100000R</t>
  </si>
  <si>
    <t>Dodávka a montáž blokové trafostanice TS 22/0,4 kV dl.4,18 x š.2,98 x v.3,85</t>
  </si>
  <si>
    <t>provedení C35/45-XC4,XF1; přesná specifikace viz.kompletní specifikace výrobce</t>
  </si>
  <si>
    <t>74100001R</t>
  </si>
  <si>
    <t>Transformátor 22/0,4kV 400kVA</t>
  </si>
  <si>
    <t>KS</t>
  </si>
  <si>
    <t>74100002R</t>
  </si>
  <si>
    <t>Rozvaděč VN - vis v.č. 2-401</t>
  </si>
  <si>
    <t>74100003R</t>
  </si>
  <si>
    <t>Rozvaděč NN - vis v.č. 2-402</t>
  </si>
  <si>
    <t>74100004R</t>
  </si>
  <si>
    <t>Kompenzační rozvaděč RQ - TS - vis v.č. 2-402</t>
  </si>
  <si>
    <t>74100005R</t>
  </si>
  <si>
    <t>USM - universální skříň měření</t>
  </si>
  <si>
    <t>741410001</t>
  </si>
  <si>
    <t>Montáž uzemňovacího vedení s upevněním, propojením a připojením pomocí svorek na povrchu pásku průřezu do 120 mm2</t>
  </si>
  <si>
    <t>35442143</t>
  </si>
  <si>
    <t>pás zemnící 30x3,5mm nerez</t>
  </si>
  <si>
    <t>0,95 kg/m</t>
  </si>
  <si>
    <t>741420001</t>
  </si>
  <si>
    <t>Montáž hromosvodného vedení svodových drátů nebo lan s podpěrami, O do 10 mm</t>
  </si>
  <si>
    <t>35441072</t>
  </si>
  <si>
    <t>drát D 8mm FeZn pro hromosvod</t>
  </si>
  <si>
    <t>0,40kg/m</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</si>
  <si>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</si>
  <si>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</si>
  <si>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</si>
  <si>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3414135R</t>
  </si>
  <si>
    <t>vodič instalační jádro Cu lanované izolace PVC 450/750V (CY) 1x16mm2</t>
  </si>
  <si>
    <t>CMA, průměr vodiče 8,1mm</t>
  </si>
  <si>
    <t>741122634</t>
  </si>
  <si>
    <t>Montáž kabelů měděných bez ukončení uložených pevně plných kulatých nebo bezhalogenových (např. CYKY) počtu a průřezu žil 3x185+95 až 240+120 mm2</t>
  </si>
  <si>
    <t>34112356</t>
  </si>
  <si>
    <t>kabel silový jádro Cu izolace PVC plášť PVC 0,6/1kV (NYY) 3x240+120mm2</t>
  </si>
  <si>
    <t>NYY, průměr kabelu 60,8mm</t>
  </si>
  <si>
    <t>74100006R</t>
  </si>
  <si>
    <t>Výkopy vč. pískového lože, ochrané folie a záhozu</t>
  </si>
  <si>
    <t>74100007R</t>
  </si>
  <si>
    <t>Kabelová chránička pod vozovkou</t>
  </si>
  <si>
    <t>74100008R</t>
  </si>
  <si>
    <t>Předávací dokumenty</t>
  </si>
  <si>
    <t>kpl.</t>
  </si>
  <si>
    <t>74100009R</t>
  </si>
  <si>
    <t>Revize</t>
  </si>
  <si>
    <t>74100010R</t>
  </si>
  <si>
    <t>Zaškolení</t>
  </si>
  <si>
    <t>74100011R</t>
  </si>
  <si>
    <t>Dokumentace provedení</t>
  </si>
  <si>
    <t>74100012R</t>
  </si>
  <si>
    <t>Podružný montážní materiál</t>
  </si>
  <si>
    <t>74100013R</t>
  </si>
  <si>
    <t>Tlačítko CENTRAL STOP ve skříňce</t>
  </si>
  <si>
    <t>998741101</t>
  </si>
  <si>
    <t>Přesun hmot pro silnoproud stanovený z hmotnosti přesunovaného materiálu vodorovná dopravní vzdálenost do 50 m v objektech výšky do 6 m</t>
  </si>
  <si>
    <t>998014011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</si>
  <si>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</si>
  <si>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</si>
  <si>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D.2.1.6</t>
  </si>
  <si>
    <t>Potrubní vedení</t>
  </si>
  <si>
    <t xml:space="preserve">  SO 09-30-16</t>
  </si>
  <si>
    <t>Areálové rozvody elektroinstalace - silnoproud</t>
  </si>
  <si>
    <t>SO 09-30-16</t>
  </si>
  <si>
    <t>13173A</t>
  </si>
  <si>
    <t>HLOUBENÍ JAM ZAPAŽ I NEPAŽ TŘ. I - BEZ DOPRAVY</t>
  </si>
  <si>
    <t>13273A</t>
  </si>
  <si>
    <t>HLOUBENÍ RÝH ŠÍŘ DO 2M PAŽ I NEPAŽ TŘ. I - BEZ DOPRAVY</t>
  </si>
  <si>
    <t>17481</t>
  </si>
  <si>
    <t>ZÁSYP JAM A RÝH Z NAKUPOVANÝCH MATERIÁLŮ</t>
  </si>
  <si>
    <t>272324</t>
  </si>
  <si>
    <t>ZÁKLADY ZE ŽELEZOBETONU DO C25/30 (B30)</t>
  </si>
  <si>
    <t>Elektrotechnická zařízení</t>
  </si>
  <si>
    <t>702212</t>
  </si>
  <si>
    <t>KABELOVÁ CHRÁNIČKA ZEMNÍ DN PŘES 100 DO 200 MM</t>
  </si>
  <si>
    <t>702311</t>
  </si>
  <si>
    <t>ZAKRYTÍ KABELŮ VÝSTRAŽNOU FÓLIÍ ŠÍŘKY DO 20 CM</t>
  </si>
  <si>
    <t>741212</t>
  </si>
  <si>
    <t>SPÍNAČ INSTALAČNÍ JEDNODUCHÝ KOMPLETNÍ NÁSTĚNNÝ - KRYTÍ MIN. IP 44</t>
  </si>
  <si>
    <t>741213</t>
  </si>
  <si>
    <t>HAVARIJNÍ TLAČÍTKO KOMPLETNÍ NÁSTĚNNÉ - KRYTÍ MIN. IP 44</t>
  </si>
  <si>
    <t>ZÁSUVKA/PŘÍVODKA PRŮMYSLOVÁ, KRYTÍ IP44 230 V, 16A</t>
  </si>
  <si>
    <t>741413</t>
  </si>
  <si>
    <t>ZÁSUVKA/PŘÍVODKA PRŮMYSLOVÁ, KRYTÍ IP44 400 V, DO 63A</t>
  </si>
  <si>
    <t>741723</t>
  </si>
  <si>
    <t>ČIDLO POHYBOVÉ</t>
  </si>
  <si>
    <t>741911</t>
  </si>
  <si>
    <t>UZEMŃOVACÍ VODIČ V ZEMI FEZN DO 120 MM2</t>
  </si>
  <si>
    <t>741Z05</t>
  </si>
  <si>
    <t>DEMONTÁŽ VNĚJŠÍHO UZEMNĚNÍ</t>
  </si>
  <si>
    <t>742G21</t>
  </si>
  <si>
    <t>742H12</t>
  </si>
  <si>
    <t>KABEL NN ČTYŘ- A PĚTIŽÍLOVÝ CU S PLASTOVOU IZOLACÍ OD 4 DO 16 MM2</t>
  </si>
  <si>
    <t>742H21</t>
  </si>
  <si>
    <t>KABEL NN ČTYŘ- A PĚTIŽÍLOVÝ CU S PLASTOVOU IZOLACÍ DO 2,5 MM2</t>
  </si>
  <si>
    <t>742Z22</t>
  </si>
  <si>
    <t>DEMONTÁŽ VENKOVNÍHO VEDENÍ NN (4X)</t>
  </si>
  <si>
    <t>743122</t>
  </si>
  <si>
    <t>OSVĚTLOVACÍ STOŽÁR PEVNÝ ŽÁROVĚ ZINKOVANÝ DÉLKY DO 6 M</t>
  </si>
  <si>
    <t>743121R</t>
  </si>
  <si>
    <t>OSVĚTLOVACÍ STOŽÁR PEVNÝ ŽÁROVĚ ZINKOVANÝ DÉLKY DO 6 M - MONTÁŽ</t>
  </si>
  <si>
    <t>[bez vazby na CS]</t>
  </si>
  <si>
    <t>AREÁL.OSVĚTLENÍ DL.5 M5=5.000 [A]</t>
  </si>
  <si>
    <t>položka obsahuje montáž a veškeré příslušenství pro osazení stožáru</t>
  </si>
  <si>
    <t>743552</t>
  </si>
  <si>
    <t>SVÍTIDLO VENKOVNÍ VŠEOBECNÉ LED, MIN. IP 44, PŘES 10 do 25 W</t>
  </si>
  <si>
    <t>743553</t>
  </si>
  <si>
    <t>SVÍTIDLO VENKOVNÍ VŠEOBECNÉ LED, MIN. IP 44, PŘES 25 do 45 W</t>
  </si>
  <si>
    <t>743554</t>
  </si>
  <si>
    <t>SVÍTIDLO VENKOVNÍ VŠEOBECNÉ LED, MIN. IP 44, PŘES 45 W</t>
  </si>
  <si>
    <t>743566</t>
  </si>
  <si>
    <t>SVÍTIDLO VENKOVNÍ VŠEOBECNÉ - MONTÁŽ SVÍTIDLA</t>
  </si>
  <si>
    <t>viz položky 743552+743553+743554 
9+2+14=25.000 [A]</t>
  </si>
  <si>
    <t>743721</t>
  </si>
  <si>
    <t>ROZVADĚČ PRO VEŘEJNÉ OSVĚTLENÍ BEZ MĚŘENÍ SPOTŘEBY EL. ENERGIE DO 4 KS TŘÍFÁZOVÝCH VĚTVÍ</t>
  </si>
  <si>
    <t>CELKOVÁ PROHLÍDKA, ZKOUŠENÍ, MĚŘENÍ A VYHOTOVENÍ VÝCHOZÍ REVIZN ZPRÁVY, PRO OBJEM UN PŘES 500 DO 1000 TIS. KČ</t>
  </si>
  <si>
    <t xml:space="preserve">  SO 09-31-15</t>
  </si>
  <si>
    <t>Přípojka splaškové kanalizace</t>
  </si>
  <si>
    <t>SO 09-31-15</t>
  </si>
  <si>
    <t>131251104</t>
  </si>
  <si>
    <t>Hloubení nezapažených jam a zářezů strojně s urovnáním dna do předepsaného profilu a spádu v hornině třídy těžitelnosti I skupiny 3 přes 100 do 500 m3</t>
  </si>
  <si>
    <t>jáma pro uložení sedimentační nádrže u myčky : dno 2,4*6,0 m, hl. 3,5 m, svahy 2:1</t>
  </si>
  <si>
    <t>132254203</t>
  </si>
  <si>
    <t>Hloubení zapažených rýh šířky přes 800 do 2 000 mm strojně s urovnáním dna do předepsaného profilu a spádu v hornině třídy těžitelnosti I skupiny 3 přes 50 do 1</t>
  </si>
  <si>
    <t>Hloubení zapažených rýh šířky přes 800 do 2 000 mm strojně s urovnáním dna do předepsaného profilu a spádu v hornině třídy těžitelnosti I skupiny 3 přes 50 do 100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</si>
  <si>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</si>
  <si>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</si>
  <si>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</si>
  <si>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</si>
  <si>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</si>
  <si>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</si>
  <si>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</si>
  <si>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871350320</t>
  </si>
  <si>
    <t>Montáž kanalizačního potrubí z plastů z polypropylenu PP hladkého plnostěnného SN 12 DN 200</t>
  </si>
  <si>
    <t>28617026</t>
  </si>
  <si>
    <t>trubka kanalizační PP plnostěnná třívrstvá DN 200x1000mm SN12</t>
  </si>
  <si>
    <t>877355211</t>
  </si>
  <si>
    <t>Montáž tvarovek na kanalizačním potrubí z trub z plastu z tvrdého PVC nebo z polypropylenu v otevřeném výkopu jednoosých DN 200</t>
  </si>
  <si>
    <t>28651083</t>
  </si>
  <si>
    <t>vložka šachtová kanalizační PVC-U DN 200</t>
  </si>
  <si>
    <t>892352121</t>
  </si>
  <si>
    <t>Tlakové zkoušky vzduchem těsnícími vaky ucpávkovými DN 200</t>
  </si>
  <si>
    <t>89381122R</t>
  </si>
  <si>
    <t>Osazení sedimentační šachty z polypropylenu PP obetonované pro statické zatížení hranaté, půdorysné plochy do 4,5 m2, světlé hloubky přes 2,0 m</t>
  </si>
  <si>
    <t>5623052R</t>
  </si>
  <si>
    <t>šachta PP hranatá k obetonování 4,5/1,0/2,08 m</t>
  </si>
  <si>
    <t>894201151</t>
  </si>
  <si>
    <t>Ostatní konstrukce na trubním vedení z prostého betonu dno šachet tloušťky přes 200 mm z betonu se zvýšenými nároky na prostředí tř. C 25/30</t>
  </si>
  <si>
    <t>894302252</t>
  </si>
  <si>
    <t>Ostatní konstrukce na trubním vedení ze železobetonu strop šachet vodovodních nebo kanalizačních z betonu se zvýšenými nároky na prostředí tř. C 25/30</t>
  </si>
  <si>
    <t>89441114R</t>
  </si>
  <si>
    <t>Dodávka a montáž šachet kanalizačních z betonových dílců výšky vstupu do 1,80 m s obložením dna betonem tř. C 25/30, na potrubí DN přes 200 do 300</t>
  </si>
  <si>
    <t>Revizní šachta na kanalizaci pro DN 200, hl. 1,66 m.  
Zřízení šachet kanalizačních z betonových dílců, s obložením dna betonem B 30 z cementu portlandského nebo struskoportlandského, podkladní prstenec z prostého betonu B 10 pod poklop do výšky 10 cm.</t>
  </si>
  <si>
    <t>89441115R</t>
  </si>
  <si>
    <t>Dodávka a montáž šachet kanalizačních z betonových dílců výšky vstupu do 3,5 m s obložením dna betonem tř. C 25/30, na potrubí DN přes 200 do 300</t>
  </si>
  <si>
    <t>RŠ hl. 2,91 m na DN 200.  
Zřízení šachet kanalizačních z betonových dílců, s obložením dna betonem B 30 z cementu portlandského nebo struskoportlandského, podkladní prstenec z prostého betonu B 10 pod poklop do výšky 10 cm.</t>
  </si>
  <si>
    <t>894411311</t>
  </si>
  <si>
    <t>Osazení betonových nebo železobetonových dílců pro šachty skruží rovných</t>
  </si>
  <si>
    <t>vstupní komíny hl. 1,1 m : skruž 300 mm, konus 600 mm, poklop 160 mm, kroužek 40 mm</t>
  </si>
  <si>
    <t>59224078</t>
  </si>
  <si>
    <t>skruž betonová DN 1000x250, 100x25x9cm, bez stupadel</t>
  </si>
  <si>
    <t>59224010</t>
  </si>
  <si>
    <t>prstenec šachtový vyrovnávací betonový 625x100x40mm</t>
  </si>
  <si>
    <t>894412411</t>
  </si>
  <si>
    <t>Osazení betonových nebo železobetonových dílců pro šachty skruží přechodových</t>
  </si>
  <si>
    <t>59224120</t>
  </si>
  <si>
    <t>skruž betonová přechodová 62,5/100x60x9cm, stupadla poplastovaná</t>
  </si>
  <si>
    <t>894503111</t>
  </si>
  <si>
    <t>Bednění konstrukcí na trubním vedení deskových stropů šachet jakýchkoliv rozměrů</t>
  </si>
  <si>
    <t>894608112</t>
  </si>
  <si>
    <t>Výztuž šachet z betonářské oceli 10 505 (R) nebo BSt 500</t>
  </si>
  <si>
    <t>894608211</t>
  </si>
  <si>
    <t>Výztuž šachet ze svařovaných sítí typu Kari</t>
  </si>
  <si>
    <t>899104112</t>
  </si>
  <si>
    <t>Osazení poklopů litinových a ocelových včetně rámů pro třídu zatížení D400, E600</t>
  </si>
  <si>
    <t>28661935</t>
  </si>
  <si>
    <t>poklop šachtový litinový DN 600 pro třídu zatížení D400</t>
  </si>
  <si>
    <t>899620151</t>
  </si>
  <si>
    <t>Obetonování plastových šachet z polypropylenu betonem prostým v otevřeném výkopu, beton tř. C 25/30</t>
  </si>
  <si>
    <t>899640111</t>
  </si>
  <si>
    <t>Bednění pro obetonování plastových šachet v otevřeném výkopu hranatých</t>
  </si>
  <si>
    <t>899722112</t>
  </si>
  <si>
    <t>Krytí potrubí z plastů výstražnou fólií z PVC šířky 25 cm</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</si>
  <si>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</si>
  <si>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</si>
  <si>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</si>
  <si>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 xml:space="preserve">  SO 09-31-17</t>
  </si>
  <si>
    <t>Přeložka stávající splaškové kanalizace</t>
  </si>
  <si>
    <t>SO 09-31-17</t>
  </si>
  <si>
    <t>83735512R</t>
  </si>
  <si>
    <t>Příplatek za napojení na stávající RŠ</t>
  </si>
  <si>
    <t>přepojení v místě stávajícíh revizních šachet RŠ1 a RŠ 5:  
- zamezení přítoku splašků nafukovacím uzávěrem, čerpadlo kalové do 5 l/s, přívod NN, odpadní potrubí  
- vybourání žlábku a stěny spodního dílu (šachtové dno), úprava nového žlábku stěrkou s přídavkem krystalizační malty, zabetonování šachtové vložky vč. její dodávky (DN 250)</t>
  </si>
  <si>
    <t>871360320</t>
  </si>
  <si>
    <t>Montáž kanalizačního potrubí z plastů z polypropylenu PP hladkého plnostěnného SN 12 DN 250</t>
  </si>
  <si>
    <t>28617027</t>
  </si>
  <si>
    <t>trubka kanalizační PP plnostěnná třívrstvá DN 250x1000mm SN12</t>
  </si>
  <si>
    <t>877365211</t>
  </si>
  <si>
    <t>Montáž tvarovek na kanalizačním potrubí z trub z plastu z tvrdého PVC nebo z polypropylenu v otevřeném výkopu jednoosých DN 250</t>
  </si>
  <si>
    <t>28651084</t>
  </si>
  <si>
    <t>vložka šachtová kanalizační PVC-U DN 250</t>
  </si>
  <si>
    <t>892362121</t>
  </si>
  <si>
    <t>Tlakové zkoušky vzduchem těsnícími vaky ucpávkovými DN 250</t>
  </si>
  <si>
    <t>89441113R</t>
  </si>
  <si>
    <t>Dodávka a montáž šachet kanalizačních z betonových dílců výšky vstupu do 3,0 m s obložením dna betonem tř. C 25/30, na potrubí DN přes 200 do 300</t>
  </si>
  <si>
    <t>Revizní šachta na kanalizaci pro DN 250, hl. 2,82 m.  
Zřízení šachet kanalizačních z betonových dílců, s obložením dna betonem B 30 z cementu portlandského nebo struskoportlandského, podkladní prstenec z prostého betonu B 10 pod poklop do výšky 10 cm.</t>
  </si>
  <si>
    <t>89441116R</t>
  </si>
  <si>
    <t>Dodávka a montáž šachet kanalizačních z betonových dílců výšky vstupu do 4,0 m s obložením dna betonem tř. C 25/30, na potrubí DN přes 200 do 300</t>
  </si>
  <si>
    <t>Revizní šachta na kanalizaci pro DN 250, hl. 3,6 m.  
Zřízení šachet kanalizačních z betonových dílců, s obložením dna betonem B 30 z cementu portlandského nebo struskoportlandského, podkladní prstenec z prostého betonu B 10 pod poklop do výšky 10 cm.</t>
  </si>
  <si>
    <t xml:space="preserve">  SO 09-31-18</t>
  </si>
  <si>
    <t>Dešťová kanalizace</t>
  </si>
  <si>
    <t>SO 09-31-18</t>
  </si>
  <si>
    <t>131251103</t>
  </si>
  <si>
    <t>Hloubení nezapažených jam a zářezů strojně s urovnáním dna do předepsaného profilu a spádu v hornině třídy těžitelnosti I skupiny 3 přes 50 do 100 m3</t>
  </si>
  <si>
    <t>NS 20: rozměry dna 3,64 m x 3,64 m; hloubka 2,8 m; svahování 2:1  
NS 20: rozměry dna 3,4 m x 3,4 m; hloubka 2,37 m; svahování 2:1</t>
  </si>
  <si>
    <t>rozměry dna 8,93 m x 4,8 m; hloubka 3,9 m; svahování 2:1</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</si>
  <si>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</si>
  <si>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</si>
  <si>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</si>
  <si>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175253101</t>
  </si>
  <si>
    <t>Přísyp těsnící folie nebo geotextilie na objektech vodních staveb z vhodného materiálu, bez zhutnění v rovině nebo ve svahu sklonu do 1 : 5</t>
  </si>
  <si>
    <t>58337403</t>
  </si>
  <si>
    <t>kamenivo dekorační (kačírek) frakce 16/32</t>
  </si>
  <si>
    <t>386120104</t>
  </si>
  <si>
    <t>Montáž odlučovačů ropných látek železobetonových, průtoku 15 l/s</t>
  </si>
  <si>
    <t>594321R1</t>
  </si>
  <si>
    <t>ŽB nádrž lapolu NS 15</t>
  </si>
  <si>
    <t>ŽB nádrž vnější profil 2300 mm, víko pro zatížení D400, poklop s rámem DN 600 pojezdný D400, prstenec vstupu, těsnění, vystrojení plast/nerez, 1 x vtok DN 150, 1 x odtok DN 150</t>
  </si>
  <si>
    <t>386120105</t>
  </si>
  <si>
    <t>Montáž odlučovačů ropných látek železobetonových, průtoku 20 l/s</t>
  </si>
  <si>
    <t>594321R2</t>
  </si>
  <si>
    <t>ŽB nádrž lapolu NS 20</t>
  </si>
  <si>
    <t>ŽB nádrž vnější profil 2000 mm, víko pro zatížení D400, poklop s rámem DN 600 pojezdný D400, prstenec vstupu, těsnění, vystrojení plast/nerez, 1 x vtok DN 150, 1 x odtok DN 150</t>
  </si>
  <si>
    <t>3861201R3</t>
  </si>
  <si>
    <t>Dodání a montáž betonové akumulační nádrže objemu 73 m3</t>
  </si>
  <si>
    <t>ŽB nádrž, víko pro zatížení pojezdem vozidel + 1,0 m zásypu, vstupní komín, poklop DN 600 D400, těsnění, odběrné potrubí , vtok DN 150, odtok DN 150</t>
  </si>
  <si>
    <t>451541111</t>
  </si>
  <si>
    <t>Lože pod potrubí, stoky a drobné objekty v otevřeném výkopu ze štěrkodrtě 0-63 mm</t>
  </si>
  <si>
    <t>452321161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</si>
  <si>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</si>
  <si>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25/30</t>
  </si>
  <si>
    <t>452368211</t>
  </si>
  <si>
    <t>Výztuž podkladních desek, bloků nebo pražců v otevřeném výkopu ze svařovaných sítí typu Kari</t>
  </si>
  <si>
    <t>457971111</t>
  </si>
  <si>
    <t>Zřízení vrstvy z geotextilie s přesahem bez připevnění k podkladu, s potřebným dočasným zatěžováním včetně zakotvení okraje o sklonu do 10°, šířky geotextilie d</t>
  </si>
  <si>
    <t>Zřízení vrstvy z geotextilie s přesahem bez připevnění k podkladu, s potřebným dočasným zatěžováním včetně zakotvení okraje o sklonu do 10°, šířky geotextilie do 3 m</t>
  </si>
  <si>
    <t>69311270</t>
  </si>
  <si>
    <t>geotextilie netkaná separační, ochranná, filtrační, drenážní PES 400g/m2</t>
  </si>
  <si>
    <t>457979112</t>
  </si>
  <si>
    <t>Zřízení vrstvy z geotextilie s přesahem Příplatek k cenám za připevnění geotextilie k podkladu ocelovými skobami z betonářské oceli o sklonu do 10°, při počtu s</t>
  </si>
  <si>
    <t>Zřízení vrstvy z geotextilie s přesahem Příplatek k cenám za připevnění geotextilie k podkladu ocelovými skobami z betonářské oceli o sklonu do 10°, při počtu skob na 10 m2 plochy přes 4 do 8 ks</t>
  </si>
  <si>
    <t>463212191</t>
  </si>
  <si>
    <t>Rovnanina z lomového kamene upraveného, tříděného Příplatek k cenám za vypracování líce</t>
  </si>
  <si>
    <t>711</t>
  </si>
  <si>
    <t>Izolace proti vodě, vlhkosti a plynům</t>
  </si>
  <si>
    <t>711471051</t>
  </si>
  <si>
    <t>Provedení izolace proti povrchové a podpovrchové tlakové vodě termoplasty na ploše vodorovné V folií PVC lepenou</t>
  </si>
  <si>
    <t>711472051</t>
  </si>
  <si>
    <t>Provedení izolace proti povrchové a podpovrchové tlakové vodě termoplasty na ploše svislé S folií PVC lepenou</t>
  </si>
  <si>
    <t>28322017</t>
  </si>
  <si>
    <t>fólie hydroizolační pro izolaci jezírek a vodních nádrží mPVC tl 1,5mm</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</si>
  <si>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</si>
  <si>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</si>
  <si>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</si>
  <si>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871181141</t>
  </si>
  <si>
    <t>Montáž vodovodního potrubí z plastů v otevřeném výkopu z polyetylenu PE 100 svařovaných na tupo SDR 11/PN16 D 50 x 4,6 mm</t>
  </si>
  <si>
    <t>28613172</t>
  </si>
  <si>
    <t>trubka vodovodní PE100 SDR11 se signalizační vrstvou 50x4,6mm</t>
  </si>
  <si>
    <t>871313121</t>
  </si>
  <si>
    <t>Montáž kanalizačního potrubí z plastů z tvrdého PVC těsněných gumovým kroužkem v otevřeném výkopu ve sklonu do 20 % DN 160</t>
  </si>
  <si>
    <t>28611230</t>
  </si>
  <si>
    <t>trubka kanalizační PVC-U DN 160x3000mm SN12</t>
  </si>
  <si>
    <t>871353121</t>
  </si>
  <si>
    <t>Montáž kanalizačního potrubí z plastů z tvrdého PVC těsněných gumovým kroužkem v otevřeném výkopu ve sklonu do 20 % DN 200</t>
  </si>
  <si>
    <t>28611231</t>
  </si>
  <si>
    <t>trubka kanalizační PVC-U DN 200x3000mm SN12</t>
  </si>
  <si>
    <t>871363121</t>
  </si>
  <si>
    <t>Montáž kanalizačního potrubí z plastů z tvrdého PVC těsněných gumovým kroužkem v otevřeném výkopu ve sklonu do 20 % DN 250</t>
  </si>
  <si>
    <t>28611108</t>
  </si>
  <si>
    <t>trubka kanalizační PVC-U DN 250x6000mm SN12</t>
  </si>
  <si>
    <t>877265271</t>
  </si>
  <si>
    <t>Montáž tvarovek na kanalizačním potrubí z trub z plastu z tvrdého PVC nebo z polypropylenu v otevřeném výkopu lapačů střešních splavenin DN 100</t>
  </si>
  <si>
    <t>28341110</t>
  </si>
  <si>
    <t>lapače střešních splavenin okapová vpusť s klapkou+inspekční poklop z PP</t>
  </si>
  <si>
    <t>877315211</t>
  </si>
  <si>
    <t>Montáž tvarovek na kanalizačním potrubí z trub z plastu z tvrdého PVC nebo z polypropylenu v otevřeném výkopu jednoosých DN 160</t>
  </si>
  <si>
    <t>42284015</t>
  </si>
  <si>
    <t>klapka zpětná koncová litinová pro odpadní vodu L55 067 601 DN 150</t>
  </si>
  <si>
    <t>42284021</t>
  </si>
  <si>
    <t>klapka zpětná koncová litinová pro odpadní vodu L55 067 601 DN 250</t>
  </si>
  <si>
    <t>892241111</t>
  </si>
  <si>
    <t>Tlakové zkoušky vodou na potrubí DN do 80</t>
  </si>
  <si>
    <t>892351111</t>
  </si>
  <si>
    <t>Tlakové zkoušky vodou na potrubí DN 150 nebo 200</t>
  </si>
  <si>
    <t>892381111</t>
  </si>
  <si>
    <t>Tlakové zkoušky vodou na potrubí DN 250, 300 nebo 350</t>
  </si>
  <si>
    <t>89441112R</t>
  </si>
  <si>
    <t>Dodávka a montáž šachet kanalizačních z betonových dílců výšky vstupu do 1,50 m s obložením dna betonem tř. C 25/30, na potrubí DN přes 200 do 300</t>
  </si>
  <si>
    <t>Revizní šachta na kanalizaci pro DN 250, hl. 1,5 m.  
Zřízení šachet kanalizačních z betonových dílců, s obložením dna betonem B 30 z cementu portlandského nebo struskoportlandského, podkladní prstenec z prostého betonu B 10 pod poklop do výšky 10 cm.</t>
  </si>
  <si>
    <t>894811133</t>
  </si>
  <si>
    <t>Revizní šachta z tvrdého PVC v otevřeném výkopu typ přímý (DN šachty/DN trubního vedení) DN 400/160, odolnost vnějšímu tlaku 12,5 t, hloubka od 1360 do 1730 mm</t>
  </si>
  <si>
    <t>894811143</t>
  </si>
  <si>
    <t>Revizní šachta z tvrdého PVC v otevřeném výkopu typ přímý (DN šachty/DN trubního vedení) DN 400/160, odolnost vnějšímu tlaku 40 t, hloubka od 1360 do 1730 mm</t>
  </si>
  <si>
    <t>899721111</t>
  </si>
  <si>
    <t>Signalizační vodič na potrubí DN do 150 mm</t>
  </si>
  <si>
    <t xml:space="preserve">  SO 09-32-14</t>
  </si>
  <si>
    <t>Přípojka vodovodní</t>
  </si>
  <si>
    <t>SO 09-32-14</t>
  </si>
  <si>
    <t>121112003</t>
  </si>
  <si>
    <t>Sejmutí ornice ručně při souvislé ploše, tl. vrstvy do 200 mm</t>
  </si>
  <si>
    <t>dno jámy 3,5*6,1 m, hloubka výkopu 3,1 m, svahy 2:1</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</si>
  <si>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</si>
  <si>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</si>
  <si>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</si>
  <si>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</si>
  <si>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</si>
  <si>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</si>
  <si>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</si>
  <si>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167103101</t>
  </si>
  <si>
    <t>Nakládání neulehlého výkopku z hromad zeminy schopné zúrodnění</t>
  </si>
  <si>
    <t>předpoklad zpětný zásyp vykopanou zeminou</t>
  </si>
  <si>
    <t>181311103</t>
  </si>
  <si>
    <t>Rozprostření a urovnání ornice v rovině nebo ve svahu sklonu do 1:5 ručně při souvislé ploše, tl. vrstvy do 200 mm</t>
  </si>
  <si>
    <t>181411131</t>
  </si>
  <si>
    <t>Založení trávníku na půdě předem připravené plochy do 1000 m2 výsevem včetně utažení parkového v rovině nebo na svahu do 1:5</t>
  </si>
  <si>
    <t>212752101</t>
  </si>
  <si>
    <t>Trativody z drenážních trubek pro liniové stavby a komunikace se zřízením štěrkového lože pod trubky a s jejich obsypem v otevřeném výkopu trubka korugovaná sendvičová PE-HD SN 4 celoperforovaná 360° DN 100</t>
  </si>
  <si>
    <t>452273151</t>
  </si>
  <si>
    <t>Podkladní a zajišťovací konstrukce zděné na maltu cementovou MC 10 podkladní pilířky, bloky nebo uzavírací čela chrániček z cihel vápenopískových kyselinovzdorn</t>
  </si>
  <si>
    <t>Podkladní a zajišťovací konstrukce zděné na maltu cementovou MC 10 podkladní pilířky, bloky nebo uzavírací čela chrániček z cihel vápenopískových kyselinovzdorných</t>
  </si>
  <si>
    <t>452313141</t>
  </si>
  <si>
    <t>Podkladní a zajišťovací konstrukce z betonu prostého v otevřeném výkopu bez zvýšených nároků na prostředí bloky pro potrubí z betonu tř. C 16/20</t>
  </si>
  <si>
    <t>452353101</t>
  </si>
  <si>
    <t>Bednění podkladních a zajišťovacích konstrukcí v otevřeném výkopu bloků pro potrubí</t>
  </si>
  <si>
    <t>767</t>
  </si>
  <si>
    <t>Konstrukce zámečnické</t>
  </si>
  <si>
    <t>767995115</t>
  </si>
  <si>
    <t>Montáž ostatních atypických zámečnických konstrukcí hmotnosti přes 50 do 100 kg</t>
  </si>
  <si>
    <t>1328534R</t>
  </si>
  <si>
    <t>Ocelový žebřík s PE ochranou, délka žebříku je 2,23 m, šířka 0,3 m, materiál nerez</t>
  </si>
  <si>
    <t>998767101</t>
  </si>
  <si>
    <t>Přesun hmot pro zámečnické konstrukce stanovený z hmotnosti přesunovaného materiálu vodorovná dopravní vzdálenost do 50 m v objektech výšky do 6 m</t>
  </si>
  <si>
    <t>850355121</t>
  </si>
  <si>
    <t>Výřez nebo výsek na potrubí z trub litinových tlakových nebo plastických hmot DN 200</t>
  </si>
  <si>
    <t>857262122</t>
  </si>
  <si>
    <t>Montáž litinových tvarovek na potrubí litinovém tlakovém jednoosých na potrubí z trub přírubových v otevřeném výkopu, kanálu nebo v šachtě DN 100</t>
  </si>
  <si>
    <t>55253263</t>
  </si>
  <si>
    <t>tvarovka přírubová litinová vodovodní PN10/16 DN 100 dl 1000mm</t>
  </si>
  <si>
    <t>55253661</t>
  </si>
  <si>
    <t>příruba zaslepovací litinová vodovodní PN10/16 X-kus DN 100</t>
  </si>
  <si>
    <t>55253251</t>
  </si>
  <si>
    <t>tvarovka přírubová litinová vodovodní PN10/16 DN 100 dl 200mm</t>
  </si>
  <si>
    <t>5525361R</t>
  </si>
  <si>
    <t>přechod přírubový,práškový epoxid tl 250µm FFR-kus litinový DN 100/80</t>
  </si>
  <si>
    <t>55254048</t>
  </si>
  <si>
    <t>koleno 90° s patkou přírubové litinové vodovodní N-kus PN10/16 DN 100</t>
  </si>
  <si>
    <t>857264122</t>
  </si>
  <si>
    <t>Montáž litinových tvarovek na potrubí litinovém tlakovém odbočných na potrubí z trub přírubových v otevřeném výkopu, kanálu nebo v šachtě DN 100</t>
  </si>
  <si>
    <t>5525325R</t>
  </si>
  <si>
    <t>trouba přírubová litinová vodovodní PN10/16 DN 80 dl 300mm</t>
  </si>
  <si>
    <t>5525326R</t>
  </si>
  <si>
    <t>trouba přírubová litinová vodovodní PN10/16 DN 80 dl 400mm</t>
  </si>
  <si>
    <t>55253516</t>
  </si>
  <si>
    <t>tvarovka přírubová litinová vodovodní s přírubovou odbočkou PN10/16 T-kus DN 100/100</t>
  </si>
  <si>
    <t>55254027</t>
  </si>
  <si>
    <t>koleno přírubové z tvárné litiny,práškový epoxid tl 250µm Q-kus DN 100-90°</t>
  </si>
  <si>
    <t>857352122</t>
  </si>
  <si>
    <t>Montáž litinových tvarovek na potrubí litinovém tlakovém jednoosých na potrubí z trub přírubových v otevřeném výkopu, kanálu nebo v šachtě DN 200</t>
  </si>
  <si>
    <t>55253896</t>
  </si>
  <si>
    <t>tvarovka přírubová s hrdlem z tvárné litiny,práškový epoxid tl 250µm EU-kus dl 140mm DN 200</t>
  </si>
  <si>
    <t>55253493</t>
  </si>
  <si>
    <t>tvarovka přírubová litinová s hladkým koncem,práškový epoxid tl 250µm F-kus DN 200</t>
  </si>
  <si>
    <t>857354122</t>
  </si>
  <si>
    <t>Montáž litinových tvarovek na potrubí litinovém tlakovém odbočných na potrubí z trub přírubových v otevřeném výkopu, kanálu nebo v šachtě DN 200</t>
  </si>
  <si>
    <t>55253533</t>
  </si>
  <si>
    <t>tvarovka přírubová litinová s přírubovou odbočkou,práškový epoxid tl 250µm T-kus DN 200/100</t>
  </si>
  <si>
    <t>871251141</t>
  </si>
  <si>
    <t>Montáž vodovodního potrubí z plastů v otevřeném výkopu z polyetylenu PE 100 svařovaných na tupo SDR 11/PN16 D 110 x 10,0 mm</t>
  </si>
  <si>
    <t>28613116</t>
  </si>
  <si>
    <t>trubka vodovodní PE100 PN 16 SDR11 110x10,0mm</t>
  </si>
  <si>
    <t>891242312</t>
  </si>
  <si>
    <t>Montáž vodovodních armatur na potrubí vodoměrů v šachtě přírubových DN 80</t>
  </si>
  <si>
    <t>38821717</t>
  </si>
  <si>
    <t>vodoměr šroubový přírubový na studenou vodu PN16 DN 80</t>
  </si>
  <si>
    <t>38822136</t>
  </si>
  <si>
    <t>vysílač impulzů optoelektrický vodoměrů do 40°C, K=100</t>
  </si>
  <si>
    <t>891244121</t>
  </si>
  <si>
    <t>Montáž vodovodních armatur na potrubí kompenzátorů ucpávkových a gumových nebo montážních vložek DN 80</t>
  </si>
  <si>
    <t>42265776</t>
  </si>
  <si>
    <t>filtr s vypouštěcí přírubou DN 80x310mm</t>
  </si>
  <si>
    <t>891261112</t>
  </si>
  <si>
    <t>Montáž vodovodních armatur na potrubí šoupátek nebo klapek uzavíracích v otevřeném výkopu nebo v šachtách s osazením zemní soupravy (bez poklopů) DN 100</t>
  </si>
  <si>
    <t>42221304</t>
  </si>
  <si>
    <t>šoupátko pitná voda litina GGG 50 krátká stavební dl PN10/16 DN 100x190mm</t>
  </si>
  <si>
    <t>42291074</t>
  </si>
  <si>
    <t>souprava zemní pro šoupátka DN 100-150mm Rd 1,5m</t>
  </si>
  <si>
    <t>891261222</t>
  </si>
  <si>
    <t>Montáž vodovodních armatur na potrubí šoupátek nebo klapek uzavíracích v šachtách s ručním kolečkem DN 100</t>
  </si>
  <si>
    <t>42210106</t>
  </si>
  <si>
    <t>kolo ruční pro DN 100 D 300mm</t>
  </si>
  <si>
    <t>891264121</t>
  </si>
  <si>
    <t>Montáž vodovodních armatur na potrubí kompenzátorů ucpávkových a gumových nebo montážních vložek DN 100</t>
  </si>
  <si>
    <t>55128705</t>
  </si>
  <si>
    <t>kompenzátor pryžový přírubový, voda, topení, klimatizace PN16 do 100°C DN 100</t>
  </si>
  <si>
    <t>891265321</t>
  </si>
  <si>
    <t>Montáž vodovodních armatur na potrubí zpětných klapek DN 100</t>
  </si>
  <si>
    <t>42283044</t>
  </si>
  <si>
    <t>klapka zpětná samočinná přírubová litinová PN 16 pro vodu DN 100</t>
  </si>
  <si>
    <t>891267212</t>
  </si>
  <si>
    <t>Montáž vodovodních armatur na potrubí hydrantů nadzemních DN 100</t>
  </si>
  <si>
    <t>42273685</t>
  </si>
  <si>
    <t>hydrant nadzemní DN 100 tvárná litina dvojitý uzávěr s koulí krycí v 1000mm</t>
  </si>
  <si>
    <t>892271111</t>
  </si>
  <si>
    <t>Tlakové zkoušky vodou na potrubí DN 100 nebo 125</t>
  </si>
  <si>
    <t>892273122</t>
  </si>
  <si>
    <t>Proplach a dezinfekce vodovodního potrubí DN od 80 do 125</t>
  </si>
  <si>
    <t>894302152</t>
  </si>
  <si>
    <t>Ostatní konstrukce na trubním vedení ze železobetonu stěny šachet tloušťky přes 200 mm z betonu se zvýšenými nároky na prostředí tř. C 25/30</t>
  </si>
  <si>
    <t>894502201</t>
  </si>
  <si>
    <t>Bednění konstrukcí na trubním vedení stěn šachet pravoúhlých nebo čtyř a vícehranných oboustranné</t>
  </si>
  <si>
    <t>74</t>
  </si>
  <si>
    <t>75</t>
  </si>
  <si>
    <t>76</t>
  </si>
  <si>
    <t>77</t>
  </si>
  <si>
    <t>78</t>
  </si>
  <si>
    <t>63126058</t>
  </si>
  <si>
    <t>poklop kompozitní zátěžový hranatý včetně rámů a příslušenství 600/600mm D400</t>
  </si>
  <si>
    <t>79</t>
  </si>
  <si>
    <t>899401112</t>
  </si>
  <si>
    <t>Osazení poklopů litinových šoupátkových</t>
  </si>
  <si>
    <t>80</t>
  </si>
  <si>
    <t>42291352</t>
  </si>
  <si>
    <t>poklop litinový šoupátkový pro zemní soupravy osazení do terénu a do vozovky</t>
  </si>
  <si>
    <t>81</t>
  </si>
  <si>
    <t>56230636</t>
  </si>
  <si>
    <t>deska podkladová uličního poklopu plastového ventilkového a šoupatového</t>
  </si>
  <si>
    <t>82</t>
  </si>
  <si>
    <t>899712111</t>
  </si>
  <si>
    <t>Orientační tabulky na vodovodních a kanalizačních řadech na zdivu</t>
  </si>
  <si>
    <t>83</t>
  </si>
  <si>
    <t>Cu - 2,5 mm2</t>
  </si>
  <si>
    <t>84</t>
  </si>
  <si>
    <t>85</t>
  </si>
  <si>
    <t>předpoklad zpětného použití obrub z 50%</t>
  </si>
  <si>
    <t>86</t>
  </si>
  <si>
    <t>87</t>
  </si>
  <si>
    <t>88</t>
  </si>
  <si>
    <t>ravní prostředek obrubníků a krajníků, vybouraných z jakéhokoliv lože a s jakoukoliv výplní spár silničních  
~předpoklad zpětného použití obrub z 50%</t>
  </si>
  <si>
    <t>89</t>
  </si>
  <si>
    <t>90</t>
  </si>
  <si>
    <t>91</t>
  </si>
  <si>
    <t>92</t>
  </si>
  <si>
    <t>93</t>
  </si>
  <si>
    <t>94</t>
  </si>
  <si>
    <t>D.2.1.8</t>
  </si>
  <si>
    <t>Pozemní komunikace</t>
  </si>
  <si>
    <t xml:space="preserve">  SO 09-52-21</t>
  </si>
  <si>
    <t>Venkovní zpevněné plochy (pochozí, pojezdové, sportovní)</t>
  </si>
  <si>
    <t>SO 09-52-21</t>
  </si>
  <si>
    <t>122251106</t>
  </si>
  <si>
    <t>Odkopávky a prokopávky nezapažené strojně v hornině třídy těžitelnosti I skupiny 3 přes 1 000 do 5 000 m3</t>
  </si>
  <si>
    <t>131251100</t>
  </si>
  <si>
    <t>Hloubení nezapažených jam a zářezů strojně s urovnáním dna do předepsaného profilu a spádu v hornině třídy těžitelnosti I skupiny 3 do 20 m3</t>
  </si>
  <si>
    <t>132251104</t>
  </si>
  <si>
    <t>Hloubení nezapažených rýh šířky do 800 mm strojně s urovnáním dna do předepsaného profilu a spádu v hornině třídy těžitelnosti I skupiny 3 přes 100 m3</t>
  </si>
  <si>
    <t>181351113</t>
  </si>
  <si>
    <t>Rozprostření a urovnání ornice v rovině nebo ve svahu sklonu do 1:5 strojně při souvislé ploše přes 500 m2, tl. vrstvy do 200 mm</t>
  </si>
  <si>
    <t>181451131</t>
  </si>
  <si>
    <t>Založení trávníku na půdě předem připravené plochy přes 1000 m2 výsevem včetně utažení parkového v rovině nebo na svahu do 1:5</t>
  </si>
  <si>
    <t>181951111</t>
  </si>
  <si>
    <t>Úprava pláně vyrovnáním výškových rozdílů strojně v hornině třídy těžitelnosti I, skupiny 1 až 3 bez zhutnění</t>
  </si>
  <si>
    <t>výměry dle D.1.1 Technické zprávy</t>
  </si>
  <si>
    <t>183403153</t>
  </si>
  <si>
    <t>Obdělání půdy hrabáním v rovině nebo na svahu do 1:5</t>
  </si>
  <si>
    <t>184853511</t>
  </si>
  <si>
    <t>Chemické odplevelení půdy před založením kultury, trávníku nebo zpevněných ploch strojně o výměře jednotlivě přes 20 m2 postřikem na široko v rovině nebo na sva</t>
  </si>
  <si>
    <t>Chemické odplevelení půdy před založením kultury, trávníku nebo zpevněných ploch strojně o výměře jednotlivě přes 20 m2 postřikem na široko v rovině nebo na svahu do 1:5</t>
  </si>
  <si>
    <t>184853521</t>
  </si>
  <si>
    <t>Chemické odplevelení po založení kultury strojně postřikem na široko v rovině nebo na svahu do 1:5</t>
  </si>
  <si>
    <t>185802113</t>
  </si>
  <si>
    <t>Hnojení půdy nebo trávníku v rovině nebo na svahu do 1:5 umělým hnojivem na široko</t>
  </si>
  <si>
    <t>185803111</t>
  </si>
  <si>
    <t>Ošetření trávníku jednorázové v rovině nebo na svahu do 1:5</t>
  </si>
  <si>
    <t>185803211</t>
  </si>
  <si>
    <t>Uválcování trávníku v rovině nebo na svahu do 1:5</t>
  </si>
  <si>
    <t>213311151</t>
  </si>
  <si>
    <t>Polštáře zhutněné pod základy ze štěrkodrti netříděné</t>
  </si>
  <si>
    <t>273321511</t>
  </si>
  <si>
    <t>Základy z betonu železového (bez výztuže) desky z betonu bez zvláštních nároků na prostředí tř. C 25/30</t>
  </si>
  <si>
    <t>273351121</t>
  </si>
  <si>
    <t>Bednění základů desek zřízení</t>
  </si>
  <si>
    <t>273351122</t>
  </si>
  <si>
    <t>Bednění základů desek odstranění</t>
  </si>
  <si>
    <t>273362021</t>
  </si>
  <si>
    <t>Výztuž základů desek ze svařovaných sítí z drátů typu KARI</t>
  </si>
  <si>
    <t>274313511</t>
  </si>
  <si>
    <t>Základy z betonu prostého pasy betonu kamenem neprokládaného tř. C 12/15</t>
  </si>
  <si>
    <t>311321817</t>
  </si>
  <si>
    <t>Nadzákladové zdi z betonu železového (bez výztuže) nosné pohledového (v přírodní barvě drtí a přísad) tř. C 20/25</t>
  </si>
  <si>
    <t>311351121</t>
  </si>
  <si>
    <t>Bednění nadzákladových zdí nosných rovné oboustranné za každou stranu zřízení</t>
  </si>
  <si>
    <t>311351122</t>
  </si>
  <si>
    <t>Bednění nadzákladových zdí nosných rovné oboustranné za každou stranu odstranění</t>
  </si>
  <si>
    <t>311351511</t>
  </si>
  <si>
    <t>Bednění nadzákladových zdí nosných kruhové nebo obloukové oboustranné za každou stranu poloměru přes 2,5 do 4 m zřízení</t>
  </si>
  <si>
    <t>311351512</t>
  </si>
  <si>
    <t>Bednění nadzákladových zdí nosných kruhové nebo obloukové oboustranné za každou stranu poloměru přes 2,5 do 4 m odstranění</t>
  </si>
  <si>
    <t>311351911</t>
  </si>
  <si>
    <t>Bednění nadzákladových zdí nosných Příplatek k cenám bednění za pohledový beton</t>
  </si>
  <si>
    <t>311361821</t>
  </si>
  <si>
    <t>Výztuž nadzákladových zdí nosných svislých nebo odkloněných od svislice, rovných nebo oblých z betonářské oceli 10 505 (R) nebo BSt 500</t>
  </si>
  <si>
    <t>339921112</t>
  </si>
  <si>
    <t>Osazování palisád betonových jednotlivých se zabetonováním výšky palisády přes 500 do 1000 mm</t>
  </si>
  <si>
    <t>59228410</t>
  </si>
  <si>
    <t>palisáda betonová vzhled dobové dlažební kameny přírodní 160x160x1000mm</t>
  </si>
  <si>
    <t>451579777</t>
  </si>
  <si>
    <t>Podklad nebo lože pod dlažbu (přídlažbu) Příplatek k cenám za každých dalších i započatých 10 mm tloušťky podkladu nebo lože z kameniva těženého</t>
  </si>
  <si>
    <t>452312141</t>
  </si>
  <si>
    <t>Podkladní a zajišťovací konstrukce z betonu prostého v otevřeném výkopu bez zvýšených nároků na prostředí sedlové lože pod potrubí z betonu tř. C 16/20</t>
  </si>
  <si>
    <t>564811011</t>
  </si>
  <si>
    <t>Podklad ze štěrkodrti ŠD s rozprostřením a zhutněním plochy jednotlivě do 100 m2, po zhutnění tl. 50 mm</t>
  </si>
  <si>
    <t>564811111</t>
  </si>
  <si>
    <t>Podklad ze štěrkodrti ŠD s rozprostřením a zhutněním plochy přes 100 m2, po zhutnění tl. 50 mm</t>
  </si>
  <si>
    <t>564851111</t>
  </si>
  <si>
    <t>Podklad ze štěrkodrti ŠD s rozprostřením a zhutněním plochy přes 100 m2, po zhutnění tl. 150 mm</t>
  </si>
  <si>
    <t>564861111</t>
  </si>
  <si>
    <t>Podklad ze štěrkodrti ŠD s rozprostřením a zhutněním plochy přes 100 m2, po zhutnění tl. 200 mm</t>
  </si>
  <si>
    <t>564871111</t>
  </si>
  <si>
    <t>Podklad ze štěrkodrti ŠD s rozprostřením a zhutněním plochy přes 100 m2, po zhutnění tl. 250 mm</t>
  </si>
  <si>
    <t>565135111</t>
  </si>
  <si>
    <t>Asfaltový beton vrstva podkladní ACP 16 (obalované kamenivo střednězrnné - OKS) s rozprostřením a zhutněním v pruhu šířky přes 1,5 do 3 m, po zhutnění tl. 50 mm</t>
  </si>
  <si>
    <t>565145111</t>
  </si>
  <si>
    <t>Asfaltový beton vrstva podkladní ACP 16 (obalované kamenivo střednězrnné - OKS) s rozprostřením a zhutněním v pruhu šířky přes 1,5 do 3 m, po zhutnění tl. 60 mm</t>
  </si>
  <si>
    <t>56519111R</t>
  </si>
  <si>
    <t>Podklad ploch pro tělovýchovu vícevrstvý z asfaltového koberce o celkové tloušťce 80 mm</t>
  </si>
  <si>
    <t>předpoklad ve skladbě drenážního asfaltového koberce: PA 8 tl.40 mm, PA 16 tl.40 mm</t>
  </si>
  <si>
    <t>567122114</t>
  </si>
  <si>
    <t>Podklad ze směsi stmelené cementem SC bez dilatačních spár, s rozprostřením a zhutněním SC C 8/10 (KSC I), po zhutnění tl. 150 mm</t>
  </si>
  <si>
    <t>567131111</t>
  </si>
  <si>
    <t>Podklad ze směsi stmelené cementem SC bez dilatačních spár, s rozprostřením a zhutněním SC C 3/4 (SC I), po zhutnění tl. 160 mm</t>
  </si>
  <si>
    <t>57319111R</t>
  </si>
  <si>
    <t>Postřik infiltrační kationaktivní emulzí v množství 0,6 kg/m2</t>
  </si>
  <si>
    <t>57319112R</t>
  </si>
  <si>
    <t>Postřik infiltrační kationaktivní emulzí v množství 0,8 kg/m2</t>
  </si>
  <si>
    <t>573231108</t>
  </si>
  <si>
    <t>Postřik spojovací PS bez posypu kamenivem ze silniční emulze, v množství 0,50 kg/m2</t>
  </si>
  <si>
    <t>576133211</t>
  </si>
  <si>
    <t>Asfaltový koberec mastixový SMA 11 (AKMS) s rozprostřením a se zhutněním v pruhu šířky do 3 m, po zhutnění tl. 40 mm</t>
  </si>
  <si>
    <t>577134111</t>
  </si>
  <si>
    <t>Asfaltový beton vrstva obrusná ACO 11 (ABS) s rozprostřením a se zhutněním z nemodifikovaného asfaltu v pruhu šířky do 3 m tř. I, po zhutnění tl. 40 mm</t>
  </si>
  <si>
    <t>577155112</t>
  </si>
  <si>
    <t>Asfaltový beton vrstva ložní ACL 16 (ABH) s rozprostřením a zhutněním z nemodifikovaného asfaltu v pruhu šířky do 3 m, po zhutnění tl. 60 mm</t>
  </si>
  <si>
    <t>579221211</t>
  </si>
  <si>
    <t>Venkovní lité pryžové povrchy na asfaltový podklad jednovrstvé tloušťky 13 mm s impregnací na podklad, prováděné ručně plochy do 300 m2 jedna barva červená, zel</t>
  </si>
  <si>
    <t>Venkovní lité pryžové povrchy na asfaltový podklad jednovrstvé tloušťky 13 mm s impregnací na podklad, prováděné ručně plochy do 300 m2 jedna barva červená, zelená</t>
  </si>
  <si>
    <t>579221225</t>
  </si>
  <si>
    <t>Venkovní lité pryžové povrchy na asfaltový podklad jednovrstvé tloušťky 13 mm s impregnací na podklad, prováděné strojně plochy přes 300 m2 dvě barvy (střed a v</t>
  </si>
  <si>
    <t>Venkovní lité pryžové povrchy na asfaltový podklad jednovrstvé tloušťky 13 mm s impregnací na podklad, prováděné strojně plochy přes 300 m2 dvě barvy (střed a výběhy) červená, zelená</t>
  </si>
  <si>
    <t>581141114</t>
  </si>
  <si>
    <t>Kryt cementobetonový silničních komunikací skupiny CB I tl. 250 mm</t>
  </si>
  <si>
    <t>596211112</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</si>
  <si>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</si>
  <si>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59245006</t>
  </si>
  <si>
    <t>dlažba tvar obdélník betonová pro nevidomé 200x100x60mm barevná</t>
  </si>
  <si>
    <t>596211213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</si>
  <si>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</si>
  <si>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59245020</t>
  </si>
  <si>
    <t>dlažba tvar obdélník betonová 200x100x80mm přírodní</t>
  </si>
  <si>
    <t>599141111</t>
  </si>
  <si>
    <t>Vyplnění spár mezi silničními dílci jakékoliv tloušťky živičnou zálivkou</t>
  </si>
  <si>
    <t>28611131</t>
  </si>
  <si>
    <t>trubka kanalizační PVC DN 160x1000mm SN4</t>
  </si>
  <si>
    <t>894812201</t>
  </si>
  <si>
    <t>Revizní a čistící šachta z polypropylenu PP pro hladké trouby DN 425 šachtové dno (DN šachty / DN trubního vedení) DN 425/150 průtočné</t>
  </si>
  <si>
    <t>894812231</t>
  </si>
  <si>
    <t>Revizní a čistící šachta z polypropylenu PP pro hladké trouby DN 425 roura šachtová korugovaná bez hrdla, světlé hloubky 1500 mm</t>
  </si>
  <si>
    <t>894812241</t>
  </si>
  <si>
    <t>Revizní a čistící šachta z polypropylenu PP pro hladké trouby DN 425 roura šachtová korugovaná teleskopická (včetně těsnění) 375 mm</t>
  </si>
  <si>
    <t>894812257</t>
  </si>
  <si>
    <t>Revizní a čistící šachta z polypropylenu PP pro hladké trouby DN 425 poklop plastový (pro třídu zatížení) pochůzí (A15)</t>
  </si>
  <si>
    <t>894812311</t>
  </si>
  <si>
    <t>Revizní a čistící šachta z polypropylenu PP pro hladké trouby DN 600 šachtové dno (DN šachty / DN trubního vedení) DN 600/160 průtočné</t>
  </si>
  <si>
    <t>894812332</t>
  </si>
  <si>
    <t>Revizní a čistící šachta z polypropylenu PP pro hladké trouby DN 600 roura šachtová korugovaná, světlé hloubky 2 000 mm</t>
  </si>
  <si>
    <t>894812354</t>
  </si>
  <si>
    <t>Revizní a čistící šachta z polypropylenu PP pro hladké trouby DN 600 poklop (mříž) litinový pro třídu zatížení A15 s plastovým konusem</t>
  </si>
  <si>
    <t>Osazení silničního obrubníku betonového se zřízením lože, s vyplněním a zatřením spár cementovou maltou stojatého s boční opěrou z betonu prostého, do lože z betonu prostého</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</si>
  <si>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</si>
  <si>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</si>
  <si>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</si>
  <si>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919726122</t>
  </si>
  <si>
    <t>Geotextilie netkaná pro ochranu, separaci nebo filtraci měrná hmotnost přes 200 do 300 g/m2</t>
  </si>
  <si>
    <t>919735111</t>
  </si>
  <si>
    <t>Řezání stávajícího živičného krytu nebo podkladu hloubky do 50 mm</t>
  </si>
  <si>
    <t>935113111</t>
  </si>
  <si>
    <t>Osazení odvodňovacího žlabu s krycím roštem polymerbetonového šířky do 200 mm</t>
  </si>
  <si>
    <t>59227101</t>
  </si>
  <si>
    <t>žlab odvodňovací z polymerbetonu bez spádu dna pozinkovaná hrana š 100mm</t>
  </si>
  <si>
    <t>56241010</t>
  </si>
  <si>
    <t>rošt mřížkový B125 Pz pro žlab š 100mm</t>
  </si>
  <si>
    <t>93511411R</t>
  </si>
  <si>
    <t>Štěrbinový odvodňovací betonový žlab se základem z betonu prostého a s obetonováním rozměru 220x260 mm (mikroštěrbinový) se spádem dna 0,5 %</t>
  </si>
  <si>
    <t>vč.betonového základu 700x250mm</t>
  </si>
  <si>
    <t>935923216</t>
  </si>
  <si>
    <t>Osazení odvodňovacího žlabu s krycím roštem vpusti pro žlab šířky do 200 mm</t>
  </si>
  <si>
    <t>59223074</t>
  </si>
  <si>
    <t>vpusť odtoková polymerbetonová s integrovaným těsněním 500x130x380</t>
  </si>
  <si>
    <t>998225111</t>
  </si>
  <si>
    <t>Přesun hmot pro komunikace s krytem z kameniva, monolitickým betonovým nebo živičným dopravní vzdálenost do 200 m jakékoliv délky objektu</t>
  </si>
  <si>
    <t xml:space="preserve">  SO 09-59-22</t>
  </si>
  <si>
    <t>Světelné signalizační zařízení</t>
  </si>
  <si>
    <t>SO 09-59-22</t>
  </si>
  <si>
    <t>Pol32</t>
  </si>
  <si>
    <t>úprava napájení pro připojení SSZ</t>
  </si>
  <si>
    <t>Pol33</t>
  </si>
  <si>
    <t>montáž nástěnného rozvaděče</t>
  </si>
  <si>
    <t>Pol34</t>
  </si>
  <si>
    <t>montáž výložníkového stožáru pro výložník do 7,0 m</t>
  </si>
  <si>
    <t>Pol35</t>
  </si>
  <si>
    <t>montáž chodeckého stožáru</t>
  </si>
  <si>
    <t>Pol36</t>
  </si>
  <si>
    <t>montáž nástěnného tlačítka</t>
  </si>
  <si>
    <t>Pol37</t>
  </si>
  <si>
    <t>uzemnění stožáru</t>
  </si>
  <si>
    <t>Pol38</t>
  </si>
  <si>
    <t>montáž výložníku do 7,0 m</t>
  </si>
  <si>
    <t>Pol39</t>
  </si>
  <si>
    <t>montáž stožárové výzbroje</t>
  </si>
  <si>
    <t>Pol40</t>
  </si>
  <si>
    <t>montáž stožárové svorkovnice</t>
  </si>
  <si>
    <t>Pol41</t>
  </si>
  <si>
    <t>montáž návěstidla VPV3-L na stožár</t>
  </si>
  <si>
    <t>Pol42</t>
  </si>
  <si>
    <t>montáž návěstidla VPV3-L na výložník</t>
  </si>
  <si>
    <t>Pol43</t>
  </si>
  <si>
    <t>montáž ovládání HZS PAN 08</t>
  </si>
  <si>
    <t>Pol44</t>
  </si>
  <si>
    <t>montáž ovládacího pultu SSZ</t>
  </si>
  <si>
    <t>Pol45</t>
  </si>
  <si>
    <t>pokládka kabelu CYKY 5J×2,5 mm2</t>
  </si>
  <si>
    <t>Pol46</t>
  </si>
  <si>
    <t>pokládka kabelu CYKY 3J×2,5 mm2</t>
  </si>
  <si>
    <t>Pol47</t>
  </si>
  <si>
    <t>pokládka kabelu 1xJ-Y-(ST)Y 5x2x0,6</t>
  </si>
  <si>
    <t>Pol48</t>
  </si>
  <si>
    <t>pokládka kabelu 1xJ-Y-(ST)Y 2x2x0,6</t>
  </si>
  <si>
    <t>Pol49</t>
  </si>
  <si>
    <t>pokládka kabelu RJ-45 CAT 5e UTP</t>
  </si>
  <si>
    <t>Pol50</t>
  </si>
  <si>
    <t>označení kabelu štítkem</t>
  </si>
  <si>
    <t>Pol51</t>
  </si>
  <si>
    <t>ukončení kabelu do 7×2,5</t>
  </si>
  <si>
    <t>Pol52</t>
  </si>
  <si>
    <t>ukončení kabelu do 3×2,5</t>
  </si>
  <si>
    <t>Pol53</t>
  </si>
  <si>
    <t>ukončení kabelu do 5x2x0,6</t>
  </si>
  <si>
    <t>Pol54</t>
  </si>
  <si>
    <t>ukončení kabelu UTP</t>
  </si>
  <si>
    <t>Pol55</t>
  </si>
  <si>
    <t>nátěr zemnicího pásku</t>
  </si>
  <si>
    <t>Pol56</t>
  </si>
  <si>
    <t>uvedení SSZ do provozu</t>
  </si>
  <si>
    <t>Pol57</t>
  </si>
  <si>
    <t>kontrolní a závěrečné měření na kabelu</t>
  </si>
  <si>
    <t>žíla</t>
  </si>
  <si>
    <t>Pol58</t>
  </si>
  <si>
    <t>měřění zemního odporu</t>
  </si>
  <si>
    <t>Pol59</t>
  </si>
  <si>
    <t>revize SSZ</t>
  </si>
  <si>
    <t>Pol60</t>
  </si>
  <si>
    <t>výzbroj napájení pro připojení SSZ (jištění)</t>
  </si>
  <si>
    <t>Pol61</t>
  </si>
  <si>
    <t>chodecký stožár</t>
  </si>
  <si>
    <t>Pol62</t>
  </si>
  <si>
    <t>výložníkový stožár pro výložník do 7,0 m</t>
  </si>
  <si>
    <t>Pol63</t>
  </si>
  <si>
    <t>tlačítko nástěnné</t>
  </si>
  <si>
    <t>Pol64</t>
  </si>
  <si>
    <t>nástěnný rozvaděč vč. svorkovnic</t>
  </si>
  <si>
    <t>Pol65</t>
  </si>
  <si>
    <t>výložník do 7,0 m</t>
  </si>
  <si>
    <t>Pol66</t>
  </si>
  <si>
    <t>návěstidlo VPV3-L pr.200mm</t>
  </si>
  <si>
    <t>Pol67</t>
  </si>
  <si>
    <t>návěstidlo VPV3-L pr.300mm</t>
  </si>
  <si>
    <t>Pol68</t>
  </si>
  <si>
    <t>ovládání HZS PAN 08 (PLC)</t>
  </si>
  <si>
    <t>Pol69</t>
  </si>
  <si>
    <t>stožárová výzbroj</t>
  </si>
  <si>
    <t>Pol70</t>
  </si>
  <si>
    <t>stožárová svorkovnice</t>
  </si>
  <si>
    <t>Pol71</t>
  </si>
  <si>
    <t>kabel CYKY 5J×2,5 mm2</t>
  </si>
  <si>
    <t>Pol72</t>
  </si>
  <si>
    <t>kabel CYKY 3J×2,5 mm2</t>
  </si>
  <si>
    <t>Pol73</t>
  </si>
  <si>
    <t>kabel CYKY 1xJ-Y-(ST)Y 5x2x0,6</t>
  </si>
  <si>
    <t>Pol74</t>
  </si>
  <si>
    <t>kabel CYKY 1xJ-Y-(ST)Y 2x2x0,6</t>
  </si>
  <si>
    <t>Pol75</t>
  </si>
  <si>
    <t>kabel CYKY RJ-45 CAT 5e UTP</t>
  </si>
  <si>
    <t>Pol76</t>
  </si>
  <si>
    <t>štítek na označení kabelů</t>
  </si>
  <si>
    <t>Pol77</t>
  </si>
  <si>
    <t>drátová forma do 37×2,5</t>
  </si>
  <si>
    <t>D1</t>
  </si>
  <si>
    <t>Bourání a demontáže</t>
  </si>
  <si>
    <t>Pol1</t>
  </si>
  <si>
    <t>bourání konstrukce chodníku z litého asfaltu</t>
  </si>
  <si>
    <t>Pol2</t>
  </si>
  <si>
    <t>bourání živičné vozovky tl. do 0,2 m</t>
  </si>
  <si>
    <t>D2</t>
  </si>
  <si>
    <t>Zemní práce - výkopy</t>
  </si>
  <si>
    <t>Pol3</t>
  </si>
  <si>
    <t>výkop kabelové rýhy š. 0,65 v chodníku, v zeleném pásu</t>
  </si>
  <si>
    <t>Pol4</t>
  </si>
  <si>
    <t>výkop kabelové rýhy š. 0,65 ve vozovce</t>
  </si>
  <si>
    <t>Pol5</t>
  </si>
  <si>
    <t>výkop jámy pro stožár chodecký</t>
  </si>
  <si>
    <t>Pol6</t>
  </si>
  <si>
    <t>výkop jámy pro stožár výložníkový do 7,0 m</t>
  </si>
  <si>
    <t>Pol7</t>
  </si>
  <si>
    <t>řezání spáry pro rýhy a jámy</t>
  </si>
  <si>
    <t>D3</t>
  </si>
  <si>
    <t>Zemní práce - vrstvy, zásypy a obsyby</t>
  </si>
  <si>
    <t>Pol10</t>
  </si>
  <si>
    <t>kabelové lože ze štd v rýze 0,65 tl. 0,1m</t>
  </si>
  <si>
    <t>Pol11</t>
  </si>
  <si>
    <t>obsyp a zásyp štd v rýze 0,65 tl. 0,2 m</t>
  </si>
  <si>
    <t>Pol12</t>
  </si>
  <si>
    <t>betonové lože v rýze 0,65 tl. 0,1m</t>
  </si>
  <si>
    <t>Pol13</t>
  </si>
  <si>
    <t>obetonování trubek v rýze 0,65 tl. 0,4 m</t>
  </si>
  <si>
    <t>Pol14</t>
  </si>
  <si>
    <t>zásyp výkopkem v rýze 0,65</t>
  </si>
  <si>
    <t>Pol15</t>
  </si>
  <si>
    <t>štd lože pod základ stožáry</t>
  </si>
  <si>
    <t>D4</t>
  </si>
  <si>
    <t>Základy</t>
  </si>
  <si>
    <t>Pol16</t>
  </si>
  <si>
    <t>betonový základ pro stožár chodecký</t>
  </si>
  <si>
    <t>Pol17</t>
  </si>
  <si>
    <t>betonový základ pro stožár výložníkový do 7,0 m</t>
  </si>
  <si>
    <t>D5</t>
  </si>
  <si>
    <t>Zemní práce technologie</t>
  </si>
  <si>
    <t>Pol18</t>
  </si>
  <si>
    <t>pokládka trubky PE 110</t>
  </si>
  <si>
    <t>Pol19</t>
  </si>
  <si>
    <t>zatažení lana do kanálku</t>
  </si>
  <si>
    <t>Pol20</t>
  </si>
  <si>
    <t>osazení krycího víčka k PE rourám</t>
  </si>
  <si>
    <t>Pol21</t>
  </si>
  <si>
    <t>zajištění kabelu při souběhu ve výkopu</t>
  </si>
  <si>
    <t>Pol22</t>
  </si>
  <si>
    <t>zajištění kabelu při křížení ve výkopu</t>
  </si>
  <si>
    <t>Pol23</t>
  </si>
  <si>
    <t>pokládka zemnicího pásku</t>
  </si>
  <si>
    <t>D6</t>
  </si>
  <si>
    <t>Zemní práce dodávky</t>
  </si>
  <si>
    <t>Pol24</t>
  </si>
  <si>
    <t>štěrkodrť 0-8</t>
  </si>
  <si>
    <t>Pol25</t>
  </si>
  <si>
    <t>beton B250</t>
  </si>
  <si>
    <t>Pol26</t>
  </si>
  <si>
    <t>trubka PE 110 mm</t>
  </si>
  <si>
    <t>Pol27</t>
  </si>
  <si>
    <t>krycí víčko k PE rourám 110mm</t>
  </si>
  <si>
    <t>Pol28</t>
  </si>
  <si>
    <t>zemnicí pásek 30/4</t>
  </si>
  <si>
    <t>Pol29</t>
  </si>
  <si>
    <t>zemnící svorky</t>
  </si>
  <si>
    <t>D7</t>
  </si>
  <si>
    <t>Zpětné úpravy montáž + dodávka</t>
  </si>
  <si>
    <t>Pol30</t>
  </si>
  <si>
    <t>konstrukce chodníku litý asfalt</t>
  </si>
  <si>
    <t>Pol31</t>
  </si>
  <si>
    <t>konstrukce vozovky živice</t>
  </si>
  <si>
    <t>D.2.2</t>
  </si>
  <si>
    <t>Pozemní stavební objekty a technické vybavení pozemních stavebních objektů</t>
  </si>
  <si>
    <t xml:space="preserve">  SO 09-72-01</t>
  </si>
  <si>
    <t>Hlavní objekt</t>
  </si>
  <si>
    <t>SO 09-72-01</t>
  </si>
  <si>
    <t>122251105</t>
  </si>
  <si>
    <t>Odkopávky a prokopávky nezapažené strojně v hornině třídy těžitelnosti I skupiny 3 přes 500 do 1 000 m3</t>
  </si>
  <si>
    <t>odkopávka na úroveň -0.920 v průměr. tloušťce0.38*2150.0=817.000 [A]</t>
  </si>
  <si>
    <t>hloubení na úroveň -2.2001.28*(41*(2.4*2.4+2*0.5*(0.64*2.4+(2*0.64+2.4)*0.64))+10*(2.7*4.7+2*0.5*(0.64*2.7+(2*0.64+4.7)*0.64)))=740.034 [A] 
hloubení na úroveň -2.2001.28*((4.7*3.1)+2*0.5*(3.1*0.64+(2*0.64+4.7)*0.64)+(5.6*2.4+2*0.5*(2.4*0.64+(2*0.64+5.6)*0.64))+16.9+(30.45-16.9)*0.5)=81.197 [B] 
hloubení na úroveň -2.2001.28*(5.8*2.4+2*0.5*(2.4*0.64+(2*0.64+5.8)*0.64))=25.584 [C] 
hloubení na úroveň -2.2501.33*(10.4*1.9+2*0.5*(10.4*0.64+(2*0.64+1.9)*0.64))=37.840 [D] 
hloubení na úroveň -1.5700.65*2.15*2.45=3.424 [E] 
Celkem: A+B+C+D+E=888.079 [F]</t>
  </si>
  <si>
    <t>132212221</t>
  </si>
  <si>
    <t>Hloubení zapažených rýh šířky přes 800 do 2 000 mm ručně s urovnáním dna do předepsaného profilu a spádu v hornině třídy těžitelnosti I skupiny 3 soudržných</t>
  </si>
  <si>
    <t>výkop rýh pro vnitřní kanalizaci270.0=270.000 [A] 
předpoklad ruční vykopávky 1975.079 15%0.15*270=40.500 [B]</t>
  </si>
  <si>
    <t>předpoklad strojní vykopávky 1975.079 85%0.85*270=229.500 [A]</t>
  </si>
  <si>
    <t>Základy,zvláštní zakládání</t>
  </si>
  <si>
    <t>226212713</t>
  </si>
  <si>
    <t>Velkoprofilové vrty náběrovým vrtáním svislé zapažené ocelovými pažnicemi průměru přes 650 do 850 mm, v hl od 0 do 20 m v hornině tř. III</t>
  </si>
  <si>
    <t>226213713</t>
  </si>
  <si>
    <t>Velkoprofilové vrty náběrovým vrtáním svislé zapažené ocelovými pažnicemi průměru přes 1050 do 1250 mm, v hl od 0 do 20 m v hornině tř. III</t>
  </si>
  <si>
    <t>231112213</t>
  </si>
  <si>
    <t>Zřízení výplně pilot bez vytažení pažnic nezapažených nebo zapažených bentonitovou suspenzí svislých z betonu železového, v hl od 0 do 20 m, při průměru piloty</t>
  </si>
  <si>
    <t>Zřízení výplně pilot bez vytažení pažnic nezapažených nebo zapažených bentonitovou suspenzí svislých z betonu železového, v hl od 0 do 20 m, při průměru piloty přes 650 do 1250 mm</t>
  </si>
  <si>
    <t>275321511</t>
  </si>
  <si>
    <t>Základy z betonu železového (bez výztuže) patky z betonu bez zvláštních nároků na prostředí tř. C 25/30</t>
  </si>
  <si>
    <t>275351121</t>
  </si>
  <si>
    <t>Bednění základů patek zřízení</t>
  </si>
  <si>
    <t>CS ÚRS 2022 02</t>
  </si>
  <si>
    <t>275351122</t>
  </si>
  <si>
    <t>Bednění základů patek odstranění</t>
  </si>
  <si>
    <t>275353151</t>
  </si>
  <si>
    <t>Bednění kotevních otvorů a prostupů v základových konstrukcích v patkách včetně polohového zajištění a odbednění, popř. ztraceného bednění z pletiva apod. průře</t>
  </si>
  <si>
    <t>Bednění kotevních otvorů a prostupů v základových konstrukcích v patkách včetně polohového zajištění a odbednění, popř. ztraceného bednění z pletiva apod. průřezu přes 0,17 do 0,25 m2, hl. do 1,00 m</t>
  </si>
  <si>
    <t>275361821</t>
  </si>
  <si>
    <t>Výztuž základů patek z betonářské oceli 10 505 (R)</t>
  </si>
  <si>
    <t>58939000</t>
  </si>
  <si>
    <t>beton C 25/30 pro konstrukce bílých van a podzemních konstrukcí frakce do 22 mm</t>
  </si>
  <si>
    <t>231611114</t>
  </si>
  <si>
    <t>Výztuž pilot betonovaných do země z oceli 10 505 (R)</t>
  </si>
  <si>
    <t>273322511</t>
  </si>
  <si>
    <t>Základy z betonu železového (bez výztuže) desky z betonu se zvýšenými nároky na prostředí tř. C 25/30</t>
  </si>
  <si>
    <t>279321348</t>
  </si>
  <si>
    <t>Základové zdi z betonu železového (bez výztuže) bez zvláštních nároků na prostředí tř. C 30/37</t>
  </si>
  <si>
    <t>279351121</t>
  </si>
  <si>
    <t>Bednění základových zdí rovné oboustranné za každou stranu zřízení</t>
  </si>
  <si>
    <t>279351122</t>
  </si>
  <si>
    <t>Bednění základových zdí rovné oboustranné za každou stranu odstranění</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</si>
  <si>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</si>
  <si>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</si>
  <si>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</si>
  <si>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311235145</t>
  </si>
  <si>
    <t>Zdivo jednovrstvé z cihel děrovaných broušených na celoplošnou tenkovrstvou maltu, pevnost cihel přes P10 do P15, tl. zdiva 250 mm</t>
  </si>
  <si>
    <t>311235161</t>
  </si>
  <si>
    <t>Zdivo jednovrstvé z cihel děrovaných broušených na celoplošnou tenkovrstvou maltu, pevnost cihel přes P10 do P15, tl. zdiva 300 mm</t>
  </si>
  <si>
    <t>311236111</t>
  </si>
  <si>
    <t>Zdivo jednovrstvé zvukově izolační z cihel děrovaných spojených na pero a drážku na maltu cementovou M10, pevnost cihel do P15, tl. zdiva 200 mm</t>
  </si>
  <si>
    <t>311278221</t>
  </si>
  <si>
    <t>Zdivo z vápenopískových cihel na maltu M20, ručně zděné, formát a rozměr cihel VF 290x140x65 mm plných, z cihel pevnosti přes P15 do P25</t>
  </si>
  <si>
    <t>311278301</t>
  </si>
  <si>
    <t>Zdivo z vápenopískových cihel na maltu M20, ručně zděné, formát a rozměr cihel 3DF 240x175x113 mm plných, z cihel pevnosti do P15</t>
  </si>
  <si>
    <t>331125002</t>
  </si>
  <si>
    <t>Montáž sloupů ze železobetonu do dutiny patky s vyrovnáním dna patky a se zalitím sloupů do patky, hmotnosti přes 1,5 do 4 t</t>
  </si>
  <si>
    <t>709213R0</t>
  </si>
  <si>
    <t>prefabrikát ŽB sloup C 30/35</t>
  </si>
  <si>
    <t>342125101</t>
  </si>
  <si>
    <t>Montáž dílců obvodových ze železobetonu s nesvařovanými spoji, hmotnosti do 1,5 t</t>
  </si>
  <si>
    <t>70921R01</t>
  </si>
  <si>
    <t>prefabrikát ŽB práh obvodový 4600x500x200 mm</t>
  </si>
  <si>
    <t>70921R02</t>
  </si>
  <si>
    <t>prefabrikát ŽB práh obvodový 7000x500x200 mm</t>
  </si>
  <si>
    <t>70921R03</t>
  </si>
  <si>
    <t>prefabrikát ŽB práh obvodový 6400x500x200 mm</t>
  </si>
  <si>
    <t>70921R07</t>
  </si>
  <si>
    <t>prefabrikát ŽB práh obvodový 5500x500x200 mm</t>
  </si>
  <si>
    <t>70921R08</t>
  </si>
  <si>
    <t>prefabrikát ŽB práh obvodový 4920x500x200 m</t>
  </si>
  <si>
    <t>70921R09</t>
  </si>
  <si>
    <t>prefabrikát ŽB práh obvodový 7300x500x200 m</t>
  </si>
  <si>
    <t>70921R10</t>
  </si>
  <si>
    <t>prefabrikát ŽB práh obvodový 5850x500x200 mm</t>
  </si>
  <si>
    <t>70921R11</t>
  </si>
  <si>
    <t>prefabrikát ŽB práh obvodový 6700x500x200 mm</t>
  </si>
  <si>
    <t>70921R12</t>
  </si>
  <si>
    <t>prefabrikát ŽB práh obvodový 5750x500x200 mm</t>
  </si>
  <si>
    <t>70921R13</t>
  </si>
  <si>
    <t>prefabrikát ŽB práh obvodový 2800x500x200 mm</t>
  </si>
  <si>
    <t>70921R15</t>
  </si>
  <si>
    <t>prefabrikát ŽB práh obvodový 7350x500x200 mm</t>
  </si>
  <si>
    <t>342125102</t>
  </si>
  <si>
    <t>Montáž dílců obvodových ze železobetonu s nesvařovanými spoji, hmotnosti přes 1,5 do 3 t</t>
  </si>
  <si>
    <t>70921R05</t>
  </si>
  <si>
    <t>prefabrikát ŽB práh obvodový 7550x500x200 mm</t>
  </si>
  <si>
    <t>70921R06</t>
  </si>
  <si>
    <t>prefabrikát ŽB práh obvodový 6850x500x300 mm</t>
  </si>
  <si>
    <t>70921R14</t>
  </si>
  <si>
    <t>prefabrikát ŽB práh obvodový 5000x900x300 mm</t>
  </si>
  <si>
    <t>342125103</t>
  </si>
  <si>
    <t>Montáž dílců obvodových ze železobetonu s nesvařovanými spoji, hmotnosti přes 3 do 5 t</t>
  </si>
  <si>
    <t>70921R04</t>
  </si>
  <si>
    <t>prefabrikát ŽB práh obvodový 8180x500x300 mm</t>
  </si>
  <si>
    <t>70921R17</t>
  </si>
  <si>
    <t>prefabrikát ŽB práh obvodový 6500x900x300 mm</t>
  </si>
  <si>
    <t>342125104</t>
  </si>
  <si>
    <t>Montáž dílců obvodových ze železobetonu s nesvařovanými spoji, hmotnosti přes 5 do 7 t</t>
  </si>
  <si>
    <t>70921R16</t>
  </si>
  <si>
    <t>prefabrikát ŽB práh obvodový 11150x900x300 mm</t>
  </si>
  <si>
    <t>342125522</t>
  </si>
  <si>
    <t>Montáž dílců příčkových ze železobetonu se svařovanými spoji, hmotnosti přes 1,5 do 3 t</t>
  </si>
  <si>
    <t>70921R20</t>
  </si>
  <si>
    <t>prefabrikát ŽB prstenec 1950x2350mm, v.2000mm, tl.150mm</t>
  </si>
  <si>
    <t>70921R21</t>
  </si>
  <si>
    <t>prefabrikát ŽB prstenec 1950x2350mm, v.1650mm, tl.150mm</t>
  </si>
  <si>
    <t>70921R22</t>
  </si>
  <si>
    <t>prefabrikát ŽB prstenec 1950x2350mm, v.1400mm, tl.150mm</t>
  </si>
  <si>
    <t>70923R20</t>
  </si>
  <si>
    <t>prefabrikát ŽB stěnový dílec 4600x1100mm, tl.200mm</t>
  </si>
  <si>
    <t>70923R21</t>
  </si>
  <si>
    <t>prefabrikát ŽB stěnový dílec 4600x1450mm, tl.200mm</t>
  </si>
  <si>
    <t>70923R22</t>
  </si>
  <si>
    <t>prefabrikát ŽB stěnový dílec 4600x1200mm, tl.200mm</t>
  </si>
  <si>
    <t>70923R23</t>
  </si>
  <si>
    <t>prefabrikát ŽB stěnový dílec 5000x1100mm, tl.200mm</t>
  </si>
  <si>
    <t>70923R24</t>
  </si>
  <si>
    <t>prefabrikát ŽB stěnový dílec 5000x1450mm, tl.200mm</t>
  </si>
  <si>
    <t>70923R25</t>
  </si>
  <si>
    <t>prefabrikát ŽB stěnový dílec 2670x1175mm, tl.200mm</t>
  </si>
  <si>
    <t>70923R26</t>
  </si>
  <si>
    <t>prefabrikát ŽB stěnový dílec 2980x1175mm, tl.200mm</t>
  </si>
  <si>
    <t>70923R27</t>
  </si>
  <si>
    <t>prefabrikát ŽB stěnový dílec 6700x750mm, tl.200mm</t>
  </si>
  <si>
    <t>70923R28</t>
  </si>
  <si>
    <t>prefabrikát ŽB stěnový dílec 3050x1,325mm, tl.200mm</t>
  </si>
  <si>
    <t>70923R29</t>
  </si>
  <si>
    <t>prefabrikát ŽB stěnový dílec 5000x1325mm, tl.200mm</t>
  </si>
  <si>
    <t>70923R30</t>
  </si>
  <si>
    <t>prefabrikát ŽB stěnový dílec 6850x1100mm, tl.200mm</t>
  </si>
  <si>
    <t>70923R31</t>
  </si>
  <si>
    <t>prefabrikát ŽB stěnový dílec 2050x1000mm, tl.200mm</t>
  </si>
  <si>
    <t>342151112</t>
  </si>
  <si>
    <t>Montáž opláštění stěn ocelové konstrukce ze sendvičových panelů šroubovaných, výšky budovy přes 6 do 12 m</t>
  </si>
  <si>
    <t>panely 140169.2=169.200 [A] 
panely 120 - tank170.9=170.900 [B] 
Celkem: A+B=340.100 [C]</t>
  </si>
  <si>
    <t>55324762</t>
  </si>
  <si>
    <t>panel sendvičový stěnový vnější, izolace minerální vlna, skryté kotvení, U 0,31W/m2K, modulová/celková š 1000/1054mm tl 140mm</t>
  </si>
  <si>
    <t>169.2+186.4=355.600 [A] 
A * 1.1Koeficient množství=391.160 [B]</t>
  </si>
  <si>
    <t>55324761</t>
  </si>
  <si>
    <t>panel sendvičový stěnový vnější, izolace minerální vlna, skryté kotvení, U 0,36W/m2K, modulová/celková š 1000/1054mm tl 120mm</t>
  </si>
  <si>
    <t>170.9=170.900 [A] 
A * 1.1Koeficient množství=187.990 [B]</t>
  </si>
  <si>
    <t>342151113</t>
  </si>
  <si>
    <t>Montáž opláštění stěn ocelové konstrukce ze sendvičových panelů šroubovaných, výšky budovy přes 12 do 24 m</t>
  </si>
  <si>
    <t>panely 140 - věž186.4=186.400 [A]</t>
  </si>
  <si>
    <t>342244211</t>
  </si>
  <si>
    <t>Příčky jednoduché z cihel děrovaných broušených, na tenkovrstvou maltu, pevnost cihel do P15, tl. příčky 115 mm</t>
  </si>
  <si>
    <t>342244221</t>
  </si>
  <si>
    <t>Příčky jednoduché z cihel děrovaných broušených, na tenkovrstvou maltu, pevnost cihel do P15, tl. příčky 140 mm</t>
  </si>
  <si>
    <t>389941023</t>
  </si>
  <si>
    <t>Montáž kovových doplňkových konstrukcí pro montáž prefabrikovaných dílců hmotnosti jednoho kusu přes 10 do 30 kg</t>
  </si>
  <si>
    <t>145504R8</t>
  </si>
  <si>
    <t>profil ocelový svařovaný jakost S355 průřez obdelníkový 160x80x4mm</t>
  </si>
  <si>
    <t>14550445</t>
  </si>
  <si>
    <t>profil ocelový svařovaný jakost S355 průřez obdelníkový 220x120x6mm</t>
  </si>
  <si>
    <t>13611238</t>
  </si>
  <si>
    <t>plech ocelový hladký jakost S235JR tl 15mm tabule</t>
  </si>
  <si>
    <t>13611248</t>
  </si>
  <si>
    <t>plech ocelový hladký jakost S235JR tl 20mm tabule</t>
  </si>
  <si>
    <t>13010012</t>
  </si>
  <si>
    <t>tyč ocelová kruhová jakost S235JR (11 375) D 12mm</t>
  </si>
  <si>
    <t>13010014</t>
  </si>
  <si>
    <t>tyč ocelová kruhová jakost S235JR (11 375) D 16mm</t>
  </si>
  <si>
    <t>14011107</t>
  </si>
  <si>
    <t>trubka ocelová bezešvá hladká jakost 11 353 245x20,0mm</t>
  </si>
  <si>
    <t>14011080</t>
  </si>
  <si>
    <t>trubka ocelová bezešvá hladká jakost 11 353 108x20mm</t>
  </si>
  <si>
    <t>13011050</t>
  </si>
  <si>
    <t>tyč ocelová plochá jakost S235JR (11 375) 150x20mm</t>
  </si>
  <si>
    <t>1301032R</t>
  </si>
  <si>
    <t>tyč ocelová plochá jakost S235JR (11 375) 160x15mm</t>
  </si>
  <si>
    <t>1301033R</t>
  </si>
  <si>
    <t>tyč ocelová plochá jakost S235JR (11 375) 160x10mm</t>
  </si>
  <si>
    <t>1301034R</t>
  </si>
  <si>
    <t>tyč ocelová plochá jakost S235JR (11 375) 200x15mm</t>
  </si>
  <si>
    <t>13010336</t>
  </si>
  <si>
    <t>tyč ocelová plochá jakost S235JR (11 375) 300x20mm</t>
  </si>
  <si>
    <t>13010956</t>
  </si>
  <si>
    <t>ocel profilová jakost S235JR (11 375) průřez HEA 160</t>
  </si>
  <si>
    <t>13010444</t>
  </si>
  <si>
    <t>úhelník ocelový rovnostranný jakost S235JR (11 375) 120x120x10mm</t>
  </si>
  <si>
    <t>95</t>
  </si>
  <si>
    <t>411121221</t>
  </si>
  <si>
    <t>Montáž prefabrikovaných železobetonových stropů se zalitím spár, včetně podpěrné konstrukce, na cementovou maltu ze stropních desek, šířky do 600 mm a délky do</t>
  </si>
  <si>
    <t>Montáž prefabrikovaných železobetonových stropů se zalitím spár, včetně podpěrné konstrukce, na cementovou maltu ze stropních desek, šířky do 600 mm a délky do 900 mm</t>
  </si>
  <si>
    <t>96</t>
  </si>
  <si>
    <t>59341746</t>
  </si>
  <si>
    <t>deska stropní plná PZD 890x290x90mm, 5kN/m2</t>
  </si>
  <si>
    <t>97</t>
  </si>
  <si>
    <t>411121243</t>
  </si>
  <si>
    <t>Montáž prefabrikovaných železobetonových stropů se zalitím spár, včetně podpěrné konstrukce, na cementovou maltu ze stropních desek, šířky do 600 mm a délky pře</t>
  </si>
  <si>
    <t>Montáž prefabrikovaných železobetonových stropů se zalitím spár, včetně podpěrné konstrukce, na cementovou maltu ze stropních desek, šířky do 600 mm a délky přes 1800 do 2700 mm</t>
  </si>
  <si>
    <t>98</t>
  </si>
  <si>
    <t>59341123</t>
  </si>
  <si>
    <t>deska stropní plná PZD 2390x290x100mm</t>
  </si>
  <si>
    <t>99</t>
  </si>
  <si>
    <t>59341220</t>
  </si>
  <si>
    <t>deska stropní plná PZD 1800x300x90mm</t>
  </si>
  <si>
    <t>100</t>
  </si>
  <si>
    <t>411135001</t>
  </si>
  <si>
    <t>Montáž stropních panelů z předpjatého betonu bez závěsných háků, hmotnosti do 1,5 t</t>
  </si>
  <si>
    <t>101</t>
  </si>
  <si>
    <t>411135002</t>
  </si>
  <si>
    <t>Montáž stropních panelů z předpjatého betonu bez závěsných háků, hmotnosti přes 1,5 do 3 t</t>
  </si>
  <si>
    <t>102</t>
  </si>
  <si>
    <t>411135003</t>
  </si>
  <si>
    <t>Montáž stropních panelů z předpjatého betonu bez závěsných háků, hmotnosti přes 3 do 5 t</t>
  </si>
  <si>
    <t>103</t>
  </si>
  <si>
    <t>411135004</t>
  </si>
  <si>
    <t>Montáž stropních panelů z předpjatého betonu bez závěsných háků, hmotnosti přes 5 do 7 t</t>
  </si>
  <si>
    <t>104</t>
  </si>
  <si>
    <t>5934163R</t>
  </si>
  <si>
    <t>panel stropní předpjatý š 1200mm v 150mm</t>
  </si>
  <si>
    <t>105</t>
  </si>
  <si>
    <t>5934686R</t>
  </si>
  <si>
    <t>panel stropní předpjatý š 1200mm v 250mm</t>
  </si>
  <si>
    <t>106</t>
  </si>
  <si>
    <t>5934687R</t>
  </si>
  <si>
    <t>panel stropní předpjatý š 1200mm v 320mm</t>
  </si>
  <si>
    <t>107</t>
  </si>
  <si>
    <t>5934688R</t>
  </si>
  <si>
    <t>panel stropní předpjatý š 1200mm v 200mm</t>
  </si>
  <si>
    <t>108</t>
  </si>
  <si>
    <t>411171114</t>
  </si>
  <si>
    <t>Montáž ocelové konstrukce podlah a plošin s úpravou pro monolitickou nebo prefabrikovanou železobetonovou desku hmotnosti konstrukce podlahy přes 70 do 100 kg/m</t>
  </si>
  <si>
    <t>Montáž ocelové konstrukce podlah a plošin s úpravou pro monolitickou nebo prefabrikovanou železobetonovou desku hmotnosti konstrukce podlahy přes 70 do 100 kg/m2</t>
  </si>
  <si>
    <t>109</t>
  </si>
  <si>
    <t>145504R5</t>
  </si>
  <si>
    <t>profil ocelový svařovaný jakost S355 průřez obdelníkový 150x100x5mm</t>
  </si>
  <si>
    <t>110</t>
  </si>
  <si>
    <t>13010756</t>
  </si>
  <si>
    <t>ocel profilová jakost S235JR (11 375) průřez IPE 240</t>
  </si>
  <si>
    <t>111</t>
  </si>
  <si>
    <t>13010984</t>
  </si>
  <si>
    <t>ocel profilová jakost S235JR (11 375) průřez HEB 240</t>
  </si>
  <si>
    <t>112</t>
  </si>
  <si>
    <t>13611228</t>
  </si>
  <si>
    <t>plech ocelový hladký jakost S235JR tl 10mm tabule</t>
  </si>
  <si>
    <t>113</t>
  </si>
  <si>
    <t>13010316</t>
  </si>
  <si>
    <t>tyč ocelová plochá jakost S235JR (11 375) 150x10mm</t>
  </si>
  <si>
    <t>114</t>
  </si>
  <si>
    <t>13321033</t>
  </si>
  <si>
    <t>tyč ocelová plochá jakost S235JR (11 375) 130x10mm</t>
  </si>
  <si>
    <t>115</t>
  </si>
  <si>
    <t>13010018</t>
  </si>
  <si>
    <t>tyč ocelová kruhová jakost S235JR (11 375) D 25mm</t>
  </si>
  <si>
    <t>116</t>
  </si>
  <si>
    <t>13010942</t>
  </si>
  <si>
    <t>ocel profilová jakost S235JR (11 375) průřez UPE 240</t>
  </si>
  <si>
    <t>117</t>
  </si>
  <si>
    <t>1548415R</t>
  </si>
  <si>
    <t>plech trapézový 150/280 AlZn tl 0,88mm</t>
  </si>
  <si>
    <t>118</t>
  </si>
  <si>
    <t>411322828</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</si>
  <si>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</si>
  <si>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40/50</t>
  </si>
  <si>
    <t>119</t>
  </si>
  <si>
    <t>411354247</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</si>
  <si>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</si>
  <si>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80mm, tl. plechu 0,88 mm</t>
  </si>
  <si>
    <t>120</t>
  </si>
  <si>
    <t>41135425R</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</si>
  <si>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150 mm, tl. plechu 0,88 mm</t>
  </si>
  <si>
    <t>121</t>
  </si>
  <si>
    <t>41135426R</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</si>
  <si>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100 mm, tl. plechu 0,88 mm</t>
  </si>
  <si>
    <t>122</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</si>
  <si>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</si>
  <si>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</si>
  <si>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</si>
  <si>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123</t>
  </si>
  <si>
    <t>413125011</t>
  </si>
  <si>
    <t>Montáž tyčových dílců - trámů, průvlaků a ztužidel ze železobetonu nebo předpjatého betonu se svařovanými spoji do 1,5 t</t>
  </si>
  <si>
    <t>124</t>
  </si>
  <si>
    <t>413125012</t>
  </si>
  <si>
    <t>Montáž tyčových dílců - trámů, průvlaků a ztužidel ze železobetonu nebo předpjatého betonu se svařovanými spoji přes 1,5 do 3 t</t>
  </si>
  <si>
    <t>125</t>
  </si>
  <si>
    <t>413125013</t>
  </si>
  <si>
    <t>Montáž tyčových dílců - trámů, průvlaků a ztužidel ze železobetonu nebo předpjatého betonu se svařovanými spoji přes 3 do 5 t</t>
  </si>
  <si>
    <t>126</t>
  </si>
  <si>
    <t>413125014</t>
  </si>
  <si>
    <t>Montáž tyčových dílců - trámů, průvlaků a ztužidel ze železobetonu nebo předpjatého betonu se svařovanými spoji přes 5 do 7 t</t>
  </si>
  <si>
    <t>127</t>
  </si>
  <si>
    <t>413125015</t>
  </si>
  <si>
    <t>Montáž tyčových dílců - trámů, průvlaků a ztužidel ze železobetonu nebo předpjatého betonu se svařovanými spoji přes 7 do 10 t</t>
  </si>
  <si>
    <t>128</t>
  </si>
  <si>
    <t>413125016</t>
  </si>
  <si>
    <t>Montáž tyčových dílců - trámů, průvlaků a ztužidel ze železobetonu nebo předpjatého betonu se svařovanými spoji přes 10 do 15 t</t>
  </si>
  <si>
    <t>129</t>
  </si>
  <si>
    <t>5934125R</t>
  </si>
  <si>
    <t>prefabrikát ŽB průvlak/ztužidlo</t>
  </si>
  <si>
    <t>130</t>
  </si>
  <si>
    <t>417321515</t>
  </si>
  <si>
    <t>Ztužující pásy a věnce z betonu železového (bez výztuže) tř. C 25/30</t>
  </si>
  <si>
    <t>131</t>
  </si>
  <si>
    <t>417351115</t>
  </si>
  <si>
    <t>Bednění bočnic ztužujících pásů a věnců včetně vzpěr zřízení</t>
  </si>
  <si>
    <t>132</t>
  </si>
  <si>
    <t>417351116</t>
  </si>
  <si>
    <t>Bednění bočnic ztužujících pásů a věnců včetně vzpěr odstranění</t>
  </si>
  <si>
    <t>133</t>
  </si>
  <si>
    <t>417361821</t>
  </si>
  <si>
    <t>Výztuž ztužujících pásů a věnců z betonářské oceli 10 505 (R) nebo BSt 500</t>
  </si>
  <si>
    <t>134</t>
  </si>
  <si>
    <t>431124212</t>
  </si>
  <si>
    <t>Montáž podestových panelů se svařovanými spoji, hmotnosti do 1,5 t, v budovách výšky přes 12 do 24 m</t>
  </si>
  <si>
    <t>135</t>
  </si>
  <si>
    <t>RMAT0002</t>
  </si>
  <si>
    <t>prefabrikát podestový panel</t>
  </si>
  <si>
    <t>136</t>
  </si>
  <si>
    <t>435124212</t>
  </si>
  <si>
    <t>Montáž schodišťových konstrukcí ramen bez podest se svařovanými spoji, hmotnosti do 1,5 t, v budovách výšky přes 12 do 24 m</t>
  </si>
  <si>
    <t>137</t>
  </si>
  <si>
    <t>RMAT0001</t>
  </si>
  <si>
    <t>prefabrikát ŽB schodišťové rameno bez podesty</t>
  </si>
  <si>
    <t>138</t>
  </si>
  <si>
    <t>435124422</t>
  </si>
  <si>
    <t>Montáž schodišťových konstrukcí ramen s podestou se svařovanými spoji, vcelku hmotnosti přes 3,0 do 5,5 t, v budovách výšky přes 12 do 24 m</t>
  </si>
  <si>
    <t>139</t>
  </si>
  <si>
    <t>RMAT0003</t>
  </si>
  <si>
    <t>140</t>
  </si>
  <si>
    <t>441125212</t>
  </si>
  <si>
    <t>Montáž vazníků ze železobetonu nebo předpjatého betonu se svařovanými spoji plnostěnných, hmotnosti přes 4 do 7 t</t>
  </si>
  <si>
    <t>141</t>
  </si>
  <si>
    <t>441125213</t>
  </si>
  <si>
    <t>Montáž vazníků ze železobetonu nebo předpjatého betonu se svařovanými spoji plnostěnných, hmotnosti přes 7 do 10 t</t>
  </si>
  <si>
    <t>142</t>
  </si>
  <si>
    <t>441125214</t>
  </si>
  <si>
    <t>Montáž vazníků ze železobetonu nebo předpjatého betonu se svařovanými spoji plnostěnných, hmotnosti přes 10 do 15 t</t>
  </si>
  <si>
    <t>143</t>
  </si>
  <si>
    <t>441125215</t>
  </si>
  <si>
    <t>Montáž vazníků ze železobetonu nebo předpjatého betonu se svařovanými spoji plnostěnných, hmotnosti přes 15 do 19 t</t>
  </si>
  <si>
    <t>144</t>
  </si>
  <si>
    <t>709213R1</t>
  </si>
  <si>
    <t>prefabrikát ŽB střešní vazník</t>
  </si>
  <si>
    <t>145</t>
  </si>
  <si>
    <t>441171111</t>
  </si>
  <si>
    <t>Montáž ocelové konstrukce zastřešení (vazníky, krovy) hmotnosti jednotlivých prvků do 30 kg/m, délky do 12 m</t>
  </si>
  <si>
    <t>146</t>
  </si>
  <si>
    <t>15484151</t>
  </si>
  <si>
    <t>plech trapézový 92/275 AlZn tl 0,88mm</t>
  </si>
  <si>
    <t>147</t>
  </si>
  <si>
    <t>148</t>
  </si>
  <si>
    <t>145504R6</t>
  </si>
  <si>
    <t>profil ocelový svařovaný jakost S355 průřez obdelníkový 150x100x8mm</t>
  </si>
  <si>
    <t>149</t>
  </si>
  <si>
    <t>145504R7</t>
  </si>
  <si>
    <t>profil ocelový svařovaný jakost S355 průřez obdelníkový 180x100x5mm</t>
  </si>
  <si>
    <t>150</t>
  </si>
  <si>
    <t>13010752</t>
  </si>
  <si>
    <t>ocel profilová jakost S235JR (11 375) průřez IPE 200</t>
  </si>
  <si>
    <t>151</t>
  </si>
  <si>
    <t>152</t>
  </si>
  <si>
    <t>441171121</t>
  </si>
  <si>
    <t>Montáž ocelové konstrukce zastřešení (vazníky, krovy) hmotnosti jednotlivých prvků přes 30 do 50 kg/m, délky do 12 m</t>
  </si>
  <si>
    <t>153</t>
  </si>
  <si>
    <t>145504R3</t>
  </si>
  <si>
    <t>profil ocelový svařovaný jakost S355 průřez obdelníkový 180x100x8mm</t>
  </si>
  <si>
    <t>154</t>
  </si>
  <si>
    <t>145504R4</t>
  </si>
  <si>
    <t>profil ocelový svařovaný jakost S355 průřez obdelníkový 200x100x8mm</t>
  </si>
  <si>
    <t>155</t>
  </si>
  <si>
    <t>441171131</t>
  </si>
  <si>
    <t>Montáž ocelové konstrukce zastřešení (vazníky, krovy) hmotnosti jednotlivých prvků přes 50 do 80 kg/m, délky do 12 m</t>
  </si>
  <si>
    <t>156</t>
  </si>
  <si>
    <t>13010980</t>
  </si>
  <si>
    <t>ocel profilová jakost S235JR (11 375) průřez HEB 200</t>
  </si>
  <si>
    <t>157</t>
  </si>
  <si>
    <t>13011000</t>
  </si>
  <si>
    <t>ocel profilová jakost S235JR (11 375) průřez HEA 280</t>
  </si>
  <si>
    <t>158</t>
  </si>
  <si>
    <t>13010938</t>
  </si>
  <si>
    <t>ocel profilová jakost S235JR (11 375) průřez UPE 200</t>
  </si>
  <si>
    <t>159</t>
  </si>
  <si>
    <t>13010934</t>
  </si>
  <si>
    <t>ocel profilová jakost S235JR (11 375) průřez UPE 160</t>
  </si>
  <si>
    <t>160</t>
  </si>
  <si>
    <t>161</t>
  </si>
  <si>
    <t>162</t>
  </si>
  <si>
    <t>564851012</t>
  </si>
  <si>
    <t>Podklad ze štěrkodrti ŠD s rozprostřením a zhutněním plochy jednotlivě do 100 m2, po zhutnění tl. 160 mm</t>
  </si>
  <si>
    <t>163</t>
  </si>
  <si>
    <t>564871011</t>
  </si>
  <si>
    <t>Podklad ze štěrkodrti ŠD s rozprostřením a zhutněním plochy jednotlivě do 100 m2, po zhutnění tl. 250 mm</t>
  </si>
  <si>
    <t>164</t>
  </si>
  <si>
    <t>564962113</t>
  </si>
  <si>
    <t>Podklad z mechanicky zpevněného kameniva MZK (minerální beton) s rozprostřením a s hutněním, po zhutnění tl. 220 mm</t>
  </si>
  <si>
    <t>165</t>
  </si>
  <si>
    <t>591111111</t>
  </si>
  <si>
    <t>Kladení dlažby z kostek s provedením lože do tl. 50 mm, s vyplněním spár, s dvojím beraněním a se smetením přebytečného materiálu na krajnici velkých z kamene,</t>
  </si>
  <si>
    <t>Kladení dlažby z kostek s provedením lože do tl. 50 mm, s vyplněním spár, s dvojím beraněním a se smetením přebytečného materiálu na krajnici velkých z kamene, do lože z kameniva těženého</t>
  </si>
  <si>
    <t>166</t>
  </si>
  <si>
    <t>58381008</t>
  </si>
  <si>
    <t>kostka štípaná dlažební žula velká 15/17</t>
  </si>
  <si>
    <t>167</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</si>
  <si>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</si>
  <si>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168</t>
  </si>
  <si>
    <t>Úpravy povrchů, podlahy a osazování výplní</t>
  </si>
  <si>
    <t>169</t>
  </si>
  <si>
    <t>612321121</t>
  </si>
  <si>
    <t>Omítka vápenocementová vnitřních ploch nanášená ručně jednovrstvá, tloušťky do 10 mm hladká svislých konstrukcí stěn</t>
  </si>
  <si>
    <t>170</t>
  </si>
  <si>
    <t>612321141</t>
  </si>
  <si>
    <t>Omítka vápenocementová vnitřních ploch nanášená ručně dvouvrstvá, tloušťky jádrové omítky do 10 mm a tloušťky štuku do 3 mm štuková svislých konstrukcí stěn</t>
  </si>
  <si>
    <t>171</t>
  </si>
  <si>
    <t>622142001</t>
  </si>
  <si>
    <t>Potažení vnějších ploch pletivem v ploše nebo pruzích, na plném podkladu sklovláknitým vtlačením do tmelu stěn</t>
  </si>
  <si>
    <t>172</t>
  </si>
  <si>
    <t>62214300R</t>
  </si>
  <si>
    <t>Montáž nerezových nárožních lišt lepenímu</t>
  </si>
  <si>
    <t>173</t>
  </si>
  <si>
    <t>5534302R</t>
  </si>
  <si>
    <t>L-profil 20x20x2000 nerezová lišta u k ochraně rohů stěn proti okopání a náhodnému poškození</t>
  </si>
  <si>
    <t>provedení a příslušenství viz.Tabulka zámečnických výrobků</t>
  </si>
  <si>
    <t>174</t>
  </si>
  <si>
    <t>622151011</t>
  </si>
  <si>
    <t>Penetrační nátěr vnějších pastovitých tenkovrstvých omítek silikátový stěn</t>
  </si>
  <si>
    <t>175</t>
  </si>
  <si>
    <t>622151021</t>
  </si>
  <si>
    <t>Penetrační nátěr vnějších pastovitých tenkovrstvých omítek mozaikových akrylátový stěn</t>
  </si>
  <si>
    <t>176</t>
  </si>
  <si>
    <t>622511112</t>
  </si>
  <si>
    <t>Omítka tenkovrstvá akrylátová vnějších ploch probarvená bez penetrace mozaiková střednězrnná stěn</t>
  </si>
  <si>
    <t>177</t>
  </si>
  <si>
    <t>622521012</t>
  </si>
  <si>
    <t>Omítka tenkovrstvá silikátová vnějších ploch probarvená bez penetrace zatíraná (škrábaná ), zrnitost 1,5 mm stěn</t>
  </si>
  <si>
    <t>178</t>
  </si>
  <si>
    <t>629991011</t>
  </si>
  <si>
    <t>Zakrytí vnějších ploch před znečištěním včetně pozdějšího odkrytí výplní otvorů a svislých ploch fólií přilepenou lepící páskou</t>
  </si>
  <si>
    <t>179</t>
  </si>
  <si>
    <t>631311115</t>
  </si>
  <si>
    <t>Mazanina z betonu prostého bez zvýšených nároků na prostředí tl. přes 50 do 80 mm tř. C 20/25</t>
  </si>
  <si>
    <t>180</t>
  </si>
  <si>
    <t>631311135</t>
  </si>
  <si>
    <t>Mazanina z betonu prostého bez zvýšených nároků na prostředí tl. přes 120 do 240 mm tř. C 20/25</t>
  </si>
  <si>
    <t>181</t>
  </si>
  <si>
    <t>631319203</t>
  </si>
  <si>
    <t>Příplatek k cenám betonových mazanin za vyztužení ocelovými vlákny (drátkobeton) objemové vyztužení 25 kg/m3</t>
  </si>
  <si>
    <t>182</t>
  </si>
  <si>
    <t>631362021</t>
  </si>
  <si>
    <t>Výztuž mazanin ze svařovaných sítí z drátů typu KARI</t>
  </si>
  <si>
    <t>183</t>
  </si>
  <si>
    <t>63721111R</t>
  </si>
  <si>
    <t>Odsazení dlaždic betonových pro založení OK zákrytu VZT</t>
  </si>
  <si>
    <t>184</t>
  </si>
  <si>
    <t>642942611</t>
  </si>
  <si>
    <t>Osazování zárubní nebo rámů kovových dveřních lisovaných nebo z úhelníků bez dveřních křídel na montážní pěnu, plochy otvoru do 2,5 m2</t>
  </si>
  <si>
    <t>185</t>
  </si>
  <si>
    <t>553314R3</t>
  </si>
  <si>
    <t>zárubeň jednokřídlá ocelová tl stěny 75-100mm rozměru 700/1970, 2100mm, pro dodatečnou montáž</t>
  </si>
  <si>
    <t>bez vazby na CS</t>
  </si>
  <si>
    <t>186</t>
  </si>
  <si>
    <t>553314R4</t>
  </si>
  <si>
    <t>zárubeň jednokřídlá ocelová tl stěny 75-100mm rozměru 800/1970, 2100mm, pro dodatečnou montáž</t>
  </si>
  <si>
    <t>187</t>
  </si>
  <si>
    <t>553314R5</t>
  </si>
  <si>
    <t>zárubeň jednokřídlá ocelová tl stěny 75-100mm rozměru 900/1970, 2100mm, pro dodatečnou montáž</t>
  </si>
  <si>
    <t>zárubeň jednokřídlá ocelová tl stěny 75-100mm rozměru 900/1970, 2100mm,  pro dodatečnou montáž</t>
  </si>
  <si>
    <t>188</t>
  </si>
  <si>
    <t>553317R1</t>
  </si>
  <si>
    <t>zárubeň dvoukřídlá ocelová tl stěny 75-100mm rozměru 1100/1970, 2100mm, pro dodatečnou montáž</t>
  </si>
  <si>
    <t>zárubeň dvoukřídlá ocelová tl stěny 75-100mm rozměru 1100/1970, 2100mm,  pro dodatečnou montáž</t>
  </si>
  <si>
    <t>189</t>
  </si>
  <si>
    <t>553314R6</t>
  </si>
  <si>
    <t>zárubeň jednokřídlá ocelová tl stěny 110-150mm rozměru 700/1970, 2100mm, pro dodatečnou montáž</t>
  </si>
  <si>
    <t>190</t>
  </si>
  <si>
    <t>553314R7</t>
  </si>
  <si>
    <t>zárubeň jednokřídlá ocelová tl stěny 110-150mm rozměru 800/1970, 2100mm, pro dodatečnou montáž</t>
  </si>
  <si>
    <t>191</t>
  </si>
  <si>
    <t>553314R8</t>
  </si>
  <si>
    <t>zárubeň jednokřídlá ocelová tl stěny 110-150mm rozměru 900/1970, 2100mm, pro dodatečnou montáž</t>
  </si>
  <si>
    <t>192</t>
  </si>
  <si>
    <t>553314R0</t>
  </si>
  <si>
    <t>zárubeň jednokřídlá ocelová tl stěny 150mm rozměru 900/2150 mm, pro dodatečnou montáž</t>
  </si>
  <si>
    <t>193</t>
  </si>
  <si>
    <t>553314R9</t>
  </si>
  <si>
    <t>zárubeň jednokřídlá ocelová tl stěny 110-150mm rozměru 1100/1970, 2100mm, pro dodatečnou montáž</t>
  </si>
  <si>
    <t>194</t>
  </si>
  <si>
    <t>553314R10</t>
  </si>
  <si>
    <t>zárubeň jednokřídlá ocelová tl stěny 160-200mm rozměru 800/1970, 2100mm, pro dodatečnou montáž</t>
  </si>
  <si>
    <t>195</t>
  </si>
  <si>
    <t>553314R11</t>
  </si>
  <si>
    <t>zárubeň jednokřídlá ocelová tl stěny 160-200mm rozměru 900/1970, 2100mm, pro dodatečnou montáž</t>
  </si>
  <si>
    <t>196</t>
  </si>
  <si>
    <t>553314R12</t>
  </si>
  <si>
    <t>zárubeň jednokřídlá ocelová tl stěny 160-200mm rozměru 1100/1970, 2100mm, pro dodatečnou montáž</t>
  </si>
  <si>
    <t>197</t>
  </si>
  <si>
    <t>553315R13</t>
  </si>
  <si>
    <t>zárubeň jednokřídlá ocelová tl stěny 260-300mm rozměru 900/1970, 2100mm, pro dodatečnou montáž</t>
  </si>
  <si>
    <t>198</t>
  </si>
  <si>
    <t>553315R14</t>
  </si>
  <si>
    <t>zárubeň jednokřídlá ocelová tl stěny 260-300mm rozměru 1100/1970, 2100mm, pro dodatečnou montáž</t>
  </si>
  <si>
    <t>199</t>
  </si>
  <si>
    <t>642942721</t>
  </si>
  <si>
    <t>Osazování zárubní nebo rámů kovových dveřních lisovaných nebo z úhelníků bez dveřních křídel na montážní pěnu, plochy otvoru přes 2,5 do 4,5 m2</t>
  </si>
  <si>
    <t>200</t>
  </si>
  <si>
    <t>611810R1</t>
  </si>
  <si>
    <t>zárubeň ocelová s bočním světlíkem pro tl stěny 150mm velikost otvoru 1300/2100mm šířka prosklení 500mm</t>
  </si>
  <si>
    <t>vč. zasklívacích profilů</t>
  </si>
  <si>
    <t>201</t>
  </si>
  <si>
    <t>611810R2</t>
  </si>
  <si>
    <t>zárubeň ocelová s bočním světlíkem pro tl stěny 200mm velikost otvoru 1300/2100mm šířka prosklení 725mm</t>
  </si>
  <si>
    <t>202</t>
  </si>
  <si>
    <t>553317R4</t>
  </si>
  <si>
    <t>zárubeň dvoukřídlá ocelová tl stěny 75-100mm rozměru 1400/1970, 2100mm, pro dodatečnou montáž</t>
  </si>
  <si>
    <t>203</t>
  </si>
  <si>
    <t>553317R5</t>
  </si>
  <si>
    <t>zárubeň dvoukřídlá ocelová tl stěny 110-150mm rozměru 1600/1970, 2100mm, pro dodatečnou montáž</t>
  </si>
  <si>
    <t>204</t>
  </si>
  <si>
    <t>553317R3</t>
  </si>
  <si>
    <t>zárubeň dvoukřídlá ocelová tl stěny 160-200mm rozměru 1800/1970, 2100mm, pro dodatečnou montáž</t>
  </si>
  <si>
    <t>205</t>
  </si>
  <si>
    <t>553317R7</t>
  </si>
  <si>
    <t>zárubeň dvoukřídlá ocelová tl stěny 160-200mm rozměru 1500/1970, 2100mm, pro dodatečnou montáž</t>
  </si>
  <si>
    <t>206</t>
  </si>
  <si>
    <t>6429431R0</t>
  </si>
  <si>
    <t>Příplatek za protipožární provedení zárubně</t>
  </si>
  <si>
    <t>207</t>
  </si>
  <si>
    <t>6429431R1</t>
  </si>
  <si>
    <t>Příplatek za práškovou barvu zárubně v odstínu RAL</t>
  </si>
  <si>
    <t>208</t>
  </si>
  <si>
    <t>642946111</t>
  </si>
  <si>
    <t>Osazení stavebního pouzdra posuvných dveří do zděné příčky s jednou kapsou pro jedno dveřní křídlo průchozí šířky do 800 mm</t>
  </si>
  <si>
    <t>209</t>
  </si>
  <si>
    <t>55331612</t>
  </si>
  <si>
    <t>pouzdro stavební posuvných dveří jednopouzdrové 800mm standardní rozměr</t>
  </si>
  <si>
    <t>210</t>
  </si>
  <si>
    <t>711111001</t>
  </si>
  <si>
    <t>Provedení izolace proti zemní vlhkosti natěradly a tmely za studena na ploše vodorovné V nátěrem penetračním</t>
  </si>
  <si>
    <t>211</t>
  </si>
  <si>
    <t>711112001</t>
  </si>
  <si>
    <t>Provedení izolace proti zemní vlhkosti natěradly a tmely za studena na ploše svislé S nátěrem penetračním</t>
  </si>
  <si>
    <t>212</t>
  </si>
  <si>
    <t>111631500</t>
  </si>
  <si>
    <t>lak penetrační asfaltový</t>
  </si>
  <si>
    <t>Poznámka k položce: Spotřeba 0,3-0,4kg/m2</t>
  </si>
  <si>
    <t>213</t>
  </si>
  <si>
    <t>711141559</t>
  </si>
  <si>
    <t>Provedení izolace proti zemní vlhkosti pásy přitavením NAIP na ploše vodorovné V</t>
  </si>
  <si>
    <t>214</t>
  </si>
  <si>
    <t>711142559</t>
  </si>
  <si>
    <t>Provedení izolace proti zemní vlhkosti pásy přitavením NAIP na ploše svislé S</t>
  </si>
  <si>
    <t>215</t>
  </si>
  <si>
    <t>62866283R</t>
  </si>
  <si>
    <t>Hydroizolační pás z SBS modifikovaného asfaltu s nosnou vložkou z AL fólie kašírovanou skleněnými vlákny</t>
  </si>
  <si>
    <t>Poznámka k položce: např.Asfaltový pás GLASTEK AL 40 MINERAL</t>
  </si>
  <si>
    <t>216</t>
  </si>
  <si>
    <t>62853002R</t>
  </si>
  <si>
    <t>Hydroizolační pás z SBS modifikovaného asfaltu s nosnou vložkou ze skleněné tkaniny</t>
  </si>
  <si>
    <t>Poznámka k položce: např.Hydroizolační asfaltový pás GLASTEK 40 SPECIAL MINERAL</t>
  </si>
  <si>
    <t>217</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</si>
  <si>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</si>
  <si>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</si>
  <si>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</si>
  <si>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712</t>
  </si>
  <si>
    <t>Povlakové krytiny</t>
  </si>
  <si>
    <t>218</t>
  </si>
  <si>
    <t>712311101</t>
  </si>
  <si>
    <t>Provedení povlakové krytiny střech plochých do 10° natěradly a tmely za studena nátěrem lakem penetračním nebo asfaltovým</t>
  </si>
  <si>
    <t>219</t>
  </si>
  <si>
    <t>11163150</t>
  </si>
  <si>
    <t>220</t>
  </si>
  <si>
    <t>712341659</t>
  </si>
  <si>
    <t>Provedení povlakové krytiny střech plochých do 10° pásy přitavením NAIP bodově</t>
  </si>
  <si>
    <t>221</t>
  </si>
  <si>
    <t>62852010</t>
  </si>
  <si>
    <t>pás asfaltový samolepicí modifikovaný SBS tl 2,5mm s vložkou ze skleněné rohože se spalitelnou fólií nebo jemnozrnným minerálním posypem nebo textilií na horním</t>
  </si>
  <si>
    <t>pás asfaltový samolepicí modifikovaný SBS tl 2,5mm s vložkou ze skleněné rohože se spalitelnou fólií nebo jemnozrnným minerálním posypem nebo textilií na horním povrchu</t>
  </si>
  <si>
    <t>222</t>
  </si>
  <si>
    <t>712363001</t>
  </si>
  <si>
    <t>Provedení povlakové krytiny střech plochých do 10° fólií termoplastickou mPVC (měkčené PVC) rozvinutí a natažení fólie v ploše</t>
  </si>
  <si>
    <t>223</t>
  </si>
  <si>
    <t>28343012</t>
  </si>
  <si>
    <t>fólie hydroizolační střešní mPVC určená ke stabilizaci přitížením a do vegetačních střech tl 1,5mm</t>
  </si>
  <si>
    <t>224</t>
  </si>
  <si>
    <t>712363021</t>
  </si>
  <si>
    <t>Provedení povlakové krytiny střech plochých do 10° fólií termoplastickou PEC, popř. CPE (polyetylén-chlorid) rozvinutí a natažení fólie v ploše</t>
  </si>
  <si>
    <t>225</t>
  </si>
  <si>
    <t>69334321</t>
  </si>
  <si>
    <t>fólie profilovaná (nopová) perforovaná HDPE s hydroakumulační a drenážní funkcí do vegetačních střech s výškou nopů 25mm</t>
  </si>
  <si>
    <t>226</t>
  </si>
  <si>
    <t>712363504</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</si>
  <si>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</si>
  <si>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vnitřní pole</t>
  </si>
  <si>
    <t>227</t>
  </si>
  <si>
    <t>28322013</t>
  </si>
  <si>
    <t>fólie hydroizolační střešní mPVC mechanicky kotvená tl 1,5mm barevná</t>
  </si>
  <si>
    <t>228</t>
  </si>
  <si>
    <t>56280373</t>
  </si>
  <si>
    <t>teleskopická hmoždinka s aretačním šroubem pro kotvení spádové TI tl 170-250mm</t>
  </si>
  <si>
    <t>229</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</si>
  <si>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</si>
  <si>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</si>
  <si>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</si>
  <si>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230</t>
  </si>
  <si>
    <t>231</t>
  </si>
  <si>
    <t>56280374</t>
  </si>
  <si>
    <t>teleskopická hmoždinka s aretačním šroubem pro kotvení spádové TI tl 230-340mm</t>
  </si>
  <si>
    <t>232</t>
  </si>
  <si>
    <t>712391172</t>
  </si>
  <si>
    <t>Provedení povlakové krytiny střech plochých do 10° -ostatní práce provedení vrstvy textilní ochranné</t>
  </si>
  <si>
    <t>233</t>
  </si>
  <si>
    <t>69311172</t>
  </si>
  <si>
    <t>geotextilie PP s ÚV stabilizací 300g/m2</t>
  </si>
  <si>
    <t>234</t>
  </si>
  <si>
    <t>69311175</t>
  </si>
  <si>
    <t>geotextilie PP s ÚV stabilizací 500g/m2</t>
  </si>
  <si>
    <t>235</t>
  </si>
  <si>
    <t>712771201</t>
  </si>
  <si>
    <t>Provedení drenážní vrstvy vegetační střechy z kameniva, tloušťky násypu do 100 mm, sklon střechy do 5°</t>
  </si>
  <si>
    <t>236</t>
  </si>
  <si>
    <t>237</t>
  </si>
  <si>
    <t>69334180</t>
  </si>
  <si>
    <t>lišta kačírková Al š 100mm dl 2,5m v 80mm</t>
  </si>
  <si>
    <t>238</t>
  </si>
  <si>
    <t>712771255</t>
  </si>
  <si>
    <t>Provedení drenážní vrstvy vegetační střechy odvodnění osazením kontrolní šachty na střešní vpusť</t>
  </si>
  <si>
    <t>239</t>
  </si>
  <si>
    <t>69334333</t>
  </si>
  <si>
    <t>šachta kontrolní odvodnění vegetačních střech PA 300x300mm v 130mm</t>
  </si>
  <si>
    <t>240</t>
  </si>
  <si>
    <t>712771401</t>
  </si>
  <si>
    <t>Provedení vegetační vrstvy vegetační střechy ze substrátu, tloušťky do 100 mm, sklon střechy do 5°</t>
  </si>
  <si>
    <t>241</t>
  </si>
  <si>
    <t>10321225</t>
  </si>
  <si>
    <t>substrát vegetačních střech extenzivní s nízkým obsahem organické složky</t>
  </si>
  <si>
    <t>průměrná výška 80 mm</t>
  </si>
  <si>
    <t>242</t>
  </si>
  <si>
    <t>712771501</t>
  </si>
  <si>
    <t>Založení vegetace vegetační střechy suchým výsevem osiva, sklon střechy do 5°</t>
  </si>
  <si>
    <t>243</t>
  </si>
  <si>
    <t>00572510</t>
  </si>
  <si>
    <t>osivo pro vegetační střechy směs bylin a tráv</t>
  </si>
  <si>
    <t>244</t>
  </si>
  <si>
    <t>712771511</t>
  </si>
  <si>
    <t>Založení vegetace vegetační střechy suchým výsevem řízků, sklon střechy do 5°</t>
  </si>
  <si>
    <t>245</t>
  </si>
  <si>
    <t>00572621</t>
  </si>
  <si>
    <t>řízky rozchodníků pro vegetační střechy směs druhů</t>
  </si>
  <si>
    <t>řízky rozchodníků, mix druhů, doporučené množství 80-100 g/m2</t>
  </si>
  <si>
    <t>246</t>
  </si>
  <si>
    <t>185804312</t>
  </si>
  <si>
    <t>Zalití rostlin vodou plochy záhonů jednotlivě přes 20 m2</t>
  </si>
  <si>
    <t>247</t>
  </si>
  <si>
    <t>765191001</t>
  </si>
  <si>
    <t>Montáž pojistné hydroizolační nebo parotěsné fólie kladené ve sklonu do 20° lepením (vodotěsné podstřeší) na bednění nebo tepelnou izolaci</t>
  </si>
  <si>
    <t>248</t>
  </si>
  <si>
    <t>28329223</t>
  </si>
  <si>
    <t>fólie difuzně propustné s nakašírovanou strukturovanou rohoží pod hladkou plechovou krytinu</t>
  </si>
  <si>
    <t>249</t>
  </si>
  <si>
    <t>998712103</t>
  </si>
  <si>
    <t>Přesun hmot pro povlakové krytiny stanovený z hmotnosti přesunovaného materiálu vodorovná dopravní vzdálenost do 50 m v objektech výšky přes 12 do 24 m</t>
  </si>
  <si>
    <t>713</t>
  </si>
  <si>
    <t>Izolace tepelné</t>
  </si>
  <si>
    <t>250</t>
  </si>
  <si>
    <t>713111128</t>
  </si>
  <si>
    <t>Montáž tepelné izolace stropů rohožemi, pásy, dílci, deskami, bloky (izolační materiál ve specifikaci) rovných spodem lepením celoplošně s mechanickým kotvením</t>
  </si>
  <si>
    <t>251</t>
  </si>
  <si>
    <t>63152108</t>
  </si>
  <si>
    <t>pás tepelně izolační univerzální ?=0,032-0,033 tl 200mm</t>
  </si>
  <si>
    <t>252</t>
  </si>
  <si>
    <t>63152097</t>
  </si>
  <si>
    <t>pás tepelně izolační univerzální ?=0,032-0,033 tl 60mm</t>
  </si>
  <si>
    <t>253</t>
  </si>
  <si>
    <t>28375804</t>
  </si>
  <si>
    <t>deska EPS 70 fasádní ?=0,039 tl 260mm</t>
  </si>
  <si>
    <t>254</t>
  </si>
  <si>
    <t>713121111</t>
  </si>
  <si>
    <t>Montáž tepelné izolace podlah rohožemi, pásy, deskami, dílci, bloky (izolační materiál ve specifikaci) kladenými volně jednovrstvá</t>
  </si>
  <si>
    <t>255</t>
  </si>
  <si>
    <t>28616309</t>
  </si>
  <si>
    <t>deska systémová pro podlahové topení celkové v 31mm s izolací v 11mm</t>
  </si>
  <si>
    <t>256</t>
  </si>
  <si>
    <t>28375990</t>
  </si>
  <si>
    <t>deska EPS 150 pro konstrukce s vysokým zatížením ?=0,035 tl 140mm</t>
  </si>
  <si>
    <t>257</t>
  </si>
  <si>
    <t>28372308</t>
  </si>
  <si>
    <t>deska EPS 100 pro konstrukce s běžným zatížením ?=0,037 tl 80mm</t>
  </si>
  <si>
    <t>258</t>
  </si>
  <si>
    <t>28372305</t>
  </si>
  <si>
    <t>deska EPS 100 pro konstrukce s běžným zatížením ?=0,037 tl 50mm</t>
  </si>
  <si>
    <t>259</t>
  </si>
  <si>
    <t>63231206</t>
  </si>
  <si>
    <t>deska čedičová minerální pro snížení kročejového hluku (max. zatížení 4 kN/m2) tl 40mm</t>
  </si>
  <si>
    <t>260</t>
  </si>
  <si>
    <t>28375915</t>
  </si>
  <si>
    <t>deska EPS 150 pro konstrukce s vysokým zatížením ?=0,035 tl 120mm</t>
  </si>
  <si>
    <t>261</t>
  </si>
  <si>
    <t>713131141</t>
  </si>
  <si>
    <t>Montáž tepelné izolace stěn rohožemi, pásy, deskami, dílci, bloky (izolační materiál ve specifikaci) lepením celoplošně</t>
  </si>
  <si>
    <t>262</t>
  </si>
  <si>
    <t>28376423</t>
  </si>
  <si>
    <t>deska XPS hrana polodrážková a hladký povrch 300kPA tl 120mm</t>
  </si>
  <si>
    <t>263</t>
  </si>
  <si>
    <t>713131143</t>
  </si>
  <si>
    <t>Montáž tepelné izolace stěn rohožemi, pásy, deskami, dílci, bloky (izolační materiál ve specifikaci) lepením celoplošně s mechanickým kotvením</t>
  </si>
  <si>
    <t>47.247.2=47.200 [A] 
852.4852.4=852.400 [B] 
230.5230.5=230.500 [C] 
min15069.7=69.700 [D] 
Celkem: A+B+C+D=1 199.800 [E]</t>
  </si>
  <si>
    <t>264</t>
  </si>
  <si>
    <t>28375950</t>
  </si>
  <si>
    <t>deska EPS 100 fasádní ?=0,037 tl 100mm</t>
  </si>
  <si>
    <t>265</t>
  </si>
  <si>
    <t>28375989</t>
  </si>
  <si>
    <t>deska EPS 100 fasádní ?=0,037 tl 200mm</t>
  </si>
  <si>
    <t>266</t>
  </si>
  <si>
    <t>28375984</t>
  </si>
  <si>
    <t>deska EPS 100 fasádní ?=0,037 tl 150mm</t>
  </si>
  <si>
    <t>267</t>
  </si>
  <si>
    <t>63148211</t>
  </si>
  <si>
    <t>deska tepelně izolační minerální provětrávaných fasád ?=0,030-0,33 tl 150mm</t>
  </si>
  <si>
    <t>69.7=69.700 [A] 
A * 1.1Koeficient množství=76.670 [B]</t>
  </si>
  <si>
    <t>268</t>
  </si>
  <si>
    <t>713141135</t>
  </si>
  <si>
    <t>Montáž tepelné izolace střech plochých rohožemi, pásy, deskami, dílci, bloky (izolační materiál ve specifikaci) přilepenými za studena bodově, jednovrstvá</t>
  </si>
  <si>
    <t>269</t>
  </si>
  <si>
    <t>28375992</t>
  </si>
  <si>
    <t>deska EPS 150 pro konstrukce s vysokým zatížením ?=0,035 tl 180mm</t>
  </si>
  <si>
    <t>270</t>
  </si>
  <si>
    <t>28372320</t>
  </si>
  <si>
    <t>deska EPS 100 pro konstrukce s běžným zatížením ?=0,037 tl 180mm</t>
  </si>
  <si>
    <t>271</t>
  </si>
  <si>
    <t>28372323</t>
  </si>
  <si>
    <t>deska EPS 100 pro konstrukce s běžným zatížením ?=0,037 tl 240mm</t>
  </si>
  <si>
    <t>272</t>
  </si>
  <si>
    <t>63140411</t>
  </si>
  <si>
    <t>deska tepelně izolační minerální plochých střech dvouvrstvá ?=0,038-0,039 tl 240mm</t>
  </si>
  <si>
    <t>273</t>
  </si>
  <si>
    <t>713141136</t>
  </si>
  <si>
    <t>Montáž tepelné izolace střech plochých rohožemi, pásy, deskami, dílci, bloky (izolační materiál ve specifikaci) přilepenými za studena nízkoexpanzní (PUR) pěnou</t>
  </si>
  <si>
    <t>274</t>
  </si>
  <si>
    <t>28376471</t>
  </si>
  <si>
    <t>panel střešní PUR pěna s Al a protiskluznou folií ?=0,024 tl 80mm</t>
  </si>
  <si>
    <t>275</t>
  </si>
  <si>
    <t>713141335</t>
  </si>
  <si>
    <t>Montáž tepelné izolace střech plochých spádovými klíny v ploše přilepenými za studena bodově</t>
  </si>
  <si>
    <t>276</t>
  </si>
  <si>
    <t>28376141</t>
  </si>
  <si>
    <t>klín izolační EPS 100 spád do 5%</t>
  </si>
  <si>
    <t>277</t>
  </si>
  <si>
    <t>28376103</t>
  </si>
  <si>
    <t>klín izolační z čedičové minerální vaty 50kPa spádový</t>
  </si>
  <si>
    <t>278</t>
  </si>
  <si>
    <t>713191132</t>
  </si>
  <si>
    <t>Montáž tepelné izolace stavebních konstrukcí - doplňky a konstrukční součásti podlah, stropů vrchem nebo střech překrytím fólií separační z PE</t>
  </si>
  <si>
    <t>279</t>
  </si>
  <si>
    <t>28323053</t>
  </si>
  <si>
    <t>fólie PE (500 kg/m3) separační podlahová oddělující tepelnou izolaci tl 0,6mm</t>
  </si>
  <si>
    <t>280</t>
  </si>
  <si>
    <t>71319113R</t>
  </si>
  <si>
    <t>Montáž geotextilie ochranné na tepelnou izolaci</t>
  </si>
  <si>
    <t>281</t>
  </si>
  <si>
    <t>69311068</t>
  </si>
  <si>
    <t>geotextilie netkaná separační, ochranná, filtrační, drenážní PP 300g/m2</t>
  </si>
  <si>
    <t>282</t>
  </si>
  <si>
    <t>713191233</t>
  </si>
  <si>
    <t>Montáž izolace tepelné stěn a slopů překrytí fólií s přelepeným spojem</t>
  </si>
  <si>
    <t>CS ÚRS 2023 02</t>
  </si>
  <si>
    <t>Montáž tepelné izolace stavebních konstrukcí - doplňky a konstrukční součásti stěn a sloupů překrytím fólií položenou volně s přelepením spojů</t>
  </si>
  <si>
    <t>montáž pojistné fólie pod obklad fasád.kazetou69.7=69.700 [A]</t>
  </si>
  <si>
    <t>283</t>
  </si>
  <si>
    <t>28329038</t>
  </si>
  <si>
    <t>fólie kontaktní difuzně propustná pro doplňkovou hydroizolační vrstvu skládaných větraných fasád s otevřenými spárami (spára max 20 mm, max.20% plochy)</t>
  </si>
  <si>
    <t>284</t>
  </si>
  <si>
    <t>998713103</t>
  </si>
  <si>
    <t>Přesun hmot pro izolace tepelné stanovený z hmotnosti přesunovaného materiálu vodorovná dopravní vzdálenost do 50 m v objektech výšky přes 12 m do 24 m</t>
  </si>
  <si>
    <t>721</t>
  </si>
  <si>
    <t>Zdravotechnika - vnitřní kanalizace</t>
  </si>
  <si>
    <t>285</t>
  </si>
  <si>
    <t>6.3</t>
  </si>
  <si>
    <t>Elektrický ohřívač kruhový, Q = N = 2,1 kW</t>
  </si>
  <si>
    <t>286</t>
  </si>
  <si>
    <t>8.15</t>
  </si>
  <si>
    <t>287</t>
  </si>
  <si>
    <t>721173722</t>
  </si>
  <si>
    <t>Potrubí z trub polyetylenových svařované připojovací DN 40</t>
  </si>
  <si>
    <t>288</t>
  </si>
  <si>
    <t>721174024</t>
  </si>
  <si>
    <t>Potrubí z trub polypropylenových odpadní (svislé) DN 75</t>
  </si>
  <si>
    <t>289</t>
  </si>
  <si>
    <t>721174025</t>
  </si>
  <si>
    <t>Potrubí z trub polypropylenových odpadní (svislé) DN 110</t>
  </si>
  <si>
    <t>290</t>
  </si>
  <si>
    <t>721174026</t>
  </si>
  <si>
    <t>Potrubí z trub polypropylenových odpadní (svislé) DN 125</t>
  </si>
  <si>
    <t>291</t>
  </si>
  <si>
    <t>721174041</t>
  </si>
  <si>
    <t>Potrubí z trub polypropylenových připojovací DN 32</t>
  </si>
  <si>
    <t>292</t>
  </si>
  <si>
    <t>721174042</t>
  </si>
  <si>
    <t>Potrubí z trub polypropylenových připojovací DN 40</t>
  </si>
  <si>
    <t>293</t>
  </si>
  <si>
    <t>721174043</t>
  </si>
  <si>
    <t>Potrubí z trub polypropylenových připojovací DN 50</t>
  </si>
  <si>
    <t>294</t>
  </si>
  <si>
    <t>721194103</t>
  </si>
  <si>
    <t>Vyměření přípojek na potrubí vyvedení a upevnění odpadních výpustek DN 32</t>
  </si>
  <si>
    <t>295</t>
  </si>
  <si>
    <t>721194104</t>
  </si>
  <si>
    <t>Vyměření přípojek na potrubí vyvedení a upevnění odpadních výpustek DN 40</t>
  </si>
  <si>
    <t>296</t>
  </si>
  <si>
    <t>721194105</t>
  </si>
  <si>
    <t>Vyměření přípojek na potrubí vyvedení a upevnění odpadních výpustek DN 50</t>
  </si>
  <si>
    <t>297</t>
  </si>
  <si>
    <t>721194109</t>
  </si>
  <si>
    <t>Vyměření přípojek na potrubí vyvedení a upevnění odpadních výpustek DN 110</t>
  </si>
  <si>
    <t>298</t>
  </si>
  <si>
    <t>721211401</t>
  </si>
  <si>
    <t>Podlahové vpusti s vodorovným odtokem DN 40/50 mřížka nerez 115x115</t>
  </si>
  <si>
    <t>299</t>
  </si>
  <si>
    <t>721211421</t>
  </si>
  <si>
    <t>Podlahové vpusti se svislým odtokem DN 50/75/110 mřížka nerez 115x115</t>
  </si>
  <si>
    <t>300</t>
  </si>
  <si>
    <t>721211422</t>
  </si>
  <si>
    <t>Podlahové vpusti se svislým odtokem DN 50/75/110 mřížka nerez 138x138</t>
  </si>
  <si>
    <t>301</t>
  </si>
  <si>
    <t>721211431</t>
  </si>
  <si>
    <t>Podlahové vpusti terasové (balkonové) vtoky s vodorovným stavitelným odtokem DN 50/75 se suchou klapkou</t>
  </si>
  <si>
    <t>302</t>
  </si>
  <si>
    <t>721211611</t>
  </si>
  <si>
    <t>Podlahové vpusti dvorní vtoky (vpusti) se svislým odtokem a zápachovou klapkou DN 110/160 mříž litina 226x226</t>
  </si>
  <si>
    <t>303</t>
  </si>
  <si>
    <t>721212121</t>
  </si>
  <si>
    <t>Odtokové sprchové žlaby se zápachovou uzávěrkou a krycím roštem délky 700 mm</t>
  </si>
  <si>
    <t>304</t>
  </si>
  <si>
    <t>72121212R</t>
  </si>
  <si>
    <t>Odtokový žlab š.100 mm s krycím roštem nerez a zápachovou uzávěrkou dl.2000 mm</t>
  </si>
  <si>
    <t>305</t>
  </si>
  <si>
    <t>72121213R</t>
  </si>
  <si>
    <t>Odtokový žlab š.100 mm s krycím roštem nerez a zápachovou uzávěrkou dl.2500 mm</t>
  </si>
  <si>
    <t>306</t>
  </si>
  <si>
    <t>721226511</t>
  </si>
  <si>
    <t>Zápachové uzávěrky podomítkové (Pe) s krycí deskou pro pračku a myčku DN 40</t>
  </si>
  <si>
    <t>307</t>
  </si>
  <si>
    <t>721229111</t>
  </si>
  <si>
    <t>Zápachové uzávěrky montáž zápachových uzávěrek ostatních typů do DN 50</t>
  </si>
  <si>
    <t>308</t>
  </si>
  <si>
    <t>5516183R</t>
  </si>
  <si>
    <t>uzávěrka vodní zápachová pro odvod kondenzátu, podomítkové provedení DN32</t>
  </si>
  <si>
    <t>309</t>
  </si>
  <si>
    <t>5516184R</t>
  </si>
  <si>
    <t>uzávěrka vodní zápachová pro odvod kondenzátu DN40</t>
  </si>
  <si>
    <t>310</t>
  </si>
  <si>
    <t>721233112</t>
  </si>
  <si>
    <t>Střešní vtoky (vpusti) polypropylenové (PP) pro ploché střechy s odtokem svislým DN 110</t>
  </si>
  <si>
    <t>311</t>
  </si>
  <si>
    <t>721233121</t>
  </si>
  <si>
    <t>Střešní vtoky (vpusti) polypropylenové (PP) pro ploché střechy s odtokem vodorovným DN 75/110</t>
  </si>
  <si>
    <t>312</t>
  </si>
  <si>
    <t>721273153</t>
  </si>
  <si>
    <t>Ventilační hlavice z polypropylenu (PP) DN 110</t>
  </si>
  <si>
    <t>313</t>
  </si>
  <si>
    <t>721290111</t>
  </si>
  <si>
    <t>Zkouška těsnosti kanalizace v objektech vodou do DN 125</t>
  </si>
  <si>
    <t>314</t>
  </si>
  <si>
    <t>315</t>
  </si>
  <si>
    <t>721290112</t>
  </si>
  <si>
    <t>Zkouška těsnosti kanalizace v objektech vodou DN 150 nebo DN 200</t>
  </si>
  <si>
    <t>316</t>
  </si>
  <si>
    <t>317</t>
  </si>
  <si>
    <t>998721103</t>
  </si>
  <si>
    <t>Přesun hmot pro vnitřní kanalizace stanovený z hmotnosti přesunovaného materiálu vodorovná dopravní vzdálenost do 50 m v objektech výšky přes 12 do 24 m</t>
  </si>
  <si>
    <t>722</t>
  </si>
  <si>
    <t>Zdravotechnika - vnitřní vodovod</t>
  </si>
  <si>
    <t>318</t>
  </si>
  <si>
    <t>722130233</t>
  </si>
  <si>
    <t>Potrubí z ocelových trubek pozinkovaných závitových svařovaných běžných DN 25</t>
  </si>
  <si>
    <t>319</t>
  </si>
  <si>
    <t>722130235</t>
  </si>
  <si>
    <t>Potrubí z ocelových trubek pozinkovaných závitových svařovaných běžných DN 40</t>
  </si>
  <si>
    <t>320</t>
  </si>
  <si>
    <t>722174002</t>
  </si>
  <si>
    <t>Potrubí z plastových trubek z polypropylenu PPR svařovaných polyfúzně PN 16 (SDR 7,4) D 20 x 2,8</t>
  </si>
  <si>
    <t>321</t>
  </si>
  <si>
    <t>722174003</t>
  </si>
  <si>
    <t>Potrubí z plastových trubek z polypropylenu PPR svařovaných polyfúzně PN 16 (SDR 7,4) D 25 x 3,5</t>
  </si>
  <si>
    <t>322</t>
  </si>
  <si>
    <t>722174004</t>
  </si>
  <si>
    <t>Potrubí z plastových trubek z polypropylenu PPR svařovaných polyfúzně PN 16 (SDR 7,4) D 32 x 4,4</t>
  </si>
  <si>
    <t>323</t>
  </si>
  <si>
    <t>722174005</t>
  </si>
  <si>
    <t>Potrubí z plastových trubek z polypropylenu PPR svařovaných polyfúzně PN 16 (SDR 7,4) D 40 x 5,5</t>
  </si>
  <si>
    <t>324</t>
  </si>
  <si>
    <t>722174006</t>
  </si>
  <si>
    <t>Potrubí z plastových trubek z polypropylenu PPR svařovaných polyfúzně PN 16 (SDR 7,4) D 50 x 6,9</t>
  </si>
  <si>
    <t>325</t>
  </si>
  <si>
    <t>722174007</t>
  </si>
  <si>
    <t>Potrubí z plastových trubek z polypropylenu PPR svařovaných polyfúzně PN 16 (SDR 7,4) D 63 x 8,6</t>
  </si>
  <si>
    <t>326</t>
  </si>
  <si>
    <t>722174008</t>
  </si>
  <si>
    <t>Potrubí z plastových trubek z polypropylenu PPR svařovaných polyfúzně PN 16 (SDR 7,4) D 75 x 10,3</t>
  </si>
  <si>
    <t>327</t>
  </si>
  <si>
    <t>722174009</t>
  </si>
  <si>
    <t>Potrubí z plastových trubek z polypropylenu PPR svařovaných polyfúzně PN 16 (SDR 7,4) D 90 x 12,3</t>
  </si>
  <si>
    <t>328</t>
  </si>
  <si>
    <t>722174022</t>
  </si>
  <si>
    <t>Potrubí z plastových trubek z polypropylenu PPR svařovaných polyfúzně PN 20 (SDR 6) D 20 x 3,4</t>
  </si>
  <si>
    <t>329</t>
  </si>
  <si>
    <t>722174023</t>
  </si>
  <si>
    <t>Potrubí z plastových trubek z polypropylenu PPR svařovaných polyfúzně PN 20 (SDR 6) D 25 x 4,2</t>
  </si>
  <si>
    <t>330</t>
  </si>
  <si>
    <t>722174024</t>
  </si>
  <si>
    <t>Potrubí z plastových trubek z polypropylenu PPR svařovaných polyfúzně PN 20 (SDR 6) D 32 x 5,4</t>
  </si>
  <si>
    <t>331</t>
  </si>
  <si>
    <t>722174025</t>
  </si>
  <si>
    <t>Potrubí z plastových trubek z polypropylenu PPR svařovaných polyfúzně PN 20 (SDR 6) D 40 x 6,7</t>
  </si>
  <si>
    <t>332</t>
  </si>
  <si>
    <t>722174026</t>
  </si>
  <si>
    <t>Potrubí z plastových trubek z polypropylenu PPR svařovaných polyfúzně PN 20 (SDR 6) D 50 x 8,3</t>
  </si>
  <si>
    <t>333</t>
  </si>
  <si>
    <t>722174027</t>
  </si>
  <si>
    <t>Potrubí z plastových trubek z polypropylenu PPR svařovaných polyfúzně PN 20 (SDR 6) D 63 x 10,5</t>
  </si>
  <si>
    <t>334</t>
  </si>
  <si>
    <t>722174028</t>
  </si>
  <si>
    <t>Potrubí z plastových trubek z polypropylenu PPR svařovaných polyfúzně PN 20 (SDR 6) D 75 x 12,5</t>
  </si>
  <si>
    <t>335</t>
  </si>
  <si>
    <t>722174029</t>
  </si>
  <si>
    <t>Potrubí z plastových trubek z polypropylenu PPR svařovaných polyfúzně PN 20 (SDR 6) D 90 x 15,0</t>
  </si>
  <si>
    <t>336</t>
  </si>
  <si>
    <t>722176116</t>
  </si>
  <si>
    <t>Montáž potrubí z plastových trub svařovaných polyfuzně D přes 40 do 50 mm</t>
  </si>
  <si>
    <t>337</t>
  </si>
  <si>
    <t>28613753</t>
  </si>
  <si>
    <t>trubka vodovodní LDPE (rPE) D 40x5,5mm</t>
  </si>
  <si>
    <t>338</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</si>
  <si>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</si>
  <si>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</si>
  <si>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</si>
  <si>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339</t>
  </si>
  <si>
    <t>722181252</t>
  </si>
  <si>
    <t>Ochrana potrubí termoizolačními trubicemi z pěnového polyetylenu PE přilepenými v příčných a podélných spojích, tloušťky izolace přes 20 do 25 mm, vnitřního průměru izolace DN přes 22 do 45 mm</t>
  </si>
  <si>
    <t>340</t>
  </si>
  <si>
    <t>722181253</t>
  </si>
  <si>
    <t>Ochrana potrubí termoizolačními trubicemi z pěnového polyetylenu PE přilepenými v příčných a podélných spojích, tloušťky izolace přes 20 do 25 mm, vnitřního průměru izolace DN přes 45 do 63 mm</t>
  </si>
  <si>
    <t>341</t>
  </si>
  <si>
    <t>722181254</t>
  </si>
  <si>
    <t>Ochrana potrubí termoizolačními trubicemi z pěnového polyetylenu PE přilepenými v příčných a podélných spojích, tloušťky izolace přes 20 do 25 mm, vnitřního průměru izolace DN přes 63 do 89 mm</t>
  </si>
  <si>
    <t>342</t>
  </si>
  <si>
    <t>722224115</t>
  </si>
  <si>
    <t>Armatury s jedním závitem kohouty plnicí a vypouštěcí PN 10 G 1/2"</t>
  </si>
  <si>
    <t>343</t>
  </si>
  <si>
    <t>722224152</t>
  </si>
  <si>
    <t>Armatury s jedním závitem ventily kulové zahradní uzávěry PN 15 do 120° C G 1/2" - 3/4"</t>
  </si>
  <si>
    <t>344</t>
  </si>
  <si>
    <t>722231073</t>
  </si>
  <si>
    <t>Armatury se dvěma závity ventily zpětné mosazné PN 10 do 110°C G 3/4"</t>
  </si>
  <si>
    <t>345</t>
  </si>
  <si>
    <t>722231075</t>
  </si>
  <si>
    <t>Armatury se dvěma závity ventily zpětné mosazné PN 10 do 110°C G 5/4"</t>
  </si>
  <si>
    <t>346</t>
  </si>
  <si>
    <t>722231076</t>
  </si>
  <si>
    <t>Armatury se dvěma závity ventily zpětné mosazné PN 10 do 110°C G 6/4"</t>
  </si>
  <si>
    <t>347</t>
  </si>
  <si>
    <t>722231143</t>
  </si>
  <si>
    <t>Armatury se dvěma závity ventily pojistné rohové G 1"</t>
  </si>
  <si>
    <t>348</t>
  </si>
  <si>
    <t>722232043</t>
  </si>
  <si>
    <t>Armatury se dvěma závity kulové kohouty PN 42 do 185 °C přímé vnitřní závit G 1/2"</t>
  </si>
  <si>
    <t>349</t>
  </si>
  <si>
    <t>722232044</t>
  </si>
  <si>
    <t>Armatury se dvěma závity kulové kohouty PN 42 do 185 °C přímé vnitřní závit G 3/4"</t>
  </si>
  <si>
    <t>350</t>
  </si>
  <si>
    <t>722232046</t>
  </si>
  <si>
    <t>Armatury se dvěma závity kulové kohouty PN 42 do 185 °C přímé vnitřní závit G 5/4"</t>
  </si>
  <si>
    <t>351</t>
  </si>
  <si>
    <t>722232047</t>
  </si>
  <si>
    <t>Armatury se dvěma závity kulové kohouty PN 42 do 185 °C přímé vnitřní závit G 6/4"</t>
  </si>
  <si>
    <t>352</t>
  </si>
  <si>
    <t>722232048</t>
  </si>
  <si>
    <t>Armatury se dvěma závity kulové kohouty PN 42 do 185 °C přímé vnitřní závit G 2"</t>
  </si>
  <si>
    <t>353</t>
  </si>
  <si>
    <t>722232049</t>
  </si>
  <si>
    <t>Armatury se dvěma závity kulové kohouty PN 42 do 185 °C přímé vnitřní závit G 2 1/2"</t>
  </si>
  <si>
    <t>354</t>
  </si>
  <si>
    <t>722232050</t>
  </si>
  <si>
    <t>Armatury se dvěma závity kulové kohouty PN 42 do 185 °C přímé vnitřní závit G 3"</t>
  </si>
  <si>
    <t>355</t>
  </si>
  <si>
    <t>722232061</t>
  </si>
  <si>
    <t>Armatury se dvěma závity kulové kohouty PN 42 do 185 °C přímé vnitřní závit s vypouštěním G 1/2"</t>
  </si>
  <si>
    <t>356</t>
  </si>
  <si>
    <t>722232062</t>
  </si>
  <si>
    <t>Armatury se dvěma závity kulové kohouty PN 42 do 185 °C přímé vnitřní závit s vypouštěním G 3/4"</t>
  </si>
  <si>
    <t>357</t>
  </si>
  <si>
    <t>722232063</t>
  </si>
  <si>
    <t>Armatury se dvěma závity kulové kohouty PN 42 do 185 °C přímé vnitřní závit s vypouštěním G 1"</t>
  </si>
  <si>
    <t>358</t>
  </si>
  <si>
    <t>722232064</t>
  </si>
  <si>
    <t>Armatury se dvěma závity kulové kohouty PN 42 do 185 °C přímé vnitřní závit s vypouštěním G 5/4"</t>
  </si>
  <si>
    <t>359</t>
  </si>
  <si>
    <t>722232065</t>
  </si>
  <si>
    <t>Armatury se dvěma závity kulové kohouty PN 42 do 185 °C přímé vnitřní závit s vypouštěním G 6/4"</t>
  </si>
  <si>
    <t>360</t>
  </si>
  <si>
    <t>722250143</t>
  </si>
  <si>
    <t>Požární příslušenství a armatury hydrantový systém s tvarově stálou hadicí prosklený D 25 x 30 m</t>
  </si>
  <si>
    <t>SOUBOR</t>
  </si>
  <si>
    <t>361</t>
  </si>
  <si>
    <t>722290226</t>
  </si>
  <si>
    <t>Zkoušky, proplach a desinfekce vodovodního potrubí zkoušky těsnosti vodovodního potrubí závitového do DN 50</t>
  </si>
  <si>
    <t>362</t>
  </si>
  <si>
    <t>722290229</t>
  </si>
  <si>
    <t>Zkoušky, proplach a desinfekce vodovodního potrubí zkoušky těsnosti vodovodního potrubí závitového přes DN 50 do DN 100</t>
  </si>
  <si>
    <t>363</t>
  </si>
  <si>
    <t>722290234</t>
  </si>
  <si>
    <t>Zkoušky, proplach a desinfekce vodovodního potrubí proplach a desinfekce vodovodního potrubí do DN 80</t>
  </si>
  <si>
    <t>364</t>
  </si>
  <si>
    <t>998722103</t>
  </si>
  <si>
    <t>Přesun hmot pro vnitřní vodovod stanovený z hmotnosti přesunovaného materiálu vodorovná dopravní vzdálenost do 50 m v objektech výšky přes 12 do 24 m</t>
  </si>
  <si>
    <t>722a</t>
  </si>
  <si>
    <t>Stlačený vzduch</t>
  </si>
  <si>
    <t>365</t>
  </si>
  <si>
    <t>722175001</t>
  </si>
  <si>
    <t>Potrubí z plastových trubek z polypropylenu PP-RCT svařovaných polyfúzně D 16 x 2,2</t>
  </si>
  <si>
    <t>366</t>
  </si>
  <si>
    <t>722175002</t>
  </si>
  <si>
    <t>Potrubí z plastových trubek z polypropylenu PP-RCT svařovaných polyfúzně D 20 x 2,8</t>
  </si>
  <si>
    <t>367</t>
  </si>
  <si>
    <t>722175003</t>
  </si>
  <si>
    <t>Potrubí z plastových trubek z polypropylenu PP-RCT svařovaných polyfúzně D 25 x 3,5</t>
  </si>
  <si>
    <t>368</t>
  </si>
  <si>
    <t>722175004</t>
  </si>
  <si>
    <t>Potrubí z plastových trubek z polypropylenu PP-RCT svařovaných polyfúzně D 32 x 4,4</t>
  </si>
  <si>
    <t>369</t>
  </si>
  <si>
    <t>722175005</t>
  </si>
  <si>
    <t>Potrubí z plastových trubek z polypropylenu PP-RCT svařovaných polyfúzně D 40 x 5,5</t>
  </si>
  <si>
    <t>370</t>
  </si>
  <si>
    <t>72223201R</t>
  </si>
  <si>
    <t>Armatury se dvěma závity kulové kohouty PN 16 do 120°C podomítkové vnitřní závit G 1/2"</t>
  </si>
  <si>
    <t>371</t>
  </si>
  <si>
    <t>72223202R</t>
  </si>
  <si>
    <t>Trn (niklovaná a tvrzená ocel) 1/2"</t>
  </si>
  <si>
    <t>372</t>
  </si>
  <si>
    <t>373</t>
  </si>
  <si>
    <t>Přesun hmot pro stlačený vzduch stanovený z hmotnosti přesunovaného materiálu vodorovná dopravní vzdálenost do 50 m v objektech výšky přes 12 do 24 m</t>
  </si>
  <si>
    <t>724</t>
  </si>
  <si>
    <t>Zdravotechnika - strojní vybavení</t>
  </si>
  <si>
    <t>374</t>
  </si>
  <si>
    <t>724149102</t>
  </si>
  <si>
    <t>Čerpadla vodovodní strojní bez potrubí montáž čerpadel ponorných bez potrubí a příslušenství o výkonu od 56 l do 108 l</t>
  </si>
  <si>
    <t>375</t>
  </si>
  <si>
    <t>42610390</t>
  </si>
  <si>
    <t>čerpadlo ponorné kalové Hmax 10m Qmax 11l/s 230V</t>
  </si>
  <si>
    <t>376</t>
  </si>
  <si>
    <t>42611002</t>
  </si>
  <si>
    <t>čerpadlo ponorné Hmax 45m Qmax 1,6l/s 230V</t>
  </si>
  <si>
    <t>377</t>
  </si>
  <si>
    <t>724231128</t>
  </si>
  <si>
    <t>Příslušenství domovních vodáren měřicí tlakoměr deformační</t>
  </si>
  <si>
    <t>378</t>
  </si>
  <si>
    <t>724232116</t>
  </si>
  <si>
    <t>Příslušenství domovních vodáren ovládací spínač tlakový zapínací tlak 1-5 bar 230 V</t>
  </si>
  <si>
    <t>379</t>
  </si>
  <si>
    <t>998724103</t>
  </si>
  <si>
    <t>Přesun hmot pro strojní vybavení stanovený z hmotnosti přesunovaného materiálu vodorovná dopravní vzdálenost do 50 m v objektech výšky přes 12 do 24 m</t>
  </si>
  <si>
    <t>725</t>
  </si>
  <si>
    <t>Zdravotechnika - zařizovací předměty</t>
  </si>
  <si>
    <t>380</t>
  </si>
  <si>
    <t>725119125</t>
  </si>
  <si>
    <t>Zařízení záchodů montáž klozetových mís závěsných na nosné stěny</t>
  </si>
  <si>
    <t>381</t>
  </si>
  <si>
    <t>64236051</t>
  </si>
  <si>
    <t>klozet keramický bílý závěsný hluboké splachování pro handicapované</t>
  </si>
  <si>
    <t>382</t>
  </si>
  <si>
    <t>64236041</t>
  </si>
  <si>
    <t>klozet keramický bílý závěsný hluboké splachování</t>
  </si>
  <si>
    <t>383</t>
  </si>
  <si>
    <t>55167381</t>
  </si>
  <si>
    <t>sedátko klozetové duroplastové bílé s poklopem</t>
  </si>
  <si>
    <t>384</t>
  </si>
  <si>
    <t>725121525</t>
  </si>
  <si>
    <t>Pisoárové záchodky keramické automatické s radarovým senzorem</t>
  </si>
  <si>
    <t>385</t>
  </si>
  <si>
    <t>55172110</t>
  </si>
  <si>
    <t>zdroj napájecí 230V AC/24V DC max. 4 ventily 170x130x85mm</t>
  </si>
  <si>
    <t>386</t>
  </si>
  <si>
    <t>725211602</t>
  </si>
  <si>
    <t>Umyvadla keramická bílá bez výtokových armatur připevněná na stěnu šrouby bez sloupu nebo krytu na sifon, šířka umyvadla 550 mm</t>
  </si>
  <si>
    <t>387</t>
  </si>
  <si>
    <t>725211681</t>
  </si>
  <si>
    <t>Umyvadla keramická bílá bez výtokových armatur připevněná na stěnu šrouby zdravotní, šířka umyvadla 640 mm</t>
  </si>
  <si>
    <t>388</t>
  </si>
  <si>
    <t>72524422R</t>
  </si>
  <si>
    <t>Sprchové zástěny sprchové ke stěně, pevná stěna sklo tl. 8 mm, šířky 1000 mm</t>
  </si>
  <si>
    <t>389</t>
  </si>
  <si>
    <t>72524421R</t>
  </si>
  <si>
    <t>Sprchové zástěny sprchové ke stěně, pevná stěna sklo tl. 8 mm, šířky 900 mm</t>
  </si>
  <si>
    <t>390</t>
  </si>
  <si>
    <t>72524423R</t>
  </si>
  <si>
    <t>Sprchové zástěny sprchové ke stěně, pevná stěna sklo tl. 8 mm, šířky 950 mm</t>
  </si>
  <si>
    <t>391</t>
  </si>
  <si>
    <t>725244904</t>
  </si>
  <si>
    <t>Sprchové dveře a zástěny montáž sprchových dveří</t>
  </si>
  <si>
    <t>392</t>
  </si>
  <si>
    <t>55495018</t>
  </si>
  <si>
    <t>dveře sprchové polorámové skleněné tl 6mm otvíravé dvoukřídlé do niky na vaničku š 1000mm</t>
  </si>
  <si>
    <t>393</t>
  </si>
  <si>
    <t>725319111</t>
  </si>
  <si>
    <t>Dřezy bez výtokových armatur montáž dřezů ostatních typů</t>
  </si>
  <si>
    <t>394</t>
  </si>
  <si>
    <t>55231082</t>
  </si>
  <si>
    <t>dřez nerez s odkládací ploškou vestavný matný 560x480mm</t>
  </si>
  <si>
    <t>395</t>
  </si>
  <si>
    <t>55231086</t>
  </si>
  <si>
    <t>dvojdřez nerez vestavný matný 775x480mm</t>
  </si>
  <si>
    <t>396</t>
  </si>
  <si>
    <t>725339111</t>
  </si>
  <si>
    <t>Výlevky montáž výlevky</t>
  </si>
  <si>
    <t>397</t>
  </si>
  <si>
    <t>6427110R</t>
  </si>
  <si>
    <t>výlevka keramická bílá závěsná vč. mřížky</t>
  </si>
  <si>
    <t>398</t>
  </si>
  <si>
    <t>725813112</t>
  </si>
  <si>
    <t>Ventily rohové bez připojovací trubičky nebo flexi hadičky pračkové G 3/4"</t>
  </si>
  <si>
    <t>399</t>
  </si>
  <si>
    <t>725819401</t>
  </si>
  <si>
    <t>Ventily montáž ventilů ostatních typů rohových s připojovací trubičkou G 1/2"</t>
  </si>
  <si>
    <t>400</t>
  </si>
  <si>
    <t>55141002</t>
  </si>
  <si>
    <t>ventil kulový rohový s filtrem 1/2"x3/8" s celokovovým kulatým designem</t>
  </si>
  <si>
    <t>401</t>
  </si>
  <si>
    <t>725821312</t>
  </si>
  <si>
    <t>Baterie dřezové nástěnné pákové s otáčivým kulatým ústím a délkou ramínka 300 mm</t>
  </si>
  <si>
    <t>402</t>
  </si>
  <si>
    <t>725821329</t>
  </si>
  <si>
    <t>Baterie dřezové stojánkové pákové s otáčivým ústím a délkou ramínka s vytahovací sprškou</t>
  </si>
  <si>
    <t>403</t>
  </si>
  <si>
    <t>725822613</t>
  </si>
  <si>
    <t>Baterie umyvadlové stojánkové pákové s výpustí</t>
  </si>
  <si>
    <t>404</t>
  </si>
  <si>
    <t>725849411</t>
  </si>
  <si>
    <t>Baterie sprchové montáž nástěnných baterií s nastavitelnou výškou sprchy</t>
  </si>
  <si>
    <t>405</t>
  </si>
  <si>
    <t>55145590</t>
  </si>
  <si>
    <t>baterie sprchová páková včetně sprchové soupravy 150mm chrom</t>
  </si>
  <si>
    <t>406</t>
  </si>
  <si>
    <t>725869203</t>
  </si>
  <si>
    <t>Zápachové uzávěrky zařizovacích předmětů montáž zápachových uzávěrek dřezových jednodílných DN 40</t>
  </si>
  <si>
    <t>407</t>
  </si>
  <si>
    <t>55161117</t>
  </si>
  <si>
    <t>uzávěrka zápachová dřezová s přípojkou pro myčku a pračku DN 40</t>
  </si>
  <si>
    <t>408</t>
  </si>
  <si>
    <t>725869213</t>
  </si>
  <si>
    <t>Zápachové uzávěrky zařizovacích předmětů montáž zápachových uzávěrek dřezových dvoudílných DN 40</t>
  </si>
  <si>
    <t>409</t>
  </si>
  <si>
    <t>55161119</t>
  </si>
  <si>
    <t>uzávěrka zápachová dvoudřezová s přípojkou pro myčku a pračku DN 40</t>
  </si>
  <si>
    <t>410</t>
  </si>
  <si>
    <t>725980122</t>
  </si>
  <si>
    <t>Dvířka 15/20</t>
  </si>
  <si>
    <t>411</t>
  </si>
  <si>
    <t>725980123</t>
  </si>
  <si>
    <t>Dvířka 30/30</t>
  </si>
  <si>
    <t>412</t>
  </si>
  <si>
    <t>998725103</t>
  </si>
  <si>
    <t>Přesun hmot pro zařizovací předměty stanovený z hmotnosti přesunovaného materiálu vodorovná dopravní vzdálenost do 50 m v objektech výšky přes 12 do 24 m</t>
  </si>
  <si>
    <t>726</t>
  </si>
  <si>
    <t>Zdravotechnika - předstěnové instalace</t>
  </si>
  <si>
    <t>413</t>
  </si>
  <si>
    <t>726111041</t>
  </si>
  <si>
    <t>Předstěnové instalační systémy pro zazdění do masivních zděných konstrukcí pro závěsné klozety ovládání shora, stavební výška 820 mm</t>
  </si>
  <si>
    <t>414</t>
  </si>
  <si>
    <t>726111204</t>
  </si>
  <si>
    <t>Předstěnové instalační systémy pro zazdění do masivních zděných konstrukcí montáž ostatních typů klozetů</t>
  </si>
  <si>
    <t>415</t>
  </si>
  <si>
    <t>5528174R</t>
  </si>
  <si>
    <t>montážní prvek pro závěsné výlevky do zděných konstrukcí</t>
  </si>
  <si>
    <t>416</t>
  </si>
  <si>
    <t>998726113</t>
  </si>
  <si>
    <t>Přesun hmot pro instalační prefabrikáty stanovený z hmotnosti přesunovaného materiálu vodorovná dopravní vzdálenost do 50 m v objektech výšky přes 12 m do 24 m</t>
  </si>
  <si>
    <t>732</t>
  </si>
  <si>
    <t>Ústřední vytápění - strojovny</t>
  </si>
  <si>
    <t>417</t>
  </si>
  <si>
    <t>732112232</t>
  </si>
  <si>
    <t>Rozdělovače a sběrače sdružené hydraulické závitové (průtok Q m3/h - výkon kW) DN 80 (15 m3/h - 350 kW)</t>
  </si>
  <si>
    <t>418</t>
  </si>
  <si>
    <t>73223113R</t>
  </si>
  <si>
    <t>Akumulační nádrž s přípravou topné vody UT objem 1000 litrů, ocelová nádrž s přírubami pro napojení okruhů a s přípravou pro montáž šroubovacích el topných přír</t>
  </si>
  <si>
    <t>Akumulační nádrž s přípravou topné vody UT objem 1000 litrů, ocelová nádrž s přírubami pro napojení okruhů a s přípravou pro montáž šroubovacích el topných přírub, vč.izolace</t>
  </si>
  <si>
    <t>419</t>
  </si>
  <si>
    <t>732294116</t>
  </si>
  <si>
    <t>Elektrická topná jednotka šroubovací 6/4" o výkonu 6,0 kW</t>
  </si>
  <si>
    <t>420</t>
  </si>
  <si>
    <t>732294318</t>
  </si>
  <si>
    <t>Elektrická topná jednotka vestavná přírubová o výkonu 12,0 kW</t>
  </si>
  <si>
    <t>421</t>
  </si>
  <si>
    <t>732331623</t>
  </si>
  <si>
    <t>Nádoby expanzní tlakové pro topné a chladicí soustavy s membránou bez pojistného ventilu se závitovým připojením PN 0,6 o objemu 250 l</t>
  </si>
  <si>
    <t>422</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</si>
  <si>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</si>
  <si>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</si>
  <si>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</si>
  <si>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423</t>
  </si>
  <si>
    <t>732421412</t>
  </si>
  <si>
    <t>Čerpadla teplovodní závitová mokroběžná oběhová pro teplovodní vytápění (elektronicky řízená) PN 10, do 110°C DN přípojky/dopravní výška H (m) - čerpací výkon Q (m3/h) DN 25 / do 6,0 m / 2,8 m3/h</t>
  </si>
  <si>
    <t>424</t>
  </si>
  <si>
    <t>732421452</t>
  </si>
  <si>
    <t>Čerpadla teplovodní závitová mokroběžná oběhová pro teplovodní vytápění (elektronicky řízená) PN 10, do 110°C DN přípojky/dopravní výška H (m) - čerpací výkon Q (m3/h) DN 32 / do 6,0 m / 4,0 m3/h</t>
  </si>
  <si>
    <t>425</t>
  </si>
  <si>
    <t>7324214R2</t>
  </si>
  <si>
    <t>Regulační uzel VZT (oběhové čerpadlo , ERV s pohonem, armatury uzavírací dodávka VZT)</t>
  </si>
  <si>
    <t>426</t>
  </si>
  <si>
    <t>73251112R</t>
  </si>
  <si>
    <t>Tepelná izolace armatur, rozdělovačů, čerpadel</t>
  </si>
  <si>
    <t>427</t>
  </si>
  <si>
    <t>73251120R</t>
  </si>
  <si>
    <t>Tlakově nezávislý seřizovací a regulační ventil TNRV DN10</t>
  </si>
  <si>
    <t>428</t>
  </si>
  <si>
    <t>73251121R</t>
  </si>
  <si>
    <t>Tlakově nezávislý seřizovací a regulační ventil TNRV DN15</t>
  </si>
  <si>
    <t>429</t>
  </si>
  <si>
    <t>73251122R</t>
  </si>
  <si>
    <t>Tlakově nezávislý seřizovací a regulační ventil TNRV DN25</t>
  </si>
  <si>
    <t>430</t>
  </si>
  <si>
    <t>73251123R</t>
  </si>
  <si>
    <t>Tlakově nezávislý seřizovací a regulační ventil TNRV DN32</t>
  </si>
  <si>
    <t>431</t>
  </si>
  <si>
    <t>73251130R</t>
  </si>
  <si>
    <t>Termopohon k tlakově nezávislým seřizovacím a regulačním ventilům TNRV 24V</t>
  </si>
  <si>
    <t>432</t>
  </si>
  <si>
    <t>7325151R</t>
  </si>
  <si>
    <t>Úpravna vody - změkčovací stanice 25 l</t>
  </si>
  <si>
    <t>433</t>
  </si>
  <si>
    <t>73251520R</t>
  </si>
  <si>
    <t>Zásobník teplé vody akumulační stacionární se dvěma výměníky pro provoz s tepelným čerpadlem o objemu 800 l, ocelová nádrž s přírubami pro napojení rozvodů UT a</t>
  </si>
  <si>
    <t>Zásobník teplé vody akumulační stacionární se dvěma výměníky pro provoz s tepelným čerpadlem o objemu 800 l, ocelová nádrž s přírubami pro napojení rozvodů UT a ZTI a s přípravou pro montáž el topnýc</t>
  </si>
  <si>
    <t>434</t>
  </si>
  <si>
    <t>73252211R</t>
  </si>
  <si>
    <t>Tepelné čerpadlo vzduch/voda s technologií invertoru ve venkovním provedení kompaktní monoblokové provedení. Scroll kompresor s možností dosqažení výstupní tepl</t>
  </si>
  <si>
    <t>Tepelné čerpadlo vzduch/voda s technologií invertoru ve venkovním provedení kompaktní monoblokové provedení. Scroll kompresor s možností dosqažení výstupní teploty až 65 C, chladivový okruh hermeticky</t>
  </si>
  <si>
    <t>435</t>
  </si>
  <si>
    <t>73252212R</t>
  </si>
  <si>
    <t>Regulátor tepelného čerpadla pro řízení kaskády 3 ks tepelných čerpadel dle požadavků systému UT a TV. V kombinaci s Internet Service lze tepelná čerpadla integ</t>
  </si>
  <si>
    <t>Regulátor tepelného čerpadla pro řízení kaskády 3 ks tepelných čerpadel dle požadavků systému UT a TV. V kombinaci s Internet Service lze tepelná čerpadla integrovat do sítě</t>
  </si>
  <si>
    <t>436</t>
  </si>
  <si>
    <t>73252213R</t>
  </si>
  <si>
    <t>Rozšíření regulace tepelného čerpadla pro řízení kaskády 3 ks tepelných čerpadel</t>
  </si>
  <si>
    <t>437</t>
  </si>
  <si>
    <t>73252214R</t>
  </si>
  <si>
    <t>Internet Service Gateway příslušenství regulace pro možnost připojení do sítě</t>
  </si>
  <si>
    <t>438</t>
  </si>
  <si>
    <t>73252300R</t>
  </si>
  <si>
    <t>Zaregulování systému</t>
  </si>
  <si>
    <t>439</t>
  </si>
  <si>
    <t>732523102</t>
  </si>
  <si>
    <t>Tepelná čerpadla vzduch/voda příslušenství konzoly na stěnu</t>
  </si>
  <si>
    <t>balení 2 kusy</t>
  </si>
  <si>
    <t>440</t>
  </si>
  <si>
    <t>998732102</t>
  </si>
  <si>
    <t>Přesun hmot pro strojovny stanovený z hmotnosti přesunovaného materiálu vodorovná dopravní vzdálenost do 50 m v objektech výšky přes 6 do 12 m</t>
  </si>
  <si>
    <t>733</t>
  </si>
  <si>
    <t>Ústřední vytápění - rozvodné potrubí</t>
  </si>
  <si>
    <t>441</t>
  </si>
  <si>
    <t>73313414R</t>
  </si>
  <si>
    <t>Protipožární ucpávka prostupu potrubí mezi požárními úseky</t>
  </si>
  <si>
    <t>442</t>
  </si>
  <si>
    <t>733223102</t>
  </si>
  <si>
    <t>Potrubí z trubek měděných tvrdých spojovaných měkkým pájením O 15/1</t>
  </si>
  <si>
    <t>443</t>
  </si>
  <si>
    <t>733223103</t>
  </si>
  <si>
    <t>Potrubí z trubek měděných tvrdých spojovaných měkkým pájením O 18/1</t>
  </si>
  <si>
    <t>444</t>
  </si>
  <si>
    <t>733223104</t>
  </si>
  <si>
    <t>Potrubí z trubek měděných tvrdých spojovaných měkkým pájením O 22/1</t>
  </si>
  <si>
    <t>445</t>
  </si>
  <si>
    <t>733223105</t>
  </si>
  <si>
    <t>Potrubí z trubek měděných tvrdých spojovaných měkkým pájením O 28/1,5</t>
  </si>
  <si>
    <t>446</t>
  </si>
  <si>
    <t>733223106</t>
  </si>
  <si>
    <t>Potrubí z trubek měděných tvrdých spojovaných měkkým pájením O 35/1,5</t>
  </si>
  <si>
    <t>447</t>
  </si>
  <si>
    <t>733223107</t>
  </si>
  <si>
    <t>Potrubí z trubek měděných tvrdých spojovaných měkkým pájením O 42/1,5</t>
  </si>
  <si>
    <t>448</t>
  </si>
  <si>
    <t>733223108</t>
  </si>
  <si>
    <t>Potrubí z trubek měděných tvrdých spojovaných měkkým pájením O 54/2</t>
  </si>
  <si>
    <t>449</t>
  </si>
  <si>
    <t>733291101</t>
  </si>
  <si>
    <t>Zkoušky těsnosti potrubí z trubek měděných O do 35/1,5</t>
  </si>
  <si>
    <t>450</t>
  </si>
  <si>
    <t>733291102</t>
  </si>
  <si>
    <t>Zkoušky těsnosti potrubí z trubek měděných O přes 35/1,5 do 64/2,0</t>
  </si>
  <si>
    <t>451</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</si>
  <si>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</si>
  <si>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</si>
  <si>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</si>
  <si>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452</t>
  </si>
  <si>
    <t>733811242</t>
  </si>
  <si>
    <t>Ochrana potrubí termoizolačními trubicemi z pěnového polyetylenu PE přilepenými v příčných a podélných spojích, tloušťky izolace přes 13 do 20 mm, vnitřního průměru izolace DN přes 22 do 45 mm</t>
  </si>
  <si>
    <t>453</t>
  </si>
  <si>
    <t>733811253</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</si>
  <si>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</si>
  <si>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přes 45 do 63 mm</t>
  </si>
  <si>
    <t>454</t>
  </si>
  <si>
    <t>998733103</t>
  </si>
  <si>
    <t>Přesun hmot pro rozvody potrubí stanovený z hmotnosti přesunovaného materiálu vodorovná dopravní vzdálenost do 50 m v objektech výšky přes 12 do 24 m</t>
  </si>
  <si>
    <t>734</t>
  </si>
  <si>
    <t>Ústřední vytápění - armatury</t>
  </si>
  <si>
    <t>455</t>
  </si>
  <si>
    <t>734191412</t>
  </si>
  <si>
    <t>Ostatní přírubové armatury ventily regulační přímé PN 16 do 300°C (V 41 111 616) DN 25</t>
  </si>
  <si>
    <t>456</t>
  </si>
  <si>
    <t>734209113</t>
  </si>
  <si>
    <t>Montáž závitových armatur se 2 závity G 1/2 (DN 15)</t>
  </si>
  <si>
    <t>457</t>
  </si>
  <si>
    <t>55114252</t>
  </si>
  <si>
    <t>kohout kulový vnější-vnitřní závit páčka PN 42 T 185°C 1/2" červený</t>
  </si>
  <si>
    <t>458</t>
  </si>
  <si>
    <t>5512126R</t>
  </si>
  <si>
    <t>pojistný ventil DN15 - 3 bar 1/2" mosaz</t>
  </si>
  <si>
    <t>pojistný ventil TČ</t>
  </si>
  <si>
    <t>459</t>
  </si>
  <si>
    <t>734209114</t>
  </si>
  <si>
    <t>Montáž závitových armatur se 2 závity G 3/4 (DN 20)</t>
  </si>
  <si>
    <t>460</t>
  </si>
  <si>
    <t>551211R1</t>
  </si>
  <si>
    <t>zpětná klapka 3/4"</t>
  </si>
  <si>
    <t>461</t>
  </si>
  <si>
    <t>55114254</t>
  </si>
  <si>
    <t>kohout kulový vnější-vnitřní závit páčka PN 42 T 185°C 3/4" červený</t>
  </si>
  <si>
    <t>462</t>
  </si>
  <si>
    <t>734209115</t>
  </si>
  <si>
    <t>Montáž závitových armatur se 2 závity G 1 (DN 25)</t>
  </si>
  <si>
    <t>463</t>
  </si>
  <si>
    <t>551211R2</t>
  </si>
  <si>
    <t>zpětná klapka 1"</t>
  </si>
  <si>
    <t>464</t>
  </si>
  <si>
    <t>55114256</t>
  </si>
  <si>
    <t>kohout kulový vnější-vnitřní závit páčka PN 35 T 185°C 1" červený</t>
  </si>
  <si>
    <t>465</t>
  </si>
  <si>
    <t>734209116</t>
  </si>
  <si>
    <t>Montáž závitových armatur se 2 závity G 5/4 (DN 32)</t>
  </si>
  <si>
    <t>466</t>
  </si>
  <si>
    <t>551212R3</t>
  </si>
  <si>
    <t>zpětná klapka 1"1/4</t>
  </si>
  <si>
    <t>467</t>
  </si>
  <si>
    <t>55114274</t>
  </si>
  <si>
    <t>kohout kulový vnější-vnitřní závit vrtulka PN 35 T 185°C 1"1/4 červený</t>
  </si>
  <si>
    <t>468</t>
  </si>
  <si>
    <t>734209117</t>
  </si>
  <si>
    <t>Montáž závitových armatur se 2 závity G 6/4 (DN 40)</t>
  </si>
  <si>
    <t>469</t>
  </si>
  <si>
    <t>551212R4</t>
  </si>
  <si>
    <t>zpětná klapka 1"1/2</t>
  </si>
  <si>
    <t>470</t>
  </si>
  <si>
    <t>55114132</t>
  </si>
  <si>
    <t>kohout kulový PN 35 T 185°C chromovaný 1"1/2 červený</t>
  </si>
  <si>
    <t>471</t>
  </si>
  <si>
    <t>734209118</t>
  </si>
  <si>
    <t>Montáž závitových armatur se 2 závity G 2 (DN 50)</t>
  </si>
  <si>
    <t>472</t>
  </si>
  <si>
    <t>551212R5</t>
  </si>
  <si>
    <t>zpětná klapka 2"</t>
  </si>
  <si>
    <t>473</t>
  </si>
  <si>
    <t>55114134</t>
  </si>
  <si>
    <t>kohout kulový PN 35 T 185°C chromovaný 2" červený</t>
  </si>
  <si>
    <t>474</t>
  </si>
  <si>
    <t>734209119</t>
  </si>
  <si>
    <t>Montáž závitových armatur se 2 závity G 2 1/2 (DN 65)</t>
  </si>
  <si>
    <t>475</t>
  </si>
  <si>
    <t>55114136</t>
  </si>
  <si>
    <t>kohout kulový PN 28 T 185°C chromovaný 2"1/2 červený</t>
  </si>
  <si>
    <t>476</t>
  </si>
  <si>
    <t>734211119</t>
  </si>
  <si>
    <t>Ventily odvzdušňovací závitové automatické PN 14 do 120°C G 3/8</t>
  </si>
  <si>
    <t>477</t>
  </si>
  <si>
    <t>7342111R0</t>
  </si>
  <si>
    <t>Automatický ventil pro doplňování topné soustavy</t>
  </si>
  <si>
    <t>Napouštěcí automatický ventil pro napouštění nebo doplňování uzavřených otopných soustav</t>
  </si>
  <si>
    <t>478</t>
  </si>
  <si>
    <t>7342201R4</t>
  </si>
  <si>
    <t>Vyvažovací ventil - sada, DN 25</t>
  </si>
  <si>
    <t>set</t>
  </si>
  <si>
    <t>- 1 vyvažovací ventil pro hydraulické vyvážení rozdělovačů mezi sebou, s integrovaným ukazatelem průtoku 4-36 l/min.  
- 1 kulový kohout 1', s modrou ruční rukojetí  
- těsnění EPDM</t>
  </si>
  <si>
    <t>479</t>
  </si>
  <si>
    <t>734221532</t>
  </si>
  <si>
    <t>Ventily regulační závitové termostatické, bez hlavice ovládání PN 16 do 110°C rohové jednoregulační G 1/2</t>
  </si>
  <si>
    <t>480</t>
  </si>
  <si>
    <t>5512813R</t>
  </si>
  <si>
    <t>hlava termostatická kapalinová pro radiátorové tělesa s integrovaným ventilem</t>
  </si>
  <si>
    <t>481</t>
  </si>
  <si>
    <t>734261402</t>
  </si>
  <si>
    <t>Šroubení připojovací armatury radiátorů VK PN 10 do 110°C, regulační uzavíratelné rohové G 1/2 x 18</t>
  </si>
  <si>
    <t>482</t>
  </si>
  <si>
    <t>483</t>
  </si>
  <si>
    <t>734291123</t>
  </si>
  <si>
    <t>Ostatní armatury kohouty plnicí a vypouštěcí PN 10 do 90°C G 1/2</t>
  </si>
  <si>
    <t>484</t>
  </si>
  <si>
    <t>734291248</t>
  </si>
  <si>
    <t>Ostatní armatury filtry závitové PN 16 do 130°C přímé s vnitřními závity G 2 1/2</t>
  </si>
  <si>
    <t>485</t>
  </si>
  <si>
    <t>734291265</t>
  </si>
  <si>
    <t>Ostatní armatury filtry závitové PN 30 do 110°C přímé s vnitřními závity G 1 1/4</t>
  </si>
  <si>
    <t>486</t>
  </si>
  <si>
    <t>734295021</t>
  </si>
  <si>
    <t>Směšovací armatury otopných a chladících systémů ventily závitové PN 10 T= 120°C třícestné se servomotorem G 3/4</t>
  </si>
  <si>
    <t>487</t>
  </si>
  <si>
    <t>734295022</t>
  </si>
  <si>
    <t>Směšovací armatury otopných a chladících systémů ventily závitové PN 10 T= 120°C třícestné se servomotorem G 1</t>
  </si>
  <si>
    <t>488</t>
  </si>
  <si>
    <t>734411127</t>
  </si>
  <si>
    <t>Teploměry technické s pevným stonkem a jímkou zadní připojení (axiální) průměr 100 mm délka stonku 100 mm</t>
  </si>
  <si>
    <t>489</t>
  </si>
  <si>
    <t>73441211R</t>
  </si>
  <si>
    <t>Měřič tepla ultrazvukový TV qn=3,0 m3/hod</t>
  </si>
  <si>
    <t>490</t>
  </si>
  <si>
    <t>73441212R</t>
  </si>
  <si>
    <t>Měřič tepla ultrazvukový UT+VZT qn=15,0 m3/hod</t>
  </si>
  <si>
    <t>491</t>
  </si>
  <si>
    <t>998734103</t>
  </si>
  <si>
    <t>Přesun hmot pro armatury stanovený z hmotnosti přesunovaného materiálu vodorovná dopravní vzdálenost do 50 m v objektech výšky přes 12 do 24 m</t>
  </si>
  <si>
    <t>735</t>
  </si>
  <si>
    <t>Ústřední vytápění - otopná tělesa</t>
  </si>
  <si>
    <t>492</t>
  </si>
  <si>
    <t>735159110</t>
  </si>
  <si>
    <t>Montáž otopných těles panelových jednořadých, stavební délky do 1500 mm</t>
  </si>
  <si>
    <t>493</t>
  </si>
  <si>
    <t>484529R1</t>
  </si>
  <si>
    <t>deskové otopné těleso s hladkou čelní deskou VK 21 v 600mm dl 800mm výkon 1244 W</t>
  </si>
  <si>
    <t>494</t>
  </si>
  <si>
    <t>484573R4</t>
  </si>
  <si>
    <t>deskové otopné těleso s hladkou čelní deskou VK 22 v 600mm dl 1100mm 1927W</t>
  </si>
  <si>
    <t>495</t>
  </si>
  <si>
    <t>484570R0</t>
  </si>
  <si>
    <t>deskové otopné těleso s hladkou čelní deskou VK 11 v 600mm dl 400mm 480W</t>
  </si>
  <si>
    <t>496</t>
  </si>
  <si>
    <t>484570R1</t>
  </si>
  <si>
    <t>deskové otopné těleso s hladkou čelní deskou VK 11 v 600mm dl 500mm 477W</t>
  </si>
  <si>
    <t>497</t>
  </si>
  <si>
    <t>484570R2</t>
  </si>
  <si>
    <t>deskové otopné těleso s hladkou čelní deskou VK 11 v 600mm dl 600mm 572W</t>
  </si>
  <si>
    <t>498</t>
  </si>
  <si>
    <t>484570R3</t>
  </si>
  <si>
    <t>deskové otopné těleso s hladkou čelní deskou VK 11 v 600mm dl 700mm 667W</t>
  </si>
  <si>
    <t>499</t>
  </si>
  <si>
    <t>484569R4</t>
  </si>
  <si>
    <t>deskové otopné těleso s hladkou čelní deskou VK 11 v 600mm dl 800mm 762W</t>
  </si>
  <si>
    <t>500</t>
  </si>
  <si>
    <t>484569R5</t>
  </si>
  <si>
    <t>deskové otopné těleso s hladkou čelní deskou VK 11 v 600mm dl 1100mm 1048W</t>
  </si>
  <si>
    <t>501</t>
  </si>
  <si>
    <t>484569R6</t>
  </si>
  <si>
    <t>deskové otopné těleso s hladkou čelní deskou VK 11 v 600mm dl 1200mm 1144W</t>
  </si>
  <si>
    <t>502</t>
  </si>
  <si>
    <t>484569R7</t>
  </si>
  <si>
    <t>deskové otopné těleso s hladkou čelní deskou VK 11 v 600mm dl 1800mm 1715W</t>
  </si>
  <si>
    <t>503</t>
  </si>
  <si>
    <t>484573R8</t>
  </si>
  <si>
    <t>deskové otopné těleso s hladkou čelní deskou VK 21 v 600mm dl 1000mm 1222W</t>
  </si>
  <si>
    <t>504</t>
  </si>
  <si>
    <t>484573R9</t>
  </si>
  <si>
    <t>deskové otopné těleso s hladkou čelní deskou VK 21 v 600mm dl 1100mm 1344W</t>
  </si>
  <si>
    <t>505</t>
  </si>
  <si>
    <t>484573R7</t>
  </si>
  <si>
    <t>deskové otopné těleso s hladkou čelní deskou VK 21 v 600mm dl 900mm 1100W</t>
  </si>
  <si>
    <t>506</t>
  </si>
  <si>
    <t>484573R6</t>
  </si>
  <si>
    <t>deskové otopné těleso s hladkou čelní deskou VK 21 v 600mm dl 700mm 855W</t>
  </si>
  <si>
    <t>507</t>
  </si>
  <si>
    <t>484573R5</t>
  </si>
  <si>
    <t>deskové otopné těleso s hladkou čelní deskou VK 21 v 600mm dl 400mm 489W</t>
  </si>
  <si>
    <t>508</t>
  </si>
  <si>
    <t>484529R2</t>
  </si>
  <si>
    <t>deskové otopné těleso s hladkou čelní deskou VK 21 v 600mm dl 1200mm výkon 1867 W</t>
  </si>
  <si>
    <t>509</t>
  </si>
  <si>
    <t>484529R3</t>
  </si>
  <si>
    <t>deskové otopné těleso s hladkou čelní deskou VK 21 v 600mm dl 1400mm výkon 2178 W</t>
  </si>
  <si>
    <t>510</t>
  </si>
  <si>
    <t>735164512</t>
  </si>
  <si>
    <t>Otopná tělesa trubková montáž těles na stěnu výšky tělesa přes 1500 mm</t>
  </si>
  <si>
    <t>511</t>
  </si>
  <si>
    <t>5415302R</t>
  </si>
  <si>
    <t>těleso trubkové přímotopné 1820x500mm 803W, se středovým připojením</t>
  </si>
  <si>
    <t>512</t>
  </si>
  <si>
    <t>5415303R</t>
  </si>
  <si>
    <t>těleso trubkové přímotopné 1820x600mm 934W, se středovým připojením</t>
  </si>
  <si>
    <t>513</t>
  </si>
  <si>
    <t>735419126</t>
  </si>
  <si>
    <t>Konvektory montáž konvektorů s osazením na konzoly, stavební délky přes 1290 do 2040 mm</t>
  </si>
  <si>
    <t>514</t>
  </si>
  <si>
    <t>48455867</t>
  </si>
  <si>
    <t>konvektor lavicový z Pz plechu 1400mm 150/180 1380W</t>
  </si>
  <si>
    <t>515</t>
  </si>
  <si>
    <t>48455917</t>
  </si>
  <si>
    <t>konvektor lavicový z Pz plechu 1600mm 150/230 2159W</t>
  </si>
  <si>
    <t>516</t>
  </si>
  <si>
    <t>48455984</t>
  </si>
  <si>
    <t>konzole stěnová pro lavicový konvektor š 180mm</t>
  </si>
  <si>
    <t>PÁR</t>
  </si>
  <si>
    <t>517</t>
  </si>
  <si>
    <t>48455985</t>
  </si>
  <si>
    <t>konzole stěnová pro lavicový konvektor š 240mm</t>
  </si>
  <si>
    <t>518</t>
  </si>
  <si>
    <t>735511006</t>
  </si>
  <si>
    <t>Trubkové teplovodní podlahové vytápění rozvod v systémové desce potrubí polyethylen PE-Xa rozvodné potrubí 17x2 mm, rozteč 50 mm</t>
  </si>
  <si>
    <t>519</t>
  </si>
  <si>
    <t>28616477</t>
  </si>
  <si>
    <t>oblouk fixační pro topení a pitnou vodu 90° 16mm</t>
  </si>
  <si>
    <t>vodící oblouk pro trubky 16/17 mm 90°</t>
  </si>
  <si>
    <t>520</t>
  </si>
  <si>
    <t>286164R1</t>
  </si>
  <si>
    <t>upevňovací skoba potrubí</t>
  </si>
  <si>
    <t>521</t>
  </si>
  <si>
    <t>286164R2</t>
  </si>
  <si>
    <t>spojovací pás 950 x 100 mm</t>
  </si>
  <si>
    <t>522</t>
  </si>
  <si>
    <t>286164R3</t>
  </si>
  <si>
    <t>ukončovací pás 950 x 300 mm na desky</t>
  </si>
  <si>
    <t>523</t>
  </si>
  <si>
    <t>2455254R</t>
  </si>
  <si>
    <t>plastifikátor do cementových potěrů pro podlahové topení (10 kg)</t>
  </si>
  <si>
    <t>Spotřeba: 35 g na m2 plochy a 1 cm tloušťky mazaniny</t>
  </si>
  <si>
    <t>524</t>
  </si>
  <si>
    <t>735511009</t>
  </si>
  <si>
    <t>Trubkové teplovodní podlahové vytápění rozvod v systémové desce systémová deska bez tepelné izolace, výšky 20 až 24 mm</t>
  </si>
  <si>
    <t>525</t>
  </si>
  <si>
    <t>735511026</t>
  </si>
  <si>
    <t>Trubkové teplovodní podlahové vytápění rozvod v systémové desce systémová deska s tepelnou izolací, celkové výšky 31 mm</t>
  </si>
  <si>
    <t>526</t>
  </si>
  <si>
    <t>735511062</t>
  </si>
  <si>
    <t>Trubkové teplovodní podlahové vytápění doplňkové prvky okrajový izolační pruh</t>
  </si>
  <si>
    <t>Okrajová dilatační páska PE s fólií 8/150mm ( 100 m )</t>
  </si>
  <si>
    <t>527</t>
  </si>
  <si>
    <t>735511063</t>
  </si>
  <si>
    <t>Trubkové teplovodní podlahové vytápění doplňkové prvky ochranná trubka</t>
  </si>
  <si>
    <t>Ochranná trubka pro trubku 16x2,0/17x2,0</t>
  </si>
  <si>
    <t>528</t>
  </si>
  <si>
    <t>7355110R1</t>
  </si>
  <si>
    <t>Podlahové vytápění - rozdělovač nerezový s průtokoměry s vnějším závitem dvouokruhový</t>
  </si>
  <si>
    <t>529</t>
  </si>
  <si>
    <t>7355110R2</t>
  </si>
  <si>
    <t>Podlahové vytápění - rozdělovač nerezový s průtokoměry s vnějším závitem tříokruhový</t>
  </si>
  <si>
    <t>530</t>
  </si>
  <si>
    <t>7355110R3</t>
  </si>
  <si>
    <t>Podlahové vytápění - rozdělovač nerezový s průtokoměry s vnějším závitem devítiokruhový</t>
  </si>
  <si>
    <t>531</t>
  </si>
  <si>
    <t>735511102</t>
  </si>
  <si>
    <t>Trubkové teplovodní podlahové vytápění skříně rozdělovače pod omítku, pro rozdělovač s počtem okruhů 2-6</t>
  </si>
  <si>
    <t>532</t>
  </si>
  <si>
    <t>735511103</t>
  </si>
  <si>
    <t>Trubkové teplovodní podlahové vytápění skříně rozdělovače pod omítku, pro rozdělovač s počtem okruhů 6-9</t>
  </si>
  <si>
    <t>533</t>
  </si>
  <si>
    <t>735511138</t>
  </si>
  <si>
    <t>Trubkové teplovodní podlahové vytápění připojovací šroubení rozdělovače, potrubí 17x2,0 mm</t>
  </si>
  <si>
    <t>534</t>
  </si>
  <si>
    <t>735511142</t>
  </si>
  <si>
    <t>Trubkové teplovodní podlahové vytápění regulační zařízení prostorový termostat programovatelný</t>
  </si>
  <si>
    <t>535</t>
  </si>
  <si>
    <t>735511143</t>
  </si>
  <si>
    <t>Trubkové teplovodní podlahové vytápění regulační zařízení elektrotermická hlavice</t>
  </si>
  <si>
    <t>536</t>
  </si>
  <si>
    <t>7355111R0</t>
  </si>
  <si>
    <t>Podlahové topení - bezpečnostní transformátor 230 V AC/24 V pro napájení všech komponentů 24V</t>
  </si>
  <si>
    <t>537</t>
  </si>
  <si>
    <t>7355111R1</t>
  </si>
  <si>
    <t>Podlahové topení - elektronický rozvaděč pro regulaci 24 V bus+bezdrátový</t>
  </si>
  <si>
    <t>538</t>
  </si>
  <si>
    <t>73555300R</t>
  </si>
  <si>
    <t>Doprava, zkoušky, uvedení do provozu, předání díla</t>
  </si>
  <si>
    <t>539</t>
  </si>
  <si>
    <t>998735103</t>
  </si>
  <si>
    <t>Přesun hmot pro otopná tělesa stanovený z hmotnosti přesunovaného materiálu vodorovná dopravní vzdálenost do 50 m v objektech výšky přes 12 do 24 m</t>
  </si>
  <si>
    <t>738</t>
  </si>
  <si>
    <t>Měření a regulace</t>
  </si>
  <si>
    <t>540</t>
  </si>
  <si>
    <t>7380001R1</t>
  </si>
  <si>
    <t>Nový rozvaděč RMR1</t>
  </si>
  <si>
    <t>-Oceloplechový, přisazený, sdveřmi, IP54/20  
-Přístrojová náplň dle výkresové části PD  
-Kompletní dodávka rozvaděče, včetně ŘS, podpůrné instrumentace pro napájení, jištění,silíkonových podložek pod rozvaděč, komunikace apod.,pomocného materiálu pro montáž a propojení</t>
  </si>
  <si>
    <t>541</t>
  </si>
  <si>
    <t>7380001R2</t>
  </si>
  <si>
    <t>Dodavatelská dokumentace (vnitřní zapojení rozvaděče RMR1)</t>
  </si>
  <si>
    <t>542</t>
  </si>
  <si>
    <t>7380001R3</t>
  </si>
  <si>
    <t>Nový rozvaděč RMR2</t>
  </si>
  <si>
    <t>543</t>
  </si>
  <si>
    <t>7380001R4</t>
  </si>
  <si>
    <t>Dodavatelská dokumentace (vnitřní zapojení rozvaděče RMR2)</t>
  </si>
  <si>
    <t>544</t>
  </si>
  <si>
    <t>7380001R5</t>
  </si>
  <si>
    <t>Nový rozvaděč RMR3</t>
  </si>
  <si>
    <t>545</t>
  </si>
  <si>
    <t>7380001R6</t>
  </si>
  <si>
    <t>Dodavatelská dokumentace (vnitřní zapojení rozvaděče RMR3)</t>
  </si>
  <si>
    <t>546</t>
  </si>
  <si>
    <t>7380001R7</t>
  </si>
  <si>
    <t>Nový rozvaděč RMR3.1</t>
  </si>
  <si>
    <t>-Oceloplechový, přisazený, sdveřmi, IP54/20  
-Přístrojová náplň dle výkresové části PD  
-Kompletní dodávka rozvaděče, včetně přepěťových ochran, pomocného materiálu pro montáž a propojení</t>
  </si>
  <si>
    <t>547</t>
  </si>
  <si>
    <t>7380001R8</t>
  </si>
  <si>
    <t>Dodavatelská dokumentace (vnitřní zapojení rozvaděče RMR3.1)</t>
  </si>
  <si>
    <t>548</t>
  </si>
  <si>
    <t>741120101</t>
  </si>
  <si>
    <t>Montáž vodičů izolovaných měděných bez ukončení uložených v trubkách nebo lištách zatažených plných a laněných s PVC pláštěm, bezhalogenových, ohniodolných (nap</t>
  </si>
  <si>
    <t>Montáž vodičů izolovaných měděných bez ukončení uložených v trubkách nebo lištách zatažených plných a laněných s PVC pláštěm, bezhalogenových, ohniodolných (např. CY, CHAH-V) průřezu žíly 0,15 až 16 mm2</t>
  </si>
  <si>
    <t>549</t>
  </si>
  <si>
    <t>34141028</t>
  </si>
  <si>
    <t>vodič propojovací flexibilní jádro Cu lanované izolace PVC 450/750V (H07V-K) 1x10mm2</t>
  </si>
  <si>
    <t>550</t>
  </si>
  <si>
    <t>742121001</t>
  </si>
  <si>
    <t>Montáž kabelů sdělovacích pro vnitřní rozvody počtu žil do 15</t>
  </si>
  <si>
    <t>551</t>
  </si>
  <si>
    <t>34121232</t>
  </si>
  <si>
    <t>kabel sdělovací stíněný laminovanou Al fólií s příložným Cu drátem jádro Cu plné izolace PVC plášť PVC 300V (J-Y(St)Y…Lg) 2x2x0,6mm2</t>
  </si>
  <si>
    <t>552</t>
  </si>
  <si>
    <t>34121244</t>
  </si>
  <si>
    <t>kabel sdělovací stíněný laminovanou Al fólií s příložným Cu drátem jádro Cu plné izolace PVC plášť PVC 300V (J-Y(St)Y…Lg) 16x2x0,6mm2</t>
  </si>
  <si>
    <t>553</t>
  </si>
  <si>
    <t>3412126R</t>
  </si>
  <si>
    <t>kabel datový venkovní stíněný Al fólií jádro Cu plné plášť PVC FTP kategorie 6</t>
  </si>
  <si>
    <t>554</t>
  </si>
  <si>
    <t>742121002</t>
  </si>
  <si>
    <t>Montáž kabelů sdělovacích pro vnitřní rozvody počtu žil přes 15</t>
  </si>
  <si>
    <t>555</t>
  </si>
  <si>
    <t>3412124R</t>
  </si>
  <si>
    <t>kabel sdělovací stíněný laminovanou Al fólií s příložným Cu drátem jádro Cu plné izolace PVC plášť PVC 300V (J-Y(St)Y…Lg) 24x2x0,6mm2</t>
  </si>
  <si>
    <t>556</t>
  </si>
  <si>
    <t>741124733</t>
  </si>
  <si>
    <t>Montáž kabelů měděných ovládacích bez ukončení uložených pevně stíněných ovládacích s plným jádrem (např. JYTY) počtu a průměru žil 2 až 19x1 mm2</t>
  </si>
  <si>
    <t>557</t>
  </si>
  <si>
    <t>34113152</t>
  </si>
  <si>
    <t>kabel ovládací průmyslový stíněný laminovanou Al fólií s příložným Cu drátem jádro Cu plné izolace PVC plášť PVC 250V (JYTY) 14x1,00mm2</t>
  </si>
  <si>
    <t>558</t>
  </si>
  <si>
    <t>34113150</t>
  </si>
  <si>
    <t>kabel ovládací průmyslový stíněný laminovanou Al fólií s příložným Cu drátem jádro Cu plné izolace PVC plášť PVC 250V (JYTY) 4x1,00mm2</t>
  </si>
  <si>
    <t>559</t>
  </si>
  <si>
    <t>34113153</t>
  </si>
  <si>
    <t>kabel ovládací průmyslový stíněný laminovanou Al fólií s příložným Cu drátem jádro Cu plné izolace PVC plášť PVC 250V (JYTY) 19x1,00mm2</t>
  </si>
  <si>
    <t>560</t>
  </si>
  <si>
    <t>3411343R</t>
  </si>
  <si>
    <t>kabel stíněný jádro Cu lanované izolace PVC plášť PVC 300/500V (YSLCY-JZ) 4x1,00mm2</t>
  </si>
  <si>
    <t>561</t>
  </si>
  <si>
    <t>741124734</t>
  </si>
  <si>
    <t>Montáž kabelů měděných ovládacích bez ukončení uložených pevně stíněných ovládacích s plným jádrem (např. JYTY) počtu a průměru žil 24 až 37x1 mm2</t>
  </si>
  <si>
    <t>562</t>
  </si>
  <si>
    <t>34113154</t>
  </si>
  <si>
    <t>kabel ovládací průmyslový stíněný laminovanou Al fólií s příložným Cu drátem jádro Cu plné izolace PVC plášť PVC 250V (JYTY) 30x1,00mm2</t>
  </si>
  <si>
    <t>563</t>
  </si>
  <si>
    <t>7380002R0</t>
  </si>
  <si>
    <t>Mřížový kabelový žlab do 200/50, vč. příslušenství, kabelových příchytek a nosného materiálu, stavebních přípomocí a drobného nespecifikovaného materiálu (hmožd</t>
  </si>
  <si>
    <t>Mřížový kabelový žlab do 200/50, vč. příslušenství, kabelových příchytek a nosného materiálu, stavebních přípomocí a drobného nespecifikovaného materiálu (hmoždiny, šrouby, sádra, …), kompletní dodávk</t>
  </si>
  <si>
    <t>564</t>
  </si>
  <si>
    <t>7380002R3</t>
  </si>
  <si>
    <t>Mřížový kabelový žlab do 50/50, vč. příslušenství, kabelových příchytek a nosného materiálu, stavebních přípomocí a drobného nespecifikovaného materiálu (hmoždi</t>
  </si>
  <si>
    <t>Mřížový kabelový žlab do 50/50, vč. příslušenství, kabelových příchytek a nosného materiálu, stavebních přípomocí a drobného nespecifikovaného materiálu (hmoždiny, šrouby, sádra, …), kompletní dodávka</t>
  </si>
  <si>
    <t>565</t>
  </si>
  <si>
    <t>7380002R4</t>
  </si>
  <si>
    <t>Kabelová příchytka pro svazek Ć 8÷30 mm, vč. příslušenství, stavebních přípomocí a drobného nespecifikovaného materiálu (hmoždiny, šrouby, sádra, …), kompletní</t>
  </si>
  <si>
    <t>Kabelová příchytka pro svazek Ć 8÷30 mm, vč. příslušenství, stavebních přípomocí a drobného nespecifikovaného materiálu (hmoždiny, šrouby, sádra, …), kompletní dodávka</t>
  </si>
  <si>
    <t>566</t>
  </si>
  <si>
    <t>7380002R5</t>
  </si>
  <si>
    <t>Požární ucpávky kabelových tras, kompletní dodávka</t>
  </si>
  <si>
    <t>567</t>
  </si>
  <si>
    <t>7380003R0</t>
  </si>
  <si>
    <t>Snímač teploty venkovní, 4-20mA, -30-70°C</t>
  </si>
  <si>
    <t>568</t>
  </si>
  <si>
    <t>7380003R3</t>
  </si>
  <si>
    <t>Snímač tlaku do vodního potrubí (návarky součástí dodávky tehcnologie),rozsah dle projektu vytápění</t>
  </si>
  <si>
    <t>569</t>
  </si>
  <si>
    <t>7380003R4</t>
  </si>
  <si>
    <t>Prostorový termostat, havarijní teplota 35°C</t>
  </si>
  <si>
    <t>570</t>
  </si>
  <si>
    <t>7380003R5</t>
  </si>
  <si>
    <t>Termostat boileru bezpečnostní</t>
  </si>
  <si>
    <t>571</t>
  </si>
  <si>
    <t>7380003R6</t>
  </si>
  <si>
    <t>Prostorové teplotní čidlo 4-20mA, 0-70°C</t>
  </si>
  <si>
    <t>572</t>
  </si>
  <si>
    <t>7380003R7</t>
  </si>
  <si>
    <t>Snímač zaplavení prostoru - kapacitní</t>
  </si>
  <si>
    <t>573</t>
  </si>
  <si>
    <t>7380003R8</t>
  </si>
  <si>
    <t>Teplotní snímač horké vody v boileru (včetně stonku)</t>
  </si>
  <si>
    <t>574</t>
  </si>
  <si>
    <t>7380003R9</t>
  </si>
  <si>
    <t>Teplotní snímač topné vody - rozdělovač/sběrač, 0-100 °C, 4-20mA-déka stonku 100mm, včetně jímky (návarky součástí dodávky tehcnologie)</t>
  </si>
  <si>
    <t>575</t>
  </si>
  <si>
    <t>7380003R10</t>
  </si>
  <si>
    <t>Teplotní snímač topné vody - topné větve, 0-100 °C, 4-20mA-déka stonku 50mm, včetně jímky (návarky součástí dodávky tehcnologie)</t>
  </si>
  <si>
    <t>576</t>
  </si>
  <si>
    <t>7380004R0</t>
  </si>
  <si>
    <t>Vývojové prostředí, uživatelský SW v PLC (RMR1, RMR2,RMR3)</t>
  </si>
  <si>
    <t>577</t>
  </si>
  <si>
    <t>7380004R2</t>
  </si>
  <si>
    <t>Systémový SW pro panelové PC ve skříni RMR1, RMR2,RMR3</t>
  </si>
  <si>
    <t>578</t>
  </si>
  <si>
    <t>7380004R3</t>
  </si>
  <si>
    <t>Prametrizace systému</t>
  </si>
  <si>
    <t>579</t>
  </si>
  <si>
    <t>7380006R1</t>
  </si>
  <si>
    <t>Kovové konstrukce všeobecně, vč. nátěrů</t>
  </si>
  <si>
    <t>580</t>
  </si>
  <si>
    <t>7380006R2</t>
  </si>
  <si>
    <t>Individuální a komplexní zkoušky</t>
  </si>
  <si>
    <t>581</t>
  </si>
  <si>
    <t>7380006R3</t>
  </si>
  <si>
    <t>Oživení</t>
  </si>
  <si>
    <t>582</t>
  </si>
  <si>
    <t>7380006R4</t>
  </si>
  <si>
    <t>Zaškolení obsluhy</t>
  </si>
  <si>
    <t>583</t>
  </si>
  <si>
    <t>7380006R5</t>
  </si>
  <si>
    <t>Výchozí revize</t>
  </si>
  <si>
    <t>584</t>
  </si>
  <si>
    <t>7380007R1</t>
  </si>
  <si>
    <t>Dodavatelská (dílenská, realizační) dokumentace</t>
  </si>
  <si>
    <t>585</t>
  </si>
  <si>
    <t>7380007R3</t>
  </si>
  <si>
    <t>Provozní zkoušky (komplexní stress-test)</t>
  </si>
  <si>
    <t>586</t>
  </si>
  <si>
    <t>741111002</t>
  </si>
  <si>
    <t>Montáž systému podlahových kanálů se spojkami, ohyby a rohy a s nasunutím do krabic krabic s vývody</t>
  </si>
  <si>
    <t>587</t>
  </si>
  <si>
    <t>34571593</t>
  </si>
  <si>
    <t>krabice přístrojová horizontální bezrámečková do zdvojených a betonových podlah 12 modulů</t>
  </si>
  <si>
    <t>588</t>
  </si>
  <si>
    <t>589</t>
  </si>
  <si>
    <t>3411112R</t>
  </si>
  <si>
    <t>kabel instalační jádro Cu plné izolace PE plášť 600/1000V (1-CXKH-R-J B2CAS1D0 5x1,5) 5x1,5mm2</t>
  </si>
  <si>
    <t>1-CXKH-R-J B2CAS1D0 5x1,5, průměr kabelu 11,8mm</t>
  </si>
  <si>
    <t>590</t>
  </si>
  <si>
    <t>3411113R</t>
  </si>
  <si>
    <t>kabel instalační jádro Cu plné izolace PE plášť 600/1000V (1-CXKH-R-J B2CAS1D0 5x2,5) 5x2,5mm2</t>
  </si>
  <si>
    <t>1-CXKH-R-J B2CAS1D0 5x2,5, průměr kabelu 12mm</t>
  </si>
  <si>
    <t>591</t>
  </si>
  <si>
    <t>3411110R</t>
  </si>
  <si>
    <t>kabel instalační jádro Cu plné izolace PE plášť 600/1000V (1-CXKH-R-J B2CAS1D0 5x6) 5x6mm2</t>
  </si>
  <si>
    <t>1-CXKH-R-J B2CAS1D0 5x6, průměr kabelu 15,6mm</t>
  </si>
  <si>
    <t>592</t>
  </si>
  <si>
    <t>741120401</t>
  </si>
  <si>
    <t>Montáž vodičů izolovaných měděných drátovacích bez ukončení v rozváděčích plných a laněných (např. CY), průřezu žily 0,35 až 6 mm2</t>
  </si>
  <si>
    <t>593</t>
  </si>
  <si>
    <t>34140825</t>
  </si>
  <si>
    <t>vodič propojovací jádro Cu plné izolace PVC 450/750V (H07V-U) 1x4mm2</t>
  </si>
  <si>
    <t>H07V-U CY, průměr vodiče 4mm</t>
  </si>
  <si>
    <t>594</t>
  </si>
  <si>
    <t>34140826</t>
  </si>
  <si>
    <t>vodič propojovací jádro Cu plné izolace PVC 450/750V (H07V-U) 1x6mm2</t>
  </si>
  <si>
    <t>H07V-U CY, průměr vodiče 4,1mm</t>
  </si>
  <si>
    <t>595</t>
  </si>
  <si>
    <t>741120403</t>
  </si>
  <si>
    <t>Montáž vodičů izolovaných měděných drátovacích bez ukončení v rozváděčích plných a laněných (např. CY), průřezu žily 10 až 16 mm2</t>
  </si>
  <si>
    <t>596</t>
  </si>
  <si>
    <t>34141040</t>
  </si>
  <si>
    <t>vodič propojovací jádro Cu plné izolace PVC 450/750V (H07V-U) 1x10mm2</t>
  </si>
  <si>
    <t>H07V-U CY, průměr vodiče 5,3mm</t>
  </si>
  <si>
    <t>597</t>
  </si>
  <si>
    <t>3414102R</t>
  </si>
  <si>
    <t>vodič propojovací jádro Cu plné izolace PVC 450/750V (H07V-U) 1x16mm2</t>
  </si>
  <si>
    <t>H07V-U CY, průměr vodiče 16 mm2</t>
  </si>
  <si>
    <t>598</t>
  </si>
  <si>
    <t>741122611</t>
  </si>
  <si>
    <t>Montáž kabelů měděných bez ukončení uložených pevně plných kulatých nebo bezhalogenových (např. CYKY) počtu a průřezu žil 3x1,5 až 6 mm2</t>
  </si>
  <si>
    <t>599</t>
  </si>
  <si>
    <t>34111030</t>
  </si>
  <si>
    <t>kabel instalační jádro Cu plné izolace PVC plášť PVC 450/750V (CYKY) 3x1,5mm2</t>
  </si>
  <si>
    <t>CYKY-J, průměr kabelu 8,6mm</t>
  </si>
  <si>
    <t>600</t>
  </si>
  <si>
    <t>34111031</t>
  </si>
  <si>
    <t>CYKY-O, průměr kabelu 8,6mm</t>
  </si>
  <si>
    <t>601</t>
  </si>
  <si>
    <t>34111036</t>
  </si>
  <si>
    <t>kabel instalační jádro Cu plné izolace PVC plášť PVC 450/750V (CYKY) 3x2,5mm2</t>
  </si>
  <si>
    <t>CYKY-J, průměr kabelu 9,5mm</t>
  </si>
  <si>
    <t>602</t>
  </si>
  <si>
    <t>603</t>
  </si>
  <si>
    <t>34111667</t>
  </si>
  <si>
    <t>kabel silový jádro Cu izolace PVC plášť PVC 0,6/1kV (1-CYKY) 3x185+95mm2</t>
  </si>
  <si>
    <t>604</t>
  </si>
  <si>
    <t>741122641</t>
  </si>
  <si>
    <t>Montáž kabelů měděných bez ukončení uložených pevně plných kulatých nebo bezhalogenových (např. CYKY) počtu a průřezu žil 5x1,5 až 2,5 mm2</t>
  </si>
  <si>
    <t>605</t>
  </si>
  <si>
    <t>34111090</t>
  </si>
  <si>
    <t>kabel instalační jádro Cu plné izolace PVC plášť PVC 450/750V (CYKY) 5x1,5mm2</t>
  </si>
  <si>
    <t>CYKY-J, průměr kabelu 10,1mm</t>
  </si>
  <si>
    <t>606</t>
  </si>
  <si>
    <t>34111094</t>
  </si>
  <si>
    <t>kabel instalační jádro Cu plné izolace PVC plášť PVC 450/750V (CYKY) 5x2,5mm2</t>
  </si>
  <si>
    <t>CYKY-J, průměr kabelu 11,2mm</t>
  </si>
  <si>
    <t>607</t>
  </si>
  <si>
    <t>741122642</t>
  </si>
  <si>
    <t>Montáž kabelů měděných bez ukončení uložených pevně plných kulatých nebo bezhalogenových (např. CYKY) počtu a průřezu žil 5x4 až 6 mm2</t>
  </si>
  <si>
    <t>608</t>
  </si>
  <si>
    <t>34111098</t>
  </si>
  <si>
    <t>kabel instalační jádro Cu plné izolace PVC plášť PVC 450/750V (CYKY) 5x4mm2</t>
  </si>
  <si>
    <t>CYKY-J, průměr kabelu 13,8mm</t>
  </si>
  <si>
    <t>609</t>
  </si>
  <si>
    <t>34111100</t>
  </si>
  <si>
    <t>kabel instalační jádro Cu plné izolace PVC plášť PVC 450/750V (CYKY) 5x6mm2</t>
  </si>
  <si>
    <t>CYKY-J, průměr kabelu 15,1mm</t>
  </si>
  <si>
    <t>610</t>
  </si>
  <si>
    <t>741122643</t>
  </si>
  <si>
    <t>Montáž kabelů měděných bez ukončení uložených pevně plných kulatých nebo bezhalogenových (např. CYKY) počtu a průřezu žil 5x10 mm2</t>
  </si>
  <si>
    <t>611</t>
  </si>
  <si>
    <t>34113034</t>
  </si>
  <si>
    <t>kabel instalační jádro Cu plné izolace PVC plášť PVC 450/750V (CYKY) 5x10mm2</t>
  </si>
  <si>
    <t>CYKY-J, průměr kabelu 18mm</t>
  </si>
  <si>
    <t>612</t>
  </si>
  <si>
    <t>741122644</t>
  </si>
  <si>
    <t>Montáž kabelů měděných bez ukončení uložených pevně plných kulatých nebo bezhalogenových (např. CYKY) počtu a průřezu žil 5x16 mm2</t>
  </si>
  <si>
    <t>613</t>
  </si>
  <si>
    <t>34113035</t>
  </si>
  <si>
    <t>kabel instalační jádro Cu plné izolace PVC plášť PVC 450/750V (CYKY) 5x16mm2</t>
  </si>
  <si>
    <t>CYKY-J, průměr kabelu 20,4mm</t>
  </si>
  <si>
    <t>614</t>
  </si>
  <si>
    <t>741330311</t>
  </si>
  <si>
    <t>Montáž ovladačů tlačítkových vestavných s průčelní deskou bez zhotovení otvoru kompletů 1 tlačítkových</t>
  </si>
  <si>
    <t>615</t>
  </si>
  <si>
    <t>3414111R</t>
  </si>
  <si>
    <t>Tlačítko TOTAL-STOP CENTRAL-STOP2 zajištěné proti náhodnému použití</t>
  </si>
  <si>
    <t>616</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</si>
  <si>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</si>
  <si>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</si>
  <si>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</si>
  <si>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617</t>
  </si>
  <si>
    <t>3414112R</t>
  </si>
  <si>
    <t>Krabice rozbočná KR68</t>
  </si>
  <si>
    <t>618</t>
  </si>
  <si>
    <t>741112061</t>
  </si>
  <si>
    <t>Montáž krabic elektroinstalačních bez napojení na trubky a lišty, demontáže a montáže víčka a přístroje přístrojových zapuštěných plastových kruhových</t>
  </si>
  <si>
    <t>619</t>
  </si>
  <si>
    <t>3414113R</t>
  </si>
  <si>
    <t>Krabice přístrojová - zapuštěná</t>
  </si>
  <si>
    <t>620</t>
  </si>
  <si>
    <t>741310201</t>
  </si>
  <si>
    <t>Montáž spínačů jedno nebo dvoupólových polozapuštěných nebo zapuštěných se zapojením vodičů šroubové připojení, pro prostředí normální spínačů, řazení 1-jednopó</t>
  </si>
  <si>
    <t>Montáž spínačů jedno nebo dvoupólových polozapuštěných nebo zapuštěných se zapojením vodičů šroubové připojení, pro prostředí normální spínačů, řazení 1-jednopólových</t>
  </si>
  <si>
    <t>621</t>
  </si>
  <si>
    <t>3414114R</t>
  </si>
  <si>
    <t>Vypínač jednopólový č.1,</t>
  </si>
  <si>
    <t>622</t>
  </si>
  <si>
    <t>3414115R</t>
  </si>
  <si>
    <t>Vypínač schodišťový</t>
  </si>
  <si>
    <t>623</t>
  </si>
  <si>
    <t>3414116R</t>
  </si>
  <si>
    <t>Vypínač seriový</t>
  </si>
  <si>
    <t>624</t>
  </si>
  <si>
    <t>3414117R</t>
  </si>
  <si>
    <t>Vypínač kžížový</t>
  </si>
  <si>
    <t>625</t>
  </si>
  <si>
    <t>3414118R</t>
  </si>
  <si>
    <t>Vypínač schodišťový dvojitý</t>
  </si>
  <si>
    <t>626</t>
  </si>
  <si>
    <t>741311004</t>
  </si>
  <si>
    <t>Montáž spínačů speciálních se zapojením vodičů čidla pohybu nástěnného</t>
  </si>
  <si>
    <t>627</t>
  </si>
  <si>
    <t>3414119R</t>
  </si>
  <si>
    <t>Pohybové čidlo</t>
  </si>
  <si>
    <t>628</t>
  </si>
  <si>
    <t>741313043</t>
  </si>
  <si>
    <t>Montáž zásuvek domovních se zapojením vodičů šroubové připojení polozapuštěných nebo zapuštěných 10/16 A, provedení 2x (2P + PE) dvojnásobná</t>
  </si>
  <si>
    <t>629</t>
  </si>
  <si>
    <t>3414120R</t>
  </si>
  <si>
    <t>Zásuvka IP20,16A,230V, dvojzásuvka</t>
  </si>
  <si>
    <t>630</t>
  </si>
  <si>
    <t>741313041</t>
  </si>
  <si>
    <t>Montáž zásuvek domovních se zapojením vodičů šroubové připojení polozapuštěných nebo zapuštěných 10/16 A, provedení 2P + PE</t>
  </si>
  <si>
    <t>631</t>
  </si>
  <si>
    <t>3414121R</t>
  </si>
  <si>
    <t>Zásuvka IP20,16A,230V, jednoduchá</t>
  </si>
  <si>
    <t>632</t>
  </si>
  <si>
    <t>741313253</t>
  </si>
  <si>
    <t>Montáž zásuvek průmyslových se zapojením vodičů nástěnných, provedení IP 44 3P+N+PE 63 A</t>
  </si>
  <si>
    <t>633</t>
  </si>
  <si>
    <t>3414122R</t>
  </si>
  <si>
    <t>Zásuvka 3f IP44</t>
  </si>
  <si>
    <t>634</t>
  </si>
  <si>
    <t>74131342R</t>
  </si>
  <si>
    <t>Montáž zásuvkového boxu nástěnného se zapojením vodičů</t>
  </si>
  <si>
    <t>635</t>
  </si>
  <si>
    <t>3414123R</t>
  </si>
  <si>
    <t>Zásuvkový box - 4x zás230V, 2x zás 400v</t>
  </si>
  <si>
    <t>636</t>
  </si>
  <si>
    <t>74139000R</t>
  </si>
  <si>
    <t>Montáž svítidel přisazených, závěsných, vestavných</t>
  </si>
  <si>
    <t>637</t>
  </si>
  <si>
    <t>3414124R</t>
  </si>
  <si>
    <t>DWL LED 15W, 1611lm, 4000K, CRI80, IP44, IK05</t>
  </si>
  <si>
    <t>638</t>
  </si>
  <si>
    <t>3414125R</t>
  </si>
  <si>
    <t>DWL LED 24W, 2757lm, 4000K, CRI80, IP44, IK05</t>
  </si>
  <si>
    <t>639</t>
  </si>
  <si>
    <t>3414126R</t>
  </si>
  <si>
    <t>Přisazené LED 443x443mm, 100W, 13300lm, 4000K, CRI80, IP66</t>
  </si>
  <si>
    <t>640</t>
  </si>
  <si>
    <t>3414127R</t>
  </si>
  <si>
    <t>Vestavné/přisazené LED, SY/ASY/CON, 13,5W, 1500lm, 4000K, CRI90, IP20, IK05, gt;70.000 (L80B20)</t>
  </si>
  <si>
    <t>641</t>
  </si>
  <si>
    <t>3414128R</t>
  </si>
  <si>
    <t>Vestavné/přisazené LED, SY/ASY/CON, 13,5W, 1500lm, 4000K, CRI90, IP40, IK05, gt;70.000 (L80B20)</t>
  </si>
  <si>
    <t>642</t>
  </si>
  <si>
    <t>3414129R</t>
  </si>
  <si>
    <t>průmyslové LED svítidlo plastové 671x170x90 mm, 5500/5000/4500/3500 lm, 41/36/32/25 W, CRI80, 4000 K, IP65, IK05, gt;60 000 h (L80B20)</t>
  </si>
  <si>
    <t>643</t>
  </si>
  <si>
    <t>644</t>
  </si>
  <si>
    <t>3414130R</t>
  </si>
  <si>
    <t>LED svítidlo přisazené 300x1200 mm, RTI optika UGR19, 5000 lm, 50 W, CRI90, 4000 K, IP20, IK05, gt;80.000 (L80B20)</t>
  </si>
  <si>
    <t>645</t>
  </si>
  <si>
    <t>3414131R</t>
  </si>
  <si>
    <t>LED svítidlo přisazené 300x1200 mm, RTI optika UGR19, 3400 lm, 23 W, CRI90, 4000 K, IP20, IK05, gt;80.000 (L80B20)</t>
  </si>
  <si>
    <t>646</t>
  </si>
  <si>
    <t>3414132R</t>
  </si>
  <si>
    <t>LED PANEL UGR19 36W, 3600 lm, 600X600, 4000 K, IP20, IK05, gt;30.000 (L80B20)</t>
  </si>
  <si>
    <t>647</t>
  </si>
  <si>
    <t>3414133R</t>
  </si>
  <si>
    <t>průmyslové LED svítidlo hliník 1221x108x90 mm, 4400/3800/3200/2600 lm, 36/31/26/21 W, CRI80, 4000 K, IP66, IK09, gt;60 000 h (L80B20)</t>
  </si>
  <si>
    <t>648</t>
  </si>
  <si>
    <t>3414134R</t>
  </si>
  <si>
    <t>průmyslové LED svítidlo hliník 1565x108x90 mm, 9900 lm, 74 W, CRI80, 4000 K, IP66, IK09, gt;60 000 h (L80B20)</t>
  </si>
  <si>
    <t>649</t>
  </si>
  <si>
    <t>Nouzové svítidlo SE, 500 LH/H, AT, baterie 10L, optika RTI, IP65, IK08, -10°C/+40°c</t>
  </si>
  <si>
    <t>650</t>
  </si>
  <si>
    <t>3414136R</t>
  </si>
  <si>
    <t>Nouzové svítidlo SE, 1400 LH/H, AT, baterie 10L, optika RTI, IP65, IK08, -10°C/+40°c</t>
  </si>
  <si>
    <t>651</t>
  </si>
  <si>
    <t>3414137R</t>
  </si>
  <si>
    <t>Nouzové svítidlo SE/SA, 250 LH/H, AT, baterie 10L, optika ANTIPANICKÁ, IP41, IK07 -10°C/+40°c</t>
  </si>
  <si>
    <t>652</t>
  </si>
  <si>
    <t>3414138R</t>
  </si>
  <si>
    <t>Nouzové svítidlo SE/SA, 250 LH/H, AT, baterie 10L, optika CORRIDOR, IP41, IK07 -10°C/+40°c</t>
  </si>
  <si>
    <t>653</t>
  </si>
  <si>
    <t>3414139R</t>
  </si>
  <si>
    <t>Nouzové svítidlo SE/SA, 250 LH/H, AT, baterie 10L, optikaRTI, PIKTOGRAM, IP65, IK08 -10°C/+40°c</t>
  </si>
  <si>
    <t>654</t>
  </si>
  <si>
    <t>3414140R</t>
  </si>
  <si>
    <t>Nouzové svítidlo SE/SA,DZ 20M, baterie 10L, NÁSTĚNNÁ/VLAJKOVÁ, IP40, IK05 -10°C/+40°c</t>
  </si>
  <si>
    <t>655</t>
  </si>
  <si>
    <t>3414141R</t>
  </si>
  <si>
    <t>LED svítidlo přisazené kruhové 327 mm, 3600lm, 36W, IP54</t>
  </si>
  <si>
    <t>656</t>
  </si>
  <si>
    <t>3414142R</t>
  </si>
  <si>
    <t>Vestavné LED, 35W, 3500lm, 4000K, CRI90, IP54</t>
  </si>
  <si>
    <t>657</t>
  </si>
  <si>
    <t>3414143R</t>
  </si>
  <si>
    <t>Průmyslové LED svítidlo hliník+naklápěcí konzola 4000lm, 37W CRI80 4000K, IP66</t>
  </si>
  <si>
    <t>658</t>
  </si>
  <si>
    <t>3414145R</t>
  </si>
  <si>
    <t>LED svítidlo d/š/v: 884/78/40, IP44, 18W, 1440lm, 4000K</t>
  </si>
  <si>
    <t>659</t>
  </si>
  <si>
    <t>74139100R</t>
  </si>
  <si>
    <t>Montáž konzol</t>
  </si>
  <si>
    <t>660</t>
  </si>
  <si>
    <t>3414150R</t>
  </si>
  <si>
    <t>konzola pro montáž na stěnu</t>
  </si>
  <si>
    <t>661</t>
  </si>
  <si>
    <t>74139001R</t>
  </si>
  <si>
    <t>Montáž stožárů osvětlení parkových ocelových</t>
  </si>
  <si>
    <t>662</t>
  </si>
  <si>
    <t>3414144R</t>
  </si>
  <si>
    <t>Venkovní stojací lampa, IP 44, antracit, 12/12/60 cm, max 11W</t>
  </si>
  <si>
    <t>663</t>
  </si>
  <si>
    <t>74139010R</t>
  </si>
  <si>
    <t>Rozvaděč RH - vis v.č. 2.407</t>
  </si>
  <si>
    <t>664</t>
  </si>
  <si>
    <t>74139011R</t>
  </si>
  <si>
    <t>Rozvaděč RPZ - vis v.č. 2.408</t>
  </si>
  <si>
    <t>665</t>
  </si>
  <si>
    <t>74139012R</t>
  </si>
  <si>
    <t>Rozvaděč R1NP vis v.č. 2.409</t>
  </si>
  <si>
    <t>666</t>
  </si>
  <si>
    <t>74139013R</t>
  </si>
  <si>
    <t>Rozvaděč R2NP vis v.č. 2.410</t>
  </si>
  <si>
    <t>667</t>
  </si>
  <si>
    <t>74139014R</t>
  </si>
  <si>
    <t>Rozvaděč RVZT vis v.č. 2.411</t>
  </si>
  <si>
    <t>668</t>
  </si>
  <si>
    <t>74139015R</t>
  </si>
  <si>
    <t>Rozvaděč RTOP vis v.č. 2.412</t>
  </si>
  <si>
    <t>669</t>
  </si>
  <si>
    <t>74139031R</t>
  </si>
  <si>
    <t>Rozvaděč RUT vis. v.č.2.413</t>
  </si>
  <si>
    <t>670</t>
  </si>
  <si>
    <t>74139032R</t>
  </si>
  <si>
    <t>Rozvaděč ROV vis. v.č.2.414</t>
  </si>
  <si>
    <t>671</t>
  </si>
  <si>
    <t>74139016R</t>
  </si>
  <si>
    <t>UPS - RPZ</t>
  </si>
  <si>
    <t>672</t>
  </si>
  <si>
    <t>74139017R</t>
  </si>
  <si>
    <t>UPS - START DG</t>
  </si>
  <si>
    <t>673</t>
  </si>
  <si>
    <t>74139018R</t>
  </si>
  <si>
    <t>Elektroinstalační lišta 20 x 10 pro instalaci na povrchu</t>
  </si>
  <si>
    <t>674</t>
  </si>
  <si>
    <t>74139019R</t>
  </si>
  <si>
    <t>Elektroinstalační trubka EN1232 - vedena podlahou</t>
  </si>
  <si>
    <t>675</t>
  </si>
  <si>
    <t>74139020R</t>
  </si>
  <si>
    <t>Trubky instalační</t>
  </si>
  <si>
    <t>676</t>
  </si>
  <si>
    <t>74139021R</t>
  </si>
  <si>
    <t>Kabelový žlab 300/100</t>
  </si>
  <si>
    <t>677</t>
  </si>
  <si>
    <t>74139033R</t>
  </si>
  <si>
    <t>Kabelový žlab 65/50</t>
  </si>
  <si>
    <t>678</t>
  </si>
  <si>
    <t>74139022R</t>
  </si>
  <si>
    <t>Parapetní žlab</t>
  </si>
  <si>
    <t>679</t>
  </si>
  <si>
    <t>74139023R</t>
  </si>
  <si>
    <t>Přístrojová krabice</t>
  </si>
  <si>
    <t>680</t>
  </si>
  <si>
    <t>74139024R</t>
  </si>
  <si>
    <t>Požárně odolná trasa</t>
  </si>
  <si>
    <t>681</t>
  </si>
  <si>
    <t>74139025R</t>
  </si>
  <si>
    <t>Hromosvod - LPS III a Uzemnění, zemnění vnitřkem přes sloupy do pilot</t>
  </si>
  <si>
    <t>Specifikace hrmosvodu a uzemnění:  
-Hromosvod:  
Jímací tyč dl. 6 m vč. kotvení a připojení á 10 ks  
Měřící svorka a průchod hydroizolací střechy á 10 ks  
FeZn DN10 vč. kotvení á 40 m  
FeZn DN10 vč. kotvení v nehořlavé izolaci á 690 m  
Připojení na svody v betonu á 59 m  
Propojení vodičů dle vybrané technologie á 1 kpl  
Podružný montážní a ostatní materiál á 1 kpl  
-Uzemnění:  
Pásek FeZn 30x4 uložený min. 50 mm v betonu od jeho povrchu á 1400 m  
Vývod pro LPS na uzemnění řádně vodivě propojený svařením á 59 ks  
Propojení vodičů dle vybrané technologie á 1 kpl  
Připojení nové HOP na uzemnění řádně vodivě propojené svařením á 1 kpl  
Podružný montážní a ostatní materiál á 1 kpl</t>
  </si>
  <si>
    <t>682</t>
  </si>
  <si>
    <t>74139026R</t>
  </si>
  <si>
    <t>Pomocný materiál</t>
  </si>
  <si>
    <t>683</t>
  </si>
  <si>
    <t>74139027R</t>
  </si>
  <si>
    <t>El.revize</t>
  </si>
  <si>
    <t>684</t>
  </si>
  <si>
    <t>74139028R</t>
  </si>
  <si>
    <t>Přihláška el.energie</t>
  </si>
  <si>
    <t>685</t>
  </si>
  <si>
    <t>74139029R</t>
  </si>
  <si>
    <t>Stavební přípomoce</t>
  </si>
  <si>
    <t>686</t>
  </si>
  <si>
    <t>74139030R</t>
  </si>
  <si>
    <t>DG - vekovní provedení, vč. rozvaděče ATS</t>
  </si>
  <si>
    <t>Specifikace dieselagregátu (DA):  
Dieselagregát s výkonem 205 kVA/ 164 kW STBY; 185 kVA/ 148 kW PRIME dle ISO 8528  
Rok výroby ne starší než 2023  
Napětí generátoru 400 V  
Emisní norma min. EU Stage IIA  
Minimální mechanický výkon motoru při trvalém zatížení (PRIME) – 160 kWm  
Šestiválcový motor s přímým vstřikováním paliva, minimální objem 7 l  
Elektronická regulace G3 dle ISO 8528  
Digitální ovládací panel ComAp s komunikací ModBus, krytí IP 55  
Zdvojené startovací baterie + 5A bateriová nabíječka + odpojovač baterií  
Generátor buzený permanentními magnety (PMG)  
Krytí generátoru IP 23  
Teplotní třída generátoru - 125°C  
Třída izolace generátoru - H  
Výstupní jistič motorgenerátoru 4P 400A  
Trezorová (antivandal) protihluková kapotáž  
Palivová nádrž o objemu min. 400 l na min. 10 hod. provozu při 100 % zatížení  
Certifikace, protokoly a závěrečné testování:  
DA bude dodán vč. Factory test reportů motoru i generátoru (175 kW / 400V)  
Záskokový rozvaděč ATS:  
Záskokový rozvaděč ATS bude dimenzován v kategorii AC3  
Rozvaděč bude vybaven dvěma silovými stykači 400 A s elektrickou a mechanickou blokádou  
Digitální řídící jednotka záskoku ComAp</t>
  </si>
  <si>
    <t>687</t>
  </si>
  <si>
    <t>998741103</t>
  </si>
  <si>
    <t>Přesun hmot pro silnoproud stanovený z hmotnosti přesunovaného materiálu vodorovná dopravní vzdálenost do 50 m v objektech výšky přes 12 do 24 m</t>
  </si>
  <si>
    <t>741a</t>
  </si>
  <si>
    <t>Elektroinstalace - fotovoltaika</t>
  </si>
  <si>
    <t>688</t>
  </si>
  <si>
    <t>689</t>
  </si>
  <si>
    <t>34141027</t>
  </si>
  <si>
    <t>vodič propojovací flexibilní jádro Cu lanované izolace PVC 450/750V (H07V-K) 1x6mm2</t>
  </si>
  <si>
    <t>H07V-K CYA, průměr vodiče 5,3mm</t>
  </si>
  <si>
    <t>690</t>
  </si>
  <si>
    <t>34141029</t>
  </si>
  <si>
    <t>vodič propojovací flexibilní jádro Cu lanované izolace PVC 450/750V (H07V-K) 1x16mm2</t>
  </si>
  <si>
    <t>H07V-K CYA, průměr vodiče 8,1mm</t>
  </si>
  <si>
    <t>691</t>
  </si>
  <si>
    <t>741120124</t>
  </si>
  <si>
    <t>Montáž fotovoltaických kabelů bez ukončení, uložených v trubkách nebo lištách, průměru přes 4 do 6 mm</t>
  </si>
  <si>
    <t>692</t>
  </si>
  <si>
    <t>34111851</t>
  </si>
  <si>
    <t>kabel fotovoltaický černý nebo červený průměr 6mm</t>
  </si>
  <si>
    <t>693</t>
  </si>
  <si>
    <t>741122122</t>
  </si>
  <si>
    <t>Montáž kabelů měděných bez ukončení uložených v trubkách zatažených plných kulatých nebo bezhalogenových (např. CYKY) počtu a průřezu žil 3x1,5 až 6 mm2</t>
  </si>
  <si>
    <t>694</t>
  </si>
  <si>
    <t>695</t>
  </si>
  <si>
    <t>696</t>
  </si>
  <si>
    <t>74112213R</t>
  </si>
  <si>
    <t>Montáž kabelů měděných bez ukončení uložených v trubkách zatažených plných kulatých nebo bezhalogenových (např. CYKY) počtu a průřezu žil 4x70 mm2</t>
  </si>
  <si>
    <t>697</t>
  </si>
  <si>
    <t>3411162R</t>
  </si>
  <si>
    <t>kabel silový jádro Cu izolace PVC plášť PVC 0,6/1kV (1-CYKY) 4x70mm2</t>
  </si>
  <si>
    <t>698</t>
  </si>
  <si>
    <t>741122143</t>
  </si>
  <si>
    <t>Montáž kabelů měděných bez ukončení uložených v trubkách zatažených plných kulatých nebo bezhalogenových (např. CYKY) počtu a průřezu žil 5x4 až 6 mm2</t>
  </si>
  <si>
    <t>699</t>
  </si>
  <si>
    <t>700</t>
  </si>
  <si>
    <t>741122146</t>
  </si>
  <si>
    <t>Montáž kabelů měděných bez ukončení uložených v trubkách zatažených plných kulatých nebo bezhalogenových (např. CYKY) počtu a průřezu žil 7x1,5 až 2,5 mm2</t>
  </si>
  <si>
    <t>701</t>
  </si>
  <si>
    <t>3411111R</t>
  </si>
  <si>
    <t>kabel instalační jádro Cu plné izolace PVC plášť PVC 450/750V (CMSM) 7x2,5mm2</t>
  </si>
  <si>
    <t>702</t>
  </si>
  <si>
    <t>74112800R</t>
  </si>
  <si>
    <t>Ostatní práce při montáži vodičů a kabelů úpravy vodičů a kabelů označování popisným štítkem</t>
  </si>
  <si>
    <t>703</t>
  </si>
  <si>
    <t>741130420</t>
  </si>
  <si>
    <t>Montáž fotovoltaických kabelů nalisování konektoru na fotovoltaický kabel</t>
  </si>
  <si>
    <t>704</t>
  </si>
  <si>
    <t>341118R1</t>
  </si>
  <si>
    <t>konektor kabelový minus pro fotovoltaiku</t>
  </si>
  <si>
    <t>705</t>
  </si>
  <si>
    <t>341118R2</t>
  </si>
  <si>
    <t>konektor kabelový plus pro fotovoltaiku</t>
  </si>
  <si>
    <t>706</t>
  </si>
  <si>
    <t>741210003</t>
  </si>
  <si>
    <t>Montáž rozvodnic oceloplechových nebo plastových bez zapojení vodičů běžných, hmotnosti do 100 kg</t>
  </si>
  <si>
    <t>707</t>
  </si>
  <si>
    <t>3571103R</t>
  </si>
  <si>
    <t>rozvodnice nástěnná, průhledné dveře, IP41, 36 modulárních jednotek (12x3), vč. N/pE</t>
  </si>
  <si>
    <t>708</t>
  </si>
  <si>
    <t>741240022</t>
  </si>
  <si>
    <t>Montáž ostatního příslušenství rozvoden tabulek výstražných a označovacích pro přístroje lepením</t>
  </si>
  <si>
    <t>709</t>
  </si>
  <si>
    <t>35442239</t>
  </si>
  <si>
    <t>bezpečnostní tabulka plast (A4)</t>
  </si>
  <si>
    <t>Pozor zpětný proud</t>
  </si>
  <si>
    <t>710</t>
  </si>
  <si>
    <t>741312501</t>
  </si>
  <si>
    <t>Montáž odpínačů bez zapojení vodičů výkonových pojistkových do 500 V do 160 A</t>
  </si>
  <si>
    <t>358255R1</t>
  </si>
  <si>
    <t>pojistný odpínač pro válcové vložky 10/2 1000V DC</t>
  </si>
  <si>
    <t>358255R2</t>
  </si>
  <si>
    <t>pojistný odpínač pro válcové vložky 10/3 AC</t>
  </si>
  <si>
    <t>74132004R</t>
  </si>
  <si>
    <t>Montáž pojistkových vložek válcových 1000V DC</t>
  </si>
  <si>
    <t>714</t>
  </si>
  <si>
    <t>345234R1</t>
  </si>
  <si>
    <t>vložka pojistková válcová 20A gG</t>
  </si>
  <si>
    <t>715</t>
  </si>
  <si>
    <t>345234R2</t>
  </si>
  <si>
    <t>vložka pojistková válcová 10A gG</t>
  </si>
  <si>
    <t>716</t>
  </si>
  <si>
    <t>741320105</t>
  </si>
  <si>
    <t>Montáž jističů se zapojením vodičů jednopólových nn do 25 A ve skříni</t>
  </si>
  <si>
    <t>717</t>
  </si>
  <si>
    <t>35822107</t>
  </si>
  <si>
    <t>jistič 1-pólový 6 A vypínací charakteristika B vypínací schopnost 10 kA</t>
  </si>
  <si>
    <t>718</t>
  </si>
  <si>
    <t>741320165</t>
  </si>
  <si>
    <t>Montáž jističů se zapojením vodičů třípólových nn do 25 A ve skříni</t>
  </si>
  <si>
    <t>719</t>
  </si>
  <si>
    <t>35822401</t>
  </si>
  <si>
    <t>jistič 3-pólový 16 A vypínací charakteristika B vypínací schopnost 10 kA</t>
  </si>
  <si>
    <t>720</t>
  </si>
  <si>
    <t>35822154</t>
  </si>
  <si>
    <t>jistič 3-pólový 6 A vypínací charakteristika B vypínací schopnost 10 kA</t>
  </si>
  <si>
    <t>741320175</t>
  </si>
  <si>
    <t>Montáž jističů se zapojením vodičů třípólových nn do 63 A ve skříni</t>
  </si>
  <si>
    <t>35822404</t>
  </si>
  <si>
    <t>jistič 3-pólový 32 A vypínací charakteristika B vypínací schopnost 10 kA</t>
  </si>
  <si>
    <t>723</t>
  </si>
  <si>
    <t>741320195</t>
  </si>
  <si>
    <t>Montáž jističů se zapojením vodičů třípólových nn do 160 A ve skříni</t>
  </si>
  <si>
    <t>3582259R</t>
  </si>
  <si>
    <t>jistič 3-pólový 160 A vypínaví charakteristika B vypínací schopnost 10 kA</t>
  </si>
  <si>
    <t>741322011</t>
  </si>
  <si>
    <t>Montáž přepěťových ochran nn se zapojením vodičů svodiče bleskových proudů – typ 1 třípólových, pro impulsní proud do 35 kA</t>
  </si>
  <si>
    <t>3588952R</t>
  </si>
  <si>
    <t>svodič přepětí, vhodné pro 3-fázový systém TN-C, 12,5kA(10/350), dálková signalizace poruchy</t>
  </si>
  <si>
    <t>727</t>
  </si>
  <si>
    <t>74132214R</t>
  </si>
  <si>
    <t>Montáž přepěťové ochrany vč. svodiče přepětí</t>
  </si>
  <si>
    <t>728</t>
  </si>
  <si>
    <t>3582555R</t>
  </si>
  <si>
    <t>ochrana přepěťová pro instalaci ve stejnosměrných obvodech fotovoltaických systémů, ochrana napájecího vedení DC - SPD typ I+II - přepěťová ochrana pro DC, max.</t>
  </si>
  <si>
    <t>ochrana přepěťová pro instalaci ve stejnosměrných obvodech fotovoltaických systémů, ochrana napájecího vedení DC - SPD typ I+II - přepěťová ochrana pro DC, max. napětí 1000Vdc, svodič přepětí 12,5kA (</t>
  </si>
  <si>
    <t>729</t>
  </si>
  <si>
    <t>741330011</t>
  </si>
  <si>
    <t>Montáž stykačů nn se zapojením vodičů stejnosměrných vestavných dvou nebo třípólových do 40 A</t>
  </si>
  <si>
    <t>730</t>
  </si>
  <si>
    <t>358211R1</t>
  </si>
  <si>
    <t>stykač 3 x 25A</t>
  </si>
  <si>
    <t>731</t>
  </si>
  <si>
    <t>741330014</t>
  </si>
  <si>
    <t>Montáž stykačů nn se zapojením vodičů stejnosměrných vestavných dvou nebo třípólových do 160 A</t>
  </si>
  <si>
    <t>358213R2</t>
  </si>
  <si>
    <t>stykač 3 x 125A</t>
  </si>
  <si>
    <t>741330651</t>
  </si>
  <si>
    <t>Montáž relé pomocných se zapojením vodičů vestavných střídavých</t>
  </si>
  <si>
    <t>3582600R</t>
  </si>
  <si>
    <t>relé instalační 1x přepínací kontakt, 16A, cívka 230V AC</t>
  </si>
  <si>
    <t>741330821</t>
  </si>
  <si>
    <t>Montáž relé doplňkových prvků regulátoru</t>
  </si>
  <si>
    <t>736</t>
  </si>
  <si>
    <t>3414100R</t>
  </si>
  <si>
    <t>Polovodičové SSR relé (600VAC, 20A, zátěž max.4600W)</t>
  </si>
  <si>
    <t>737</t>
  </si>
  <si>
    <t>741350202</t>
  </si>
  <si>
    <t>Montáž měřicích transformátorů se zapojením vodičů proudových, nn s připojovacími praporci</t>
  </si>
  <si>
    <t>35671117</t>
  </si>
  <si>
    <t>transformátor proudový 100A pro hybridní měnič fotovoltaické elektrárny</t>
  </si>
  <si>
    <t>739</t>
  </si>
  <si>
    <t>741711011</t>
  </si>
  <si>
    <t>Montáž nosné konstrukce fotovoltaických panelů umístěné na ploché střeše</t>
  </si>
  <si>
    <t>740</t>
  </si>
  <si>
    <t>4241240R</t>
  </si>
  <si>
    <t>konstrukce pod panely</t>
  </si>
  <si>
    <t>Kompletní provedení dodávky:  
roznášecí lišta 6,1m, spojka roznášecích lišt, Al úhelníky, šroub M8x20 (DIN912, A2), matice M8 (A2) s klipem, držák kabelů, střední příchytka panelů, krajní příchytka panelů, zavětrování, šroub M8x16 (DIN912, A2), podložka 8,4x30x1,5mm.</t>
  </si>
  <si>
    <t>741721211</t>
  </si>
  <si>
    <t>Montáž fotovoltaických panelů výkonu přes 300 Wp, umístěných na ploché střeše krystalických</t>
  </si>
  <si>
    <t>3500101R</t>
  </si>
  <si>
    <t>panel fotovoltaický monokrystalický 450Wp rozměr 2094×1038×35mm</t>
  </si>
  <si>
    <t>743</t>
  </si>
  <si>
    <t>74173007R</t>
  </si>
  <si>
    <t>Montáž síťové ochrany</t>
  </si>
  <si>
    <t>744</t>
  </si>
  <si>
    <t>3411185R</t>
  </si>
  <si>
    <t>ochrana napěťová a frekvenční U/F 3-stupňová</t>
  </si>
  <si>
    <t>745</t>
  </si>
  <si>
    <t>741732002</t>
  </si>
  <si>
    <t>Montáž stejnosměrného měniče napětí DC/DC fotovoltaických systémů konvertoru, výstupní výkon přes 120 do 280 W</t>
  </si>
  <si>
    <t>746</t>
  </si>
  <si>
    <t>3567102R</t>
  </si>
  <si>
    <t>invertor, výkon 17,5kW, bez-transformátorový, třífázový, hybridní, standardní rozhraní pro připojení k internetu přes WLAN nebo ethernet a možnost integrace kom</t>
  </si>
  <si>
    <t>invertor, výkon 17,5kW, bez-transformátorový, třífázový, hybridní, standardní rozhraní pro připojení k internetu přes WLAN nebo ethernet a možnost integrace komponent třetích stran</t>
  </si>
  <si>
    <t>747</t>
  </si>
  <si>
    <t>74174001R</t>
  </si>
  <si>
    <t>Montáž regulátoru přebytků pro fotovoltaické systémy</t>
  </si>
  <si>
    <t>748</t>
  </si>
  <si>
    <t>4051103R</t>
  </si>
  <si>
    <t>rregulátor přebytků FVE vč. měření</t>
  </si>
  <si>
    <t>749</t>
  </si>
  <si>
    <t>741751411</t>
  </si>
  <si>
    <t>Montáž akumulátorových baterií pro fotovoltaické systémy příslušenství ochrany baterií (odpojovače)</t>
  </si>
  <si>
    <t>750</t>
  </si>
  <si>
    <t>405610R1</t>
  </si>
  <si>
    <t>řídící jednotka vč. zdroje 24Vdc a bezpečnostního vypínače</t>
  </si>
  <si>
    <t>751</t>
  </si>
  <si>
    <t>405610R2</t>
  </si>
  <si>
    <t>odpojovač max. 120Vdc (60Vdc/modul), max. 12Adc, napájení 24Vdc</t>
  </si>
  <si>
    <t>752</t>
  </si>
  <si>
    <t>741791003</t>
  </si>
  <si>
    <t>Montáž ostatních zařízení a příslušenství fotovoltaických systémů elektroměru třífázového</t>
  </si>
  <si>
    <t>753</t>
  </si>
  <si>
    <t>3588900R</t>
  </si>
  <si>
    <t>3f Elektroměr pro polopřímé měření - cejchovaný</t>
  </si>
  <si>
    <t>754</t>
  </si>
  <si>
    <t>741810002</t>
  </si>
  <si>
    <t>Zkoušky a prohlídky elektrických rozvodů a zařízení celková prohlídka a vyhotovení revizní zprávy pro objem montážních prací přes 100 do 500 tis. Kč</t>
  </si>
  <si>
    <t>755</t>
  </si>
  <si>
    <t>741910412</t>
  </si>
  <si>
    <t>Montáž žlabů bez stojiny a výložníků kovových s podpěrkami a příslušenstvím bez víka, šířky do 100 mm</t>
  </si>
  <si>
    <t>756</t>
  </si>
  <si>
    <t>741910421</t>
  </si>
  <si>
    <t>Montáž žlabů bez stojiny a výložníků kovových s podpěrkami a příslušenstvím uzavření víkem</t>
  </si>
  <si>
    <t>757</t>
  </si>
  <si>
    <t>34575493</t>
  </si>
  <si>
    <t>žlab kabelový pozinkovaný 2m/ks 100X125</t>
  </si>
  <si>
    <t>758</t>
  </si>
  <si>
    <t>Vzduchotechnika</t>
  </si>
  <si>
    <t>759</t>
  </si>
  <si>
    <t>751510041</t>
  </si>
  <si>
    <t>Vzduchotechnické potrubí z pozinkovaného plechu kruhové, trouba spirálně vinutá bez příruby, průměru do 100 mm</t>
  </si>
  <si>
    <t>760</t>
  </si>
  <si>
    <t>751510042</t>
  </si>
  <si>
    <t>Vzduchotechnické potrubí z pozinkovaného plechu kruhové, trouba spirálně vinutá bez příruby, průměru přes 100 do 200 mm</t>
  </si>
  <si>
    <t>Potrubí kruhové vinuté - pozink. plech - třída těsnosti min. C dle ČSN EN 12237 - včetně montážního materiálu</t>
  </si>
  <si>
    <t>761</t>
  </si>
  <si>
    <t>751510043</t>
  </si>
  <si>
    <t>Vzduchotechnické potrubí z pozinkovaného plechu kruhové, trouba spirálně vinutá bez příruby, průměru přes 200 do 300 mm</t>
  </si>
  <si>
    <t>762</t>
  </si>
  <si>
    <t>751510044</t>
  </si>
  <si>
    <t>Vzduchotechnické potrubí z pozinkovaného plechu kruhové, trouba spirálně vinutá bez příruby, průměru přes 300 do 400 mm</t>
  </si>
  <si>
    <t>763</t>
  </si>
  <si>
    <t>751537052</t>
  </si>
  <si>
    <t>Montáž potrubí ohebného kruhového neizolovaného z vrstvy PVC s polyamidovou nebo polyetylenovou tkaninou a Al laminátem, průměru přes 100 do 200 mm</t>
  </si>
  <si>
    <t>764</t>
  </si>
  <si>
    <t>42981815</t>
  </si>
  <si>
    <t>hadice ohebná neizolovaná z PVC vrstvy Al laminátu a PA tkaniny vyztužena drátem, délka 10m D 102mm</t>
  </si>
  <si>
    <t>765</t>
  </si>
  <si>
    <t>42981816</t>
  </si>
  <si>
    <t>hadice ohebná neizolovaná z PVC vrstvy Al laminátu a PA tkaniny vyztužena drátem, délka 10m D 127mm</t>
  </si>
  <si>
    <t>766</t>
  </si>
  <si>
    <t>42981818</t>
  </si>
  <si>
    <t>hadice ohebná neizolovaná z PVC vrstvy Al laminátu a PA tkaniny vyztužena drátem, délka 10m D 160mm</t>
  </si>
  <si>
    <t>751537053</t>
  </si>
  <si>
    <t>Montáž potrubí ohebného kruhového neizolovaného z vrstvy PVC s polyamidovou nebo polyetylenovou tkaninou a Al laminátem, průměru přes 200 do 300 mm</t>
  </si>
  <si>
    <t>768</t>
  </si>
  <si>
    <t>42981820</t>
  </si>
  <si>
    <t>hadice ohebná neizolovaná z PVC vrstvy Al laminátu a PA tkaniny vyztužena drátem, délka 10m D 203mm</t>
  </si>
  <si>
    <t>769</t>
  </si>
  <si>
    <t>751537112</t>
  </si>
  <si>
    <t>Montáž potrubí ohebného kruhového izolovaného minerální vatou z Al laminátu, průměru přes 100 do 200 mm</t>
  </si>
  <si>
    <t>770</t>
  </si>
  <si>
    <t>42981958</t>
  </si>
  <si>
    <t>hadice ohebná z Al laminátu vyztužená drátem s tepelnou a zvukovou izolací, délka 10m, D 160mm</t>
  </si>
  <si>
    <t>771</t>
  </si>
  <si>
    <t>751537113</t>
  </si>
  <si>
    <t>Montáž potrubí ohebného kruhového izolovaného minerální vatou z Al laminátu, průměru přes 200 do 300 mm</t>
  </si>
  <si>
    <t>772</t>
  </si>
  <si>
    <t>42981960</t>
  </si>
  <si>
    <t>hadice ohebná z Al laminátu vyztužená drátem s tepelnou a zvukovou izolací, délka 10m, D 203mm</t>
  </si>
  <si>
    <t>773</t>
  </si>
  <si>
    <t>42981962</t>
  </si>
  <si>
    <t>hadice ohebná z Al laminátu vyztužená drátem s tepelnou a zvukovou izolací, délka 10m, D 254mm</t>
  </si>
  <si>
    <t>774</t>
  </si>
  <si>
    <t>751537114</t>
  </si>
  <si>
    <t>Montáž potrubí ohebného kruhového izolovaného minerální vatou z Al laminátu, průměru přes 300 do 400 mm</t>
  </si>
  <si>
    <t>775</t>
  </si>
  <si>
    <t>42981964</t>
  </si>
  <si>
    <t>hadice ohebná z Al laminátu vyztužená drátem s tepelnou a zvukovou izolací, délka 10m, D 315mm</t>
  </si>
  <si>
    <t>776</t>
  </si>
  <si>
    <t>751537146</t>
  </si>
  <si>
    <t>Montáž potrubí ohebného kruhového izolovaného minerální vatou Al hadice (izolace tepelná i hluková), průměru přes 100 do 150 mm</t>
  </si>
  <si>
    <t>777</t>
  </si>
  <si>
    <t>42981729</t>
  </si>
  <si>
    <t>hadice ohebná z Al s tepelnou a hlukovou izolací 25mm, délka 10m D 102mm</t>
  </si>
  <si>
    <t>778</t>
  </si>
  <si>
    <t>751537150</t>
  </si>
  <si>
    <t>Montáž potrubí ohebného kruhového izolovaného minerální vatou Al hadice (izolace tepelná i hluková), průměru přes 300 do 350 mm</t>
  </si>
  <si>
    <t>779</t>
  </si>
  <si>
    <t>42981736</t>
  </si>
  <si>
    <t>hadice ohebná z Al s tepelnou a hlukovou izolací 25mm, délka 10m D 315mm</t>
  </si>
  <si>
    <t>780</t>
  </si>
  <si>
    <t>1.1</t>
  </si>
  <si>
    <t>Potrubní radiální ventilátor, V = 3400 m3/ při 280 Pa, N ~ 1,5 kW/400 V</t>
  </si>
  <si>
    <t>781</t>
  </si>
  <si>
    <t>1.1.a</t>
  </si>
  <si>
    <t>Tlumící vložka 700x400</t>
  </si>
  <si>
    <t>782</t>
  </si>
  <si>
    <t>1.1.b</t>
  </si>
  <si>
    <t>Regulátor otáček přepínací</t>
  </si>
  <si>
    <t>783</t>
  </si>
  <si>
    <t>1.2</t>
  </si>
  <si>
    <t>Uzavírací klapka těsná, V = 3400 m3/h, pro servomotor</t>
  </si>
  <si>
    <t>784</t>
  </si>
  <si>
    <t>1.3</t>
  </si>
  <si>
    <t>Protidešťová žaluzie, V = 1700 m3/h</t>
  </si>
  <si>
    <t>785</t>
  </si>
  <si>
    <t>1.4</t>
  </si>
  <si>
    <t>Anemostat lamelový se skříní, napojení vodorovné, V = 3400 m3/h</t>
  </si>
  <si>
    <t>786</t>
  </si>
  <si>
    <t>1.4.a</t>
  </si>
  <si>
    <t>Napojovací box horizontální přívodní s klapkou 600/315</t>
  </si>
  <si>
    <t>787</t>
  </si>
  <si>
    <t>2.1</t>
  </si>
  <si>
    <t>Potrubní radiální ventilátor, V = 2850 m3/ při 280 Pa, N ~ 0,8 kW/400 V</t>
  </si>
  <si>
    <t>788</t>
  </si>
  <si>
    <t>2.1.a</t>
  </si>
  <si>
    <t>Tlumící vložka 560x355</t>
  </si>
  <si>
    <t>789</t>
  </si>
  <si>
    <t>2.1.b</t>
  </si>
  <si>
    <t>Regulátor otáček přepínací,</t>
  </si>
  <si>
    <t>790</t>
  </si>
  <si>
    <t>2.2</t>
  </si>
  <si>
    <t>Uzavírací klapka těsná, V = 2850 m3/h, pro servomotor</t>
  </si>
  <si>
    <t>791</t>
  </si>
  <si>
    <t>2.3</t>
  </si>
  <si>
    <t>Protidešťová žaluzie, V = 2850 m3/h</t>
  </si>
  <si>
    <t>792</t>
  </si>
  <si>
    <t>2.4</t>
  </si>
  <si>
    <t>Anemostat lamelový se skříní, napojení vodorovné, V = 2850 m3/h</t>
  </si>
  <si>
    <t>793</t>
  </si>
  <si>
    <t>2.4.a</t>
  </si>
  <si>
    <t>794</t>
  </si>
  <si>
    <t>3.1</t>
  </si>
  <si>
    <t>Kompaktní jednotka s deskovým rekuperátorem, svislé provedení, regulovatelný obtok, filtrace přívod F7, odvod M5, vodní ohřívač, elektromotory plynule řiditelné</t>
  </si>
  <si>
    <t>Kompaktní jednotka s deskovým rekuperátorem, svislé provedení, regulovatelný obtok, filtrace přívod F7, odvod M5, vodní ohřívač, elektromotory plynule řiditelné, Vp = 4500 m3/h při 350 Pa, Vo = 4000 m</t>
  </si>
  <si>
    <t>795</t>
  </si>
  <si>
    <t>3.2</t>
  </si>
  <si>
    <t>Axiální ventilátor, V = 1400 m3/h při 200 Pa, N ~ 0,5 kW/400 V</t>
  </si>
  <si>
    <t>796</t>
  </si>
  <si>
    <t>3.3</t>
  </si>
  <si>
    <t>Tkaninové distribuční potrubí, směrované vyústění, V = 3100 m3/h, L = 23 m, vč. Montážního materiálu</t>
  </si>
  <si>
    <t>797</t>
  </si>
  <si>
    <t>3.4</t>
  </si>
  <si>
    <t>Požární klapka, V = 3500 m3/h, signalizace uzavření, ovládání servomotorem</t>
  </si>
  <si>
    <t>798</t>
  </si>
  <si>
    <t>3.5</t>
  </si>
  <si>
    <t>Požární klapka, V = 4000 m3/h, signalizace uzavření, ovládání servomotorem</t>
  </si>
  <si>
    <t>799</t>
  </si>
  <si>
    <t>3.6</t>
  </si>
  <si>
    <t>Samočinná zpětná klapka, V = 1400 m3/h</t>
  </si>
  <si>
    <t>800</t>
  </si>
  <si>
    <t>3.7</t>
  </si>
  <si>
    <t>Tlumič hluku deskový, V = 3400 m3/h pro LPA &lt; 50 dB(A)</t>
  </si>
  <si>
    <t>801</t>
  </si>
  <si>
    <t>3.8</t>
  </si>
  <si>
    <t>Tlumič hluku kruhový, V = 1400 m3/h pro LPA &lt; 50 dB(A)</t>
  </si>
  <si>
    <t>802</t>
  </si>
  <si>
    <t>3.9</t>
  </si>
  <si>
    <t>Tlumič hluku deskový, V = 4000 m3/h pro LPA &lt; 50 dB(A)</t>
  </si>
  <si>
    <t>803</t>
  </si>
  <si>
    <t>3.10</t>
  </si>
  <si>
    <t>Vyústka přívodní na kruhové potrubí, V = 200 m3/h, regulace</t>
  </si>
  <si>
    <t>804</t>
  </si>
  <si>
    <t>3.11</t>
  </si>
  <si>
    <t>Vyústka odvodní na kruhové potrubí, V = 220 m3/h, regulace</t>
  </si>
  <si>
    <t>805</t>
  </si>
  <si>
    <t>3.12</t>
  </si>
  <si>
    <t>Tlumič hluku kruhový, V = 70 m3/h pro LPA &lt; 50 dB(A)</t>
  </si>
  <si>
    <t>806</t>
  </si>
  <si>
    <t>3.13</t>
  </si>
  <si>
    <t>Vyústka odvodní do kruhového potrubí, V = 140 m3/h, regulace</t>
  </si>
  <si>
    <t>807</t>
  </si>
  <si>
    <t>3.14</t>
  </si>
  <si>
    <t>Talířový ventil kovový přívodní, V = 50 m3/h</t>
  </si>
  <si>
    <t>808</t>
  </si>
  <si>
    <t>3.15</t>
  </si>
  <si>
    <t>Talířový ventil odvodní kovový V = 70 m3/h</t>
  </si>
  <si>
    <t>809</t>
  </si>
  <si>
    <t>3.16</t>
  </si>
  <si>
    <t>Výfuková hlavice V = 4000 m3/h</t>
  </si>
  <si>
    <t>810</t>
  </si>
  <si>
    <t>3.17</t>
  </si>
  <si>
    <t>Výfuková hlavice průměr 500 mm</t>
  </si>
  <si>
    <t>811</t>
  </si>
  <si>
    <t>3.18</t>
  </si>
  <si>
    <t>Tlumič hluku deskový 630x500x1250</t>
  </si>
  <si>
    <t>812</t>
  </si>
  <si>
    <t>3.20</t>
  </si>
  <si>
    <t>Ventilátor axiální potrubní průměr 200</t>
  </si>
  <si>
    <t>813</t>
  </si>
  <si>
    <t>3.20.a</t>
  </si>
  <si>
    <t>Prostorový termostat</t>
  </si>
  <si>
    <t>814</t>
  </si>
  <si>
    <t>3.21</t>
  </si>
  <si>
    <t>Tlumič hluku kruhový 200/600</t>
  </si>
  <si>
    <t>815</t>
  </si>
  <si>
    <t>3.22</t>
  </si>
  <si>
    <t>Talířový ventil přívodní kovový 200</t>
  </si>
  <si>
    <t>816</t>
  </si>
  <si>
    <t>751622111</t>
  </si>
  <si>
    <t>Montáž vytápěcí cirkulační jednotky s elektrickým ohřevem nástěnné s výměnou vzduchu do 7000 m3/h</t>
  </si>
  <si>
    <t>817</t>
  </si>
  <si>
    <t>4295601R</t>
  </si>
  <si>
    <t>Vodní vytápěcí cirkulační podstropní jednotka včetně sekundární žaluzie, AC motor 3x400 V, 2-ot. Provedení industry. Velikost 1, 2. výkonová řada. Topný výkon</t>
  </si>
  <si>
    <t>Vodní vytápěcí cirkulační podstropní jednotka včetně sekundární žaluzie,  AC motor 3x400 V, 2-ot. Provedení industry. Velikost 1, 2. výkonová řada. Topný výkon 7 kW pro ti=10-16 C, topná voda 60/34 C,  vzduch 2000 m3/hod, závěs podstropní</t>
  </si>
  <si>
    <t>818</t>
  </si>
  <si>
    <t>4295602R</t>
  </si>
  <si>
    <t>Vodní vytápěcí cirkulační podstropní jednotka včetně sekundární žaluzie, AC motor 3x400 V, 2-ot. Provedení industry. Velikost 1, 1. výkonová řada. Topný výkon</t>
  </si>
  <si>
    <t>Vodní vytápěcí cirkulační podstropní jednotka včetně sekundární žaluzie,  AC motor 3x400 V, 2-ot. Provedení industry. Velikost 1, 1. výkonová řada. Topný výkon 5 kW pro ti=10 C, topná voda 60/40 C,  vzduch 1500 m3/hod, závěs podstropní</t>
  </si>
  <si>
    <t>819</t>
  </si>
  <si>
    <t>4295603R</t>
  </si>
  <si>
    <t>Vodní vytápěcí cirkulační podstropní jednotka včetně sekundární žaluzie,  AC motor 3x400 V, 2-ot. Provedení industry. Velikost 1, 1. výkonová řada. Topný výkon 1,5 kW pro ti=10 C, topná voda 60/25 C,  vzduch 1500 m3/hod, závěs podstropní</t>
  </si>
  <si>
    <t>820</t>
  </si>
  <si>
    <t>4295604R</t>
  </si>
  <si>
    <t>Vodní vytápěcí cirkulační podstropní jednotka včetně nástěnné sekundární žaluzie, AC motor 3x400 V, 2-ot. Provedení industry. Velikost 1, 1. výkonová řada. Top</t>
  </si>
  <si>
    <t>Vodní vytápěcí cirkulační podstropní jednotka včetně nástěnné sekundární žaluzie,  AC motor 3x400 V, 2-ot. Provedení industry. Velikost 1, 1. výkonová řada. Topný výkon 3,0 kW pro ti=10 C, topná voda 60/33 C,  vzduch 1500 m3/hod, závěs kompakt</t>
  </si>
  <si>
    <t>821</t>
  </si>
  <si>
    <t>4.1</t>
  </si>
  <si>
    <t>Kompaktní jednotka s deskovým rekuperátorem, svislé provedení, regulovatelný obtok, filtrace přívod F7, odvod M5, vodní ohřívač, elektromotory plynule řiditelné, Vp = 4900 m3/h při 320 Pa, Vo = 4900 m</t>
  </si>
  <si>
    <t>822</t>
  </si>
  <si>
    <t>4.2</t>
  </si>
  <si>
    <t>Požární klapka, V = 4900 m3/h, signalizace uzavření, ovládání servomotorem</t>
  </si>
  <si>
    <t>823</t>
  </si>
  <si>
    <t>4.3</t>
  </si>
  <si>
    <t>824</t>
  </si>
  <si>
    <t>4.4</t>
  </si>
  <si>
    <t>Požární klapka, V = 1200 m3/h, signalizace uzavření, ovládání servomotorem</t>
  </si>
  <si>
    <t>825</t>
  </si>
  <si>
    <t>4.5</t>
  </si>
  <si>
    <t>Požární klapka, V = 690 m3/h, signalizace uzavření, ovládání servomotorem</t>
  </si>
  <si>
    <t>826</t>
  </si>
  <si>
    <t>4.6</t>
  </si>
  <si>
    <t>Požární klapka, V = 2320 m3/h, signalizace uzavření, ovládání servomotorem</t>
  </si>
  <si>
    <t>827</t>
  </si>
  <si>
    <t>4.7</t>
  </si>
  <si>
    <t>Požární klapka, V = 600 m3/h, signalizace uzavření, ovládání servomotorem</t>
  </si>
  <si>
    <t>828</t>
  </si>
  <si>
    <t>4.8</t>
  </si>
  <si>
    <t>Požární klapka, V = 580 m3/h, signalizace uzavření, ovládání servomotorem</t>
  </si>
  <si>
    <t>829</t>
  </si>
  <si>
    <t>4.9</t>
  </si>
  <si>
    <t>Požární klapka, V = 2620 m3/h, signalizace uzavření, ovládání servomotorem</t>
  </si>
  <si>
    <t>830</t>
  </si>
  <si>
    <t>4.10</t>
  </si>
  <si>
    <t>Požární klapka, V = 900 m3/h, signalizace uzavření, ovládání servomotorem</t>
  </si>
  <si>
    <t>831</t>
  </si>
  <si>
    <t>4.11</t>
  </si>
  <si>
    <t>832</t>
  </si>
  <si>
    <t>4.12</t>
  </si>
  <si>
    <t>Požární klapka, V = 1750 m3/h, signalizace uzavření, ovládání servomotorem</t>
  </si>
  <si>
    <t>833</t>
  </si>
  <si>
    <t>4.13</t>
  </si>
  <si>
    <t>Požární klapka, V = 1300 m3/h, signalizace uzavření, ovládání servomotorem</t>
  </si>
  <si>
    <t>834</t>
  </si>
  <si>
    <t>4.14</t>
  </si>
  <si>
    <t>Regulátor průtoku dvoupolohový (servo), V max= 580 m3/h</t>
  </si>
  <si>
    <t>835</t>
  </si>
  <si>
    <t>4.17</t>
  </si>
  <si>
    <t>Vyústka přívodní na kruhové potrubí, V = 225 m3/h, regulace</t>
  </si>
  <si>
    <t>836</t>
  </si>
  <si>
    <t>4.18</t>
  </si>
  <si>
    <t>Anemostat vířivý přívodní se skříní, napojení vodorovné regulační klapka, deska do rastru podhledu, V = 150 m3/h</t>
  </si>
  <si>
    <t>837</t>
  </si>
  <si>
    <t>4.18.a</t>
  </si>
  <si>
    <t>Napojovací box horizontální přívodní s klapkou 300, napojení 160</t>
  </si>
  <si>
    <t>838</t>
  </si>
  <si>
    <t>4.19</t>
  </si>
  <si>
    <t>Vyústka přívodní na kruhové potrubí, V = 150 m3/h, regulace</t>
  </si>
  <si>
    <t>839</t>
  </si>
  <si>
    <t>4.20</t>
  </si>
  <si>
    <t>840</t>
  </si>
  <si>
    <t>4.21</t>
  </si>
  <si>
    <t>Talířový ventil přívodní kovový, V = 80 m3/h</t>
  </si>
  <si>
    <t>841</t>
  </si>
  <si>
    <t>4.22</t>
  </si>
  <si>
    <t>Talířový ventil přívodní kovový, V = 100 m3/h</t>
  </si>
  <si>
    <t>842</t>
  </si>
  <si>
    <t>4.23</t>
  </si>
  <si>
    <t>Talířový ventil přívodní kovový, V = 50 m3/h</t>
  </si>
  <si>
    <t>843</t>
  </si>
  <si>
    <t>4.24</t>
  </si>
  <si>
    <t>Anemostat vířivý přívodní se skříní, napojení vodorovné regulační klapka, deska do rastru podhledu, V = 720 m3/h</t>
  </si>
  <si>
    <t>844</t>
  </si>
  <si>
    <t>4.25</t>
  </si>
  <si>
    <t>Anemostat vířivý přívodní se skříní, napojení vodorovné regulační klapka, deska do rastru podhledu, V = 500 m3/h</t>
  </si>
  <si>
    <t>845</t>
  </si>
  <si>
    <t>4.26</t>
  </si>
  <si>
    <t>Anemostat vířivý přívodní se skříní, napojení vodorovné regulační klapka, deska do rastru podhledu, V = 180 m3/h</t>
  </si>
  <si>
    <t>846</t>
  </si>
  <si>
    <t>4.27</t>
  </si>
  <si>
    <t>Anemostat vířivý přívodní se skříní, napojení vodorovné regulační klapka, deska do rastru podhledu, V = 250 m3/h</t>
  </si>
  <si>
    <t>847</t>
  </si>
  <si>
    <t>Pol8</t>
  </si>
  <si>
    <t>Napojovací box horizontální přívodní s klapkou 500, napojení 200</t>
  </si>
  <si>
    <t>848</t>
  </si>
  <si>
    <t>4.28</t>
  </si>
  <si>
    <t>Talířový ventil přívodní kovový 20 m3/h</t>
  </si>
  <si>
    <t>Neobsazeno</t>
  </si>
  <si>
    <t>849</t>
  </si>
  <si>
    <t>4.28.a</t>
  </si>
  <si>
    <t>Napojovací box svislý přívodní 400, hrdlo 160, klapka</t>
  </si>
  <si>
    <t>850</t>
  </si>
  <si>
    <t>4.29</t>
  </si>
  <si>
    <t>Anemostat vířivý 400X16 v desce 600x600</t>
  </si>
  <si>
    <t>851</t>
  </si>
  <si>
    <t>4.29.a</t>
  </si>
  <si>
    <t>Napojovací box přívodní horizontální 400, hrdlo 200, klapka</t>
  </si>
  <si>
    <t>852</t>
  </si>
  <si>
    <t>4.30</t>
  </si>
  <si>
    <t>Vyústka odvodní, V = 225 m3/h, regulace</t>
  </si>
  <si>
    <t>853</t>
  </si>
  <si>
    <t>4.31</t>
  </si>
  <si>
    <t>854</t>
  </si>
  <si>
    <t>4.32</t>
  </si>
  <si>
    <t>Vyústka odvodní na kruhové potrubí, V = 300 m3/h, regulace</t>
  </si>
  <si>
    <t>855</t>
  </si>
  <si>
    <t>4.33</t>
  </si>
  <si>
    <t>Vyústka odvodní na kruhové potrubí, V = 250 m3/h, regulace</t>
  </si>
  <si>
    <t>856</t>
  </si>
  <si>
    <t>4.34</t>
  </si>
  <si>
    <t>Vyústka odvodní na kruhové potrubí, V = 100 m3/h, regulace</t>
  </si>
  <si>
    <t>857</t>
  </si>
  <si>
    <t>4.35</t>
  </si>
  <si>
    <t>Talířový ventil odvodní kovový V = 100 m3/h</t>
  </si>
  <si>
    <t>858</t>
  </si>
  <si>
    <t>4.36</t>
  </si>
  <si>
    <t>Talířový ventil odvodní kovový V = 50 m3/h</t>
  </si>
  <si>
    <t>859</t>
  </si>
  <si>
    <t>4.36.a</t>
  </si>
  <si>
    <t>Napojovací box odvodní 400, hrdlo 200 horizontální, klapka</t>
  </si>
  <si>
    <t>860</t>
  </si>
  <si>
    <t>4.37</t>
  </si>
  <si>
    <t>Talířový ventil odvodní kovový V = 30 m3/h</t>
  </si>
  <si>
    <t>861</t>
  </si>
  <si>
    <t>4.37.a</t>
  </si>
  <si>
    <t>Napojovací box odvodní 300, hrdlo 160 horizontální, klapka</t>
  </si>
  <si>
    <t>862</t>
  </si>
  <si>
    <t>4.38</t>
  </si>
  <si>
    <t>Vyústka odvodní, V = 150 m3/h, regulace</t>
  </si>
  <si>
    <t>863</t>
  </si>
  <si>
    <t>4.38.a</t>
  </si>
  <si>
    <t>Napojovací box horizontální odvodní 300, hrdlo 160, klapka</t>
  </si>
  <si>
    <t>864</t>
  </si>
  <si>
    <t>4.39</t>
  </si>
  <si>
    <t>Talířový ventil odvodní kovový V = 150 m3/h</t>
  </si>
  <si>
    <t>865</t>
  </si>
  <si>
    <t>4.40</t>
  </si>
  <si>
    <t>Anemostat vířivý odvodní se skříní, napojení vodorovné regulační klapka, deska do rastru podhledu, V = 420 m3/h</t>
  </si>
  <si>
    <t>866</t>
  </si>
  <si>
    <t>4.41</t>
  </si>
  <si>
    <t>Anemostat vířivý odvodní se skříní, napojení vodorovné regulační klapka, deska do rastru podhledu, V = 500 m3/h</t>
  </si>
  <si>
    <t>867</t>
  </si>
  <si>
    <t>4.42</t>
  </si>
  <si>
    <t>Anemostat vířivý odvodní se skříní, napojení vodorovné regulační klapka, deska do rastru podhledu, V = 160 m3/h</t>
  </si>
  <si>
    <t>868</t>
  </si>
  <si>
    <t>4.43</t>
  </si>
  <si>
    <t>Výfuková hlavice V = 4900 m3/h</t>
  </si>
  <si>
    <t>869</t>
  </si>
  <si>
    <t>5.1</t>
  </si>
  <si>
    <t>Kompaktní jednotka s deskovým rekuperátorem, parapetní provedení, regulovatelný obtok, filtrace přívod F7, odvod M5, elektrický ohřívač, elektromotory plynule ř</t>
  </si>
  <si>
    <t>Kompaktní jednotka s deskovým rekuperátorem, parapetní provedení, regulovatelný obtok, filtrace přívod F7, odvod M5, elektrický ohřívač, elektromotory plynule řiditelné, Vp = 1350 m3/h při 300 Pa, Vo</t>
  </si>
  <si>
    <t>870</t>
  </si>
  <si>
    <t>5.2</t>
  </si>
  <si>
    <t>Radiální ventilátor se spirální skříní, V = 900 m3/h při 500 Pa, N ~1,5 kW/400 V</t>
  </si>
  <si>
    <t>871</t>
  </si>
  <si>
    <t>5.2.a</t>
  </si>
  <si>
    <t>Tlumící vložka 200</t>
  </si>
  <si>
    <t>872</t>
  </si>
  <si>
    <t>5.2.b</t>
  </si>
  <si>
    <t>Tlumící vložka 200x180</t>
  </si>
  <si>
    <t>873</t>
  </si>
  <si>
    <t>5.3</t>
  </si>
  <si>
    <t>Požární klapka, V = 1350 m3/h, signalizace uzavření, ovládání servomotorem</t>
  </si>
  <si>
    <t>874</t>
  </si>
  <si>
    <t>5.4</t>
  </si>
  <si>
    <t>Požární klapka, V = 1250 m3/h, signalizace uzavření, ovládání servomotorem</t>
  </si>
  <si>
    <t>875</t>
  </si>
  <si>
    <t>5.5</t>
  </si>
  <si>
    <t>Samočinná zpětná klapka, V = 1250 m3/h</t>
  </si>
  <si>
    <t>876</t>
  </si>
  <si>
    <t>5.6</t>
  </si>
  <si>
    <t>Tkaninové distribuční potrubí, směrované vyústění, V = 1250 m3/h, L = 15 m, vč. Montážního materiálu</t>
  </si>
  <si>
    <t>877</t>
  </si>
  <si>
    <t>5.7</t>
  </si>
  <si>
    <t>Požární stěnová mřížka, V = 70 m3/h</t>
  </si>
  <si>
    <t>878</t>
  </si>
  <si>
    <t>5.8</t>
  </si>
  <si>
    <t>Talířový ventil kovový přívodní, V = 70 m3/h</t>
  </si>
  <si>
    <t>879</t>
  </si>
  <si>
    <t>5.9</t>
  </si>
  <si>
    <t>Vyústka odvodní do kruhového potrubí, V = 160 m3/h, regulace</t>
  </si>
  <si>
    <t>880</t>
  </si>
  <si>
    <t>5.10</t>
  </si>
  <si>
    <t>Výfuková hlavice, V = 1250 m3/h</t>
  </si>
  <si>
    <t>881</t>
  </si>
  <si>
    <t>5.11</t>
  </si>
  <si>
    <t>Výfuková hlavice průměr 250</t>
  </si>
  <si>
    <t>882</t>
  </si>
  <si>
    <t>5.12</t>
  </si>
  <si>
    <t>Ruční klapka těsná 200</t>
  </si>
  <si>
    <t>883</t>
  </si>
  <si>
    <t>5.13</t>
  </si>
  <si>
    <t>Tlumič hluku kruhový 200/900</t>
  </si>
  <si>
    <t>884</t>
  </si>
  <si>
    <t>6.1</t>
  </si>
  <si>
    <t>Potrubní diagonální ventilátor, V = 150 m3/h při 180 Pa, N ~ 70 W/230 V</t>
  </si>
  <si>
    <t>885</t>
  </si>
  <si>
    <t>6.2</t>
  </si>
  <si>
    <t>Skříň kapsového filtru do kruhového potrubí + vložka G4</t>
  </si>
  <si>
    <t>886</t>
  </si>
  <si>
    <t>6.5</t>
  </si>
  <si>
    <t>Talířový ventil přívodní kovový V = 75 m3/h</t>
  </si>
  <si>
    <t>887</t>
  </si>
  <si>
    <t>7.1</t>
  </si>
  <si>
    <t>Kompaktní jednotka s deskovým rekuperátorem, parapetní provedení, regulovatelný obtok, filtrace přívod M5, odvod M5, vodní ohřívač, elektromotory plynule řidite</t>
  </si>
  <si>
    <t>Kompaktní jednotka s deskovým rekuperátorem, parapetní provedení, regulovatelný obtok, filtrace přívod M5, odvod M5, vodní ohřívač, elektromotory plynule řiditelné, Vp = 5500 m3/h při 280 Pa, Vo = 600</t>
  </si>
  <si>
    <t>888</t>
  </si>
  <si>
    <t>7.2</t>
  </si>
  <si>
    <t>Požární klapka, V = 5500 m3/h, signalizace uzavření, ovládání servomotorem</t>
  </si>
  <si>
    <t>889</t>
  </si>
  <si>
    <t>7.3</t>
  </si>
  <si>
    <t>Požární klapka, V = 6000 m3/h, signalizace uzavření, ovládání servomotorem</t>
  </si>
  <si>
    <t>890</t>
  </si>
  <si>
    <t>7.4</t>
  </si>
  <si>
    <t>Tkaninové distribuční potrubí, směrované vyústění, V = 2750 m3/h, L = 14 m, vč. Montážního materiálu</t>
  </si>
  <si>
    <t>891</t>
  </si>
  <si>
    <t>7.5</t>
  </si>
  <si>
    <t>Vyústka odvodní do kruhového potrubí, V = 500 m3/h, regulace</t>
  </si>
  <si>
    <t>892</t>
  </si>
  <si>
    <t>7.6</t>
  </si>
  <si>
    <t>Výfuková hlavice, V = 6000 m3/h</t>
  </si>
  <si>
    <t>893</t>
  </si>
  <si>
    <t>7.7</t>
  </si>
  <si>
    <t>Protidešťová žaluzie (sestava), V ~ 20 300 m3/h</t>
  </si>
  <si>
    <t>894</t>
  </si>
  <si>
    <t>7.7A</t>
  </si>
  <si>
    <t>Protidešťová žaluzie hliníková 1400x800-UR</t>
  </si>
  <si>
    <t>895</t>
  </si>
  <si>
    <t>7.8</t>
  </si>
  <si>
    <t>Výfuková hlavice průměr 630</t>
  </si>
  <si>
    <t>896</t>
  </si>
  <si>
    <t>7.9</t>
  </si>
  <si>
    <t>Tlumič hluku deskový 560x560x2000</t>
  </si>
  <si>
    <t>897</t>
  </si>
  <si>
    <t>7.10</t>
  </si>
  <si>
    <t>Tlumič hluku deskový450x560x2250</t>
  </si>
  <si>
    <t>898</t>
  </si>
  <si>
    <t>7.11</t>
  </si>
  <si>
    <t>Tlumič hluku deskový 630x560x1000</t>
  </si>
  <si>
    <t>899</t>
  </si>
  <si>
    <t>7.12</t>
  </si>
  <si>
    <t>Regulační klapka ruční 560x560</t>
  </si>
  <si>
    <t>900</t>
  </si>
  <si>
    <t>7.13</t>
  </si>
  <si>
    <t>Regulační klapka ruční 450x560</t>
  </si>
  <si>
    <t>8.1</t>
  </si>
  <si>
    <t>Kompaktní jednotka s deskovým rekuperátorem, svislé provedení, regulovatelný obtok, filtrace přívod F7, odvod M5, reverzní přímý výpar, elektromotory plynule ři</t>
  </si>
  <si>
    <t>Kompaktní jednotka s deskovým rekuperátorem, svislé provedení, regulovatelný obtok, filtrace přívod F7, odvod M5, reverzní přímý výpar, elektromotory plynule řiditelné, Vp = 4500 m3/h při 350 Pa, Vo =</t>
  </si>
  <si>
    <t>8.2</t>
  </si>
  <si>
    <t>Elektrický ohřívač do potrubí 4hr., Q = N = 6 kW/400 V</t>
  </si>
  <si>
    <t>8.3</t>
  </si>
  <si>
    <t>Požární klapka, V = 4500 m3/h, signalizace uzavření, ovládání servomotorem</t>
  </si>
  <si>
    <t>8.4</t>
  </si>
  <si>
    <t>Požární klapka, V = 4400 m3/h, signalizace uzavření, ovládání servomotorem</t>
  </si>
  <si>
    <t>905</t>
  </si>
  <si>
    <t>8.5</t>
  </si>
  <si>
    <t>Uzavírací klapka, V = 750 m3/h, pro servo</t>
  </si>
  <si>
    <t>906</t>
  </si>
  <si>
    <t>8.6</t>
  </si>
  <si>
    <t>Anemostat vířivý přívodní se skříní, napojení vodorovné regulační klapka, deska do rastru podhledu, V = 75 m3/h</t>
  </si>
  <si>
    <t>907</t>
  </si>
  <si>
    <t>8.7</t>
  </si>
  <si>
    <t>Požární klapka, V = 1000 m3/h, signalizace uzavření, ovládání servomotorem</t>
  </si>
  <si>
    <t>908</t>
  </si>
  <si>
    <t>8.8</t>
  </si>
  <si>
    <t>Regulátor průtoku plynulý, V = 1000 m3/h</t>
  </si>
  <si>
    <t>909</t>
  </si>
  <si>
    <t>8.9</t>
  </si>
  <si>
    <t>910</t>
  </si>
  <si>
    <t>8.9.a</t>
  </si>
  <si>
    <t>Napojovací box přívodní horizontální 400, hrdlo 160, klapka</t>
  </si>
  <si>
    <t>911</t>
  </si>
  <si>
    <t>8.10</t>
  </si>
  <si>
    <t>912</t>
  </si>
  <si>
    <t>8.10.a</t>
  </si>
  <si>
    <t>Napojovací box odvodní horizontální 400, hrdlo 160, klapka</t>
  </si>
  <si>
    <t>913</t>
  </si>
  <si>
    <t>8.11</t>
  </si>
  <si>
    <t>Regulátor průtoku plynulý, V = 750 m3/h</t>
  </si>
  <si>
    <t>914</t>
  </si>
  <si>
    <t>8.12</t>
  </si>
  <si>
    <t>Regulátor průtoku plynulý, V = 850 m3/h</t>
  </si>
  <si>
    <t>915</t>
  </si>
  <si>
    <t>8.13</t>
  </si>
  <si>
    <t>Regulátor průtoku plynulý, V = 150 m3/h</t>
  </si>
  <si>
    <t>916</t>
  </si>
  <si>
    <t>8.14</t>
  </si>
  <si>
    <t>Regulátor průtoku dvoupolohový, servo, V = 330 m3/h</t>
  </si>
  <si>
    <t>917</t>
  </si>
  <si>
    <t>8.14.a</t>
  </si>
  <si>
    <t>Napojovací box přívodní horizontální, 600 hrdlo 200, klapka</t>
  </si>
  <si>
    <t>918</t>
  </si>
  <si>
    <t>8.16</t>
  </si>
  <si>
    <t>Požární klapka, V = 1100 m3/h, signalizace uzavření, ovládání servomotorem</t>
  </si>
  <si>
    <t>919</t>
  </si>
  <si>
    <t>8.17</t>
  </si>
  <si>
    <t>Požární klapka, V = 1150 m3/h, signalizace uzavření, ovládání servomotorem</t>
  </si>
  <si>
    <t>920</t>
  </si>
  <si>
    <t>8.17.a</t>
  </si>
  <si>
    <t>Připojovací box 1Ř, 1200, hrdlo 160</t>
  </si>
  <si>
    <t>921</t>
  </si>
  <si>
    <t>8.17.b</t>
  </si>
  <si>
    <t>Spojovací díl</t>
  </si>
  <si>
    <t>922</t>
  </si>
  <si>
    <t>8.18</t>
  </si>
  <si>
    <t>Anemostat vířivý přívodní se skříní, napojení vodorovné regulační klapka, deska do rastru podhledu, V = 400 m3/h</t>
  </si>
  <si>
    <t>923</t>
  </si>
  <si>
    <t>8.18a</t>
  </si>
  <si>
    <t>Napojovací box horizontální přívodní 500, hrdlo 200, klapka</t>
  </si>
  <si>
    <t>924</t>
  </si>
  <si>
    <t>8.19</t>
  </si>
  <si>
    <t>Přívodní štěrbina se skříní, V = 300 m3/h, L = 3,2 m</t>
  </si>
  <si>
    <t>925</t>
  </si>
  <si>
    <t>8.20</t>
  </si>
  <si>
    <t>Talířový ventil přívodní V = 30 m3/h</t>
  </si>
  <si>
    <t>926</t>
  </si>
  <si>
    <t>8.21</t>
  </si>
  <si>
    <t>Anemostat vířivý přívodní se skříní, napojení vodorovné regulační klapka, deska do rastru podhledu, V = 360 m3/h</t>
  </si>
  <si>
    <t>927</t>
  </si>
  <si>
    <t>8.22</t>
  </si>
  <si>
    <t>Talířový ventil přívodní V = 50 m3/h</t>
  </si>
  <si>
    <t>928</t>
  </si>
  <si>
    <t>8.23</t>
  </si>
  <si>
    <t>Anemostat vířivý přívodní se skříní, napojení vodorovné regulační klapka, deska do rastru podhledu, V = 100 m3/h</t>
  </si>
  <si>
    <t>929</t>
  </si>
  <si>
    <t>8.24</t>
  </si>
  <si>
    <t>Regulátor konstantního průtoku, V = 50 m3/h</t>
  </si>
  <si>
    <t>930</t>
  </si>
  <si>
    <t>8.25</t>
  </si>
  <si>
    <t>Vyústka přívodní na kruhové potrubí, V = 50 m3/h, regulace</t>
  </si>
  <si>
    <t>931</t>
  </si>
  <si>
    <t>8.26</t>
  </si>
  <si>
    <t>932</t>
  </si>
  <si>
    <t>8.27</t>
  </si>
  <si>
    <t>Anemostat vířivý přívodní se skříní, napojení vodorovné regulační klapka, deska do rastru podhledu, V = 375 m3/h</t>
  </si>
  <si>
    <t>933</t>
  </si>
  <si>
    <t>8.28</t>
  </si>
  <si>
    <t>Anemostat vířivý přívodní se skříní, napojení vodorovné, deska do rastru podhledu, V = 150 m3/h</t>
  </si>
  <si>
    <t>934</t>
  </si>
  <si>
    <t>8.29</t>
  </si>
  <si>
    <t>Anemostat vířivý odvodní se skříní, napojení vodorovné, deska do rastru podhledu, V = 150 m3/h</t>
  </si>
  <si>
    <t>935</t>
  </si>
  <si>
    <t>8.30</t>
  </si>
  <si>
    <t>Vyústka odvodní, V = 1000 m3/h, regulace</t>
  </si>
  <si>
    <t>936</t>
  </si>
  <si>
    <t>8.31</t>
  </si>
  <si>
    <t>Vyústka odvodní, V = 425 m3/h, regulace</t>
  </si>
  <si>
    <t>937</t>
  </si>
  <si>
    <t>8.32</t>
  </si>
  <si>
    <t>Regulátor konstantního průtoku, V = 230 m3/h</t>
  </si>
  <si>
    <t>938</t>
  </si>
  <si>
    <t>8.33</t>
  </si>
  <si>
    <t>Regulátor konstantního průtoku, V =300 m3/h</t>
  </si>
  <si>
    <t>939</t>
  </si>
  <si>
    <t>8.34</t>
  </si>
  <si>
    <t>940</t>
  </si>
  <si>
    <t>8.34.a</t>
  </si>
  <si>
    <t>Napojovací box přívodní horizontální 600, hrdlo 250, klapka</t>
  </si>
  <si>
    <t>941</t>
  </si>
  <si>
    <t>8.35</t>
  </si>
  <si>
    <t>942</t>
  </si>
  <si>
    <t>8.36</t>
  </si>
  <si>
    <t>Talířový ventil odvodní kovový V = 90 m3/h</t>
  </si>
  <si>
    <t>943</t>
  </si>
  <si>
    <t>8.37</t>
  </si>
  <si>
    <t>944</t>
  </si>
  <si>
    <t>8.38</t>
  </si>
  <si>
    <t>Výfuková hlavice, V = 5000 m3/h</t>
  </si>
  <si>
    <t>945</t>
  </si>
  <si>
    <t>8.39</t>
  </si>
  <si>
    <t>Talířový ventil odvodní kovový 200</t>
  </si>
  <si>
    <t>946</t>
  </si>
  <si>
    <t>8.40</t>
  </si>
  <si>
    <t>Vyústka do kruhového potrubí, 1 Ř, regulace 1 pozink-525X125</t>
  </si>
  <si>
    <t>947</t>
  </si>
  <si>
    <t>8.41</t>
  </si>
  <si>
    <t>Vyústka do kruhového potrubí, 1 Ř, regulace 1 pozink-625X125</t>
  </si>
  <si>
    <t>948</t>
  </si>
  <si>
    <t>8.42</t>
  </si>
  <si>
    <t>Výfuková hlavice průměr 560</t>
  </si>
  <si>
    <t>949</t>
  </si>
  <si>
    <t>8.43</t>
  </si>
  <si>
    <t>Regulátor konstantní průtok, 100, ruční</t>
  </si>
  <si>
    <t>950</t>
  </si>
  <si>
    <t>8.44</t>
  </si>
  <si>
    <t>Stěnová mřížka hliníková 400x100-UR, rozteč 20 mm</t>
  </si>
  <si>
    <t>951</t>
  </si>
  <si>
    <t>8.45</t>
  </si>
  <si>
    <t>Regulátor průtoku konstantní (vsuvný) 160</t>
  </si>
  <si>
    <t>952</t>
  </si>
  <si>
    <t>8.46</t>
  </si>
  <si>
    <t>Anemostat lamelový 300x300 v desce 600x600</t>
  </si>
  <si>
    <t>953</t>
  </si>
  <si>
    <t>8.46.a</t>
  </si>
  <si>
    <t>Napojovací box horizontální odvodní 300 hrdlo160, klapka</t>
  </si>
  <si>
    <t>954</t>
  </si>
  <si>
    <t>8.47</t>
  </si>
  <si>
    <t>Regulátor konstantní průtok, 200, ruční</t>
  </si>
  <si>
    <t>955</t>
  </si>
  <si>
    <t>8.48</t>
  </si>
  <si>
    <t>Regulátor průtoku nízkorychlostní kruhový plynulý 200, modbus</t>
  </si>
  <si>
    <t>956</t>
  </si>
  <si>
    <t>8.49</t>
  </si>
  <si>
    <t>Tlumič hluku deskový 500x500x2000</t>
  </si>
  <si>
    <t>957</t>
  </si>
  <si>
    <t>9.1</t>
  </si>
  <si>
    <t>Kompaktní jednotka s deskovým rekuperátorem, podstropní provedení, regulovatelný obtok, filtrace přívod F7, odvod M5, elektrický ohřívač, elektromotory plynule</t>
  </si>
  <si>
    <t>Kompaktní jednotka s deskovým rekuperátorem, podstropní provedení, regulovatelný obtok, filtrace přívod F7, odvod M5, elektrický ohřívač, elektromotory plynule řiditelné, Vp = 850 m3/h při 250 Pa, Vo</t>
  </si>
  <si>
    <t>958</t>
  </si>
  <si>
    <t>9.2</t>
  </si>
  <si>
    <t>Požární klapka, V = 850 m3/h, signalizace uzavření, ovládání servomotorem</t>
  </si>
  <si>
    <t>959</t>
  </si>
  <si>
    <t>9.3</t>
  </si>
  <si>
    <t>Anemostat vířivý přívodní se skříní, napojení vodorovné, deska do rastru podhledu, V = 250 m3/h</t>
  </si>
  <si>
    <t>960</t>
  </si>
  <si>
    <t>9.4</t>
  </si>
  <si>
    <t>961</t>
  </si>
  <si>
    <t>9.5</t>
  </si>
  <si>
    <t>Vyústka odvodní, V = 200 m3/h, regulace</t>
  </si>
  <si>
    <t>962</t>
  </si>
  <si>
    <t>9.6</t>
  </si>
  <si>
    <t>Talířový ventil odvodní kovový, V = 150 m3/h</t>
  </si>
  <si>
    <t>963</t>
  </si>
  <si>
    <t>9.7</t>
  </si>
  <si>
    <t>Talířový ventil odvodní kovový, V = 50 m3/h</t>
  </si>
  <si>
    <t>964</t>
  </si>
  <si>
    <t>9.7.a</t>
  </si>
  <si>
    <t>Napojovací box přívodní horizontální 500 hrdlo 200, klapka</t>
  </si>
  <si>
    <t>965</t>
  </si>
  <si>
    <t>9.8</t>
  </si>
  <si>
    <t>Hlavice nasávací, V = 850 m3/h</t>
  </si>
  <si>
    <t>966</t>
  </si>
  <si>
    <t>9.9</t>
  </si>
  <si>
    <t>Hlavice výfuková, V = 850 m3/h</t>
  </si>
  <si>
    <t>967</t>
  </si>
  <si>
    <t>9.9.a</t>
  </si>
  <si>
    <t>Napojovací box odvodní horizontální 300, hrdlo 160, klapka</t>
  </si>
  <si>
    <t>968</t>
  </si>
  <si>
    <t>9.10</t>
  </si>
  <si>
    <t>969</t>
  </si>
  <si>
    <t>9.11</t>
  </si>
  <si>
    <t>Talířový ventil odvodní kovový 100</t>
  </si>
  <si>
    <t>970</t>
  </si>
  <si>
    <t>9.12</t>
  </si>
  <si>
    <t>Vyústka do kruhového potrubí, 1Ř, regulace 1 pozink-225x75</t>
  </si>
  <si>
    <t>971</t>
  </si>
  <si>
    <t>9.13</t>
  </si>
  <si>
    <t>Vyústka do kruhového potrubí, 1Ř, regulace 1 pozink-325x75</t>
  </si>
  <si>
    <t>972</t>
  </si>
  <si>
    <t>9.14</t>
  </si>
  <si>
    <t>Hlavice nasávací 250</t>
  </si>
  <si>
    <t>973</t>
  </si>
  <si>
    <t>9.15</t>
  </si>
  <si>
    <t>Hlavice výfuková 250</t>
  </si>
  <si>
    <t>974</t>
  </si>
  <si>
    <t>9.16</t>
  </si>
  <si>
    <t>Stříška 200x200</t>
  </si>
  <si>
    <t>975</t>
  </si>
  <si>
    <t>10.1</t>
  </si>
  <si>
    <t>Kompaktní jednotka s deskovým rekuperátorem, podstropní provedení, regulovatelný obtok, filtrace přívod F7, odvod M5, elektrický ohřívač, elektromotory plynule řiditelné, Vp = 600 m3/h při 200 Pa, Vo</t>
  </si>
  <si>
    <t>976</t>
  </si>
  <si>
    <t>10.2</t>
  </si>
  <si>
    <t>Tkaninové distribuční potrubí, směrované vyústění, V = 600 m3/h, L = 3 m, vč. Montážního materiálu</t>
  </si>
  <si>
    <t>977</t>
  </si>
  <si>
    <t>10.3</t>
  </si>
  <si>
    <t>Protidešťová žaluzie, V = 600 m3/h</t>
  </si>
  <si>
    <t>978</t>
  </si>
  <si>
    <t>10.4</t>
  </si>
  <si>
    <t>Tlumič hluku deskový, V = 600 m3/h pro LPA &lt; 50 dB(A)</t>
  </si>
  <si>
    <t>979</t>
  </si>
  <si>
    <t>10.5</t>
  </si>
  <si>
    <t>Tlumič hluku kruhový, V = 600 m3/h pro LPA &lt; 50 dB(A)</t>
  </si>
  <si>
    <t>980</t>
  </si>
  <si>
    <t>10.6</t>
  </si>
  <si>
    <t>Mřížka kruhová 250</t>
  </si>
  <si>
    <t>981</t>
  </si>
  <si>
    <t>11.1</t>
  </si>
  <si>
    <t>Vytápěcí a větrací jednotka, podstropní provedení, čerstvý vzduch rekuperován deskovým výměníkem, kombinace vodního a elektrického ohřívače, V = 750/200 m3/h, N</t>
  </si>
  <si>
    <t>Vytápěcí a větrací jednotka, podstropní provedení, čerstvý vzduch rekuperován deskovým výměníkem, kombinace vodního a elektrického ohřívače, V = 750/200 m3/h, N = 0,2+0,2 kW/230 V, Q = 3,5 + 4 kW, dig</t>
  </si>
  <si>
    <t>982</t>
  </si>
  <si>
    <t>11.2</t>
  </si>
  <si>
    <t>Samočinná zpětná klapka V = 200 m3/h</t>
  </si>
  <si>
    <t>983</t>
  </si>
  <si>
    <t>11.3</t>
  </si>
  <si>
    <t>Protidešťová žaluzie V = 450 m3/h</t>
  </si>
  <si>
    <t>984</t>
  </si>
  <si>
    <t>11.4</t>
  </si>
  <si>
    <t>Vyústka přívodní, V = 350 m3/h</t>
  </si>
  <si>
    <t>985</t>
  </si>
  <si>
    <t>11.5</t>
  </si>
  <si>
    <t>Vyústka odvodní, V = 700 m3/h</t>
  </si>
  <si>
    <t>986</t>
  </si>
  <si>
    <t>11.6</t>
  </si>
  <si>
    <t>Střešní axiální ventilátor s podstavcem a samočinnou klapkou, V ~3000 m3/h, N ~0,5 kW/400 V</t>
  </si>
  <si>
    <t>987</t>
  </si>
  <si>
    <t>11.7</t>
  </si>
  <si>
    <t>Protidešťová žaluzie cca 800x315</t>
  </si>
  <si>
    <t>988</t>
  </si>
  <si>
    <t>11.8</t>
  </si>
  <si>
    <t>Uzavírací klapka, cca 800x315, pro servo</t>
  </si>
  <si>
    <t>989</t>
  </si>
  <si>
    <t>11.9</t>
  </si>
  <si>
    <t>Požární klapka, V = 450 m3/h, signalizace uzavření, ovládání servomotorem</t>
  </si>
  <si>
    <t>990</t>
  </si>
  <si>
    <t>11.9a</t>
  </si>
  <si>
    <t>Nástavec tlumící (500x500)</t>
  </si>
  <si>
    <t>991</t>
  </si>
  <si>
    <t>11.9b</t>
  </si>
  <si>
    <t>Samočinná klapka</t>
  </si>
  <si>
    <t>992</t>
  </si>
  <si>
    <t>11.10</t>
  </si>
  <si>
    <t>993</t>
  </si>
  <si>
    <t>11.11</t>
  </si>
  <si>
    <t>994</t>
  </si>
  <si>
    <t>12.1</t>
  </si>
  <si>
    <t>Nástěnný radiální ventilátor, V = 200 m3/h, N = 0,05 kW/230 V</t>
  </si>
  <si>
    <t>995</t>
  </si>
  <si>
    <t>12.2</t>
  </si>
  <si>
    <t>Uzavírací klapka, V = 200 m3/h, pro servo</t>
  </si>
  <si>
    <t>996</t>
  </si>
  <si>
    <t>13.1</t>
  </si>
  <si>
    <t>Protidešťová žaluzie, V ~ 6700 m3/h</t>
  </si>
  <si>
    <t>13.2</t>
  </si>
  <si>
    <t>Uzavírací klapka, V = 6700 m3/h, pro servo</t>
  </si>
  <si>
    <t>13.3</t>
  </si>
  <si>
    <t>999</t>
  </si>
  <si>
    <t>14.1</t>
  </si>
  <si>
    <t>Axiální stěnový ventilátor, V ~ 1200 m3/h. N ~ 0,03 kW/230 V</t>
  </si>
  <si>
    <t>1000</t>
  </si>
  <si>
    <t>14.2</t>
  </si>
  <si>
    <t>Přetlaková klapka, V = 1200 m3/h</t>
  </si>
  <si>
    <t>1001</t>
  </si>
  <si>
    <t>15.1</t>
  </si>
  <si>
    <t>Kompaktní jednotka s deskovým rekuperátorem, parapetní provedení, regulovatelný obtok, filtrace přívod M5, odvod G4, elektrická ohřívač, elektromotory plynule ř</t>
  </si>
  <si>
    <t>Kompaktní jednotka s deskovým rekuperátorem, parapetní provedení, regulovatelný obtok, filtrace přívod M5, odvod G4, elektrická ohřívač, elektromotory plynule řiditelné, Vp = 500 m3/h při 250 Pa, Vo =</t>
  </si>
  <si>
    <t>1002</t>
  </si>
  <si>
    <t>15.2</t>
  </si>
  <si>
    <t>Vyústka přívodní na kruhové potrubí, V = 230 m3/h, regulace</t>
  </si>
  <si>
    <t>1003</t>
  </si>
  <si>
    <t>15.3</t>
  </si>
  <si>
    <t>Vyústka přívodní na kruhové potrubí, V = 270 m3/h, regulace</t>
  </si>
  <si>
    <t>1004</t>
  </si>
  <si>
    <t>15.4</t>
  </si>
  <si>
    <t>Vyústka odvodní na kruhové potrubí, V = 230 m3/h, regulace</t>
  </si>
  <si>
    <t>1005</t>
  </si>
  <si>
    <t>7510000R2</t>
  </si>
  <si>
    <t>Čtyřhranné ocel. potrubí sk. I, pozink. plech, třída těsnosti C</t>
  </si>
  <si>
    <t>pPotrubí včetně montážního materiálu (spojovací, těsnící, závěsy apod.)</t>
  </si>
  <si>
    <t>1006</t>
  </si>
  <si>
    <t>CH1.1</t>
  </si>
  <si>
    <t>Kompresorová kondenzační jednotka s plynulým řízením výkonu, venkovní, Qch nom = 10 kW, chladivo R32, N &lt; 2,9 kW/230 V, SEER &gt; 6,25, automatický restar, chlazen</t>
  </si>
  <si>
    <t>Kompresorová kondenzační jednotka s plynulým řízením výkonu, venkovní, Qch nom = 10 kW, chladivo R32, N &lt; 2,9 kW/230 V, SEER &gt; 6,25, automatický restar, chlazení od -15 °C do 45 °C</t>
  </si>
  <si>
    <t>1007</t>
  </si>
  <si>
    <t>CH1.2</t>
  </si>
  <si>
    <t>Nástěnná jednotka, Qch nom = 10 kW, základní kabelový ovladač</t>
  </si>
  <si>
    <t>1008</t>
  </si>
  <si>
    <t>CH2.1</t>
  </si>
  <si>
    <t>Kompresorová kondenzační jednotka s plynulým řízením výkonu, venkovní, Qch nom = 2,5 kW, chladivo R32, N &lt; 0,7 kW/230 V, SEER &gt; 6, automatický restart</t>
  </si>
  <si>
    <t>1009</t>
  </si>
  <si>
    <t>CH2.2</t>
  </si>
  <si>
    <t>Mezistropní vnitřní jednotka, Qch nom = 2,5 kW, výška &lt; 240 mm, základní kabelový ovladač</t>
  </si>
  <si>
    <t>1010</t>
  </si>
  <si>
    <t>CH2.3</t>
  </si>
  <si>
    <t>Anemostat vířivý přívodní se skříní, napojení vodorovné, deska do rastru podhledu, V ~600 m3/h</t>
  </si>
  <si>
    <t>1011</t>
  </si>
  <si>
    <t>CH2.3a</t>
  </si>
  <si>
    <t>Napojovací box přívodní horizontální 600, hrdlo 250 (bez klapky)</t>
  </si>
  <si>
    <t>1012</t>
  </si>
  <si>
    <t>CH2.4</t>
  </si>
  <si>
    <t>Přepouštěcí mřížka hliníková do kazetového podhledu 565x565</t>
  </si>
  <si>
    <t>1013</t>
  </si>
  <si>
    <t>CH3.1</t>
  </si>
  <si>
    <t>Kompresorová kondenzační jednotka s plynulým řízením výkonu, venkovní, multi split min. 2 vnitřní, Qch nom = 5 kW, chladivo R32, N &lt; 1,4 kW/230 V, SEER &gt; 6,8, a</t>
  </si>
  <si>
    <t>Kompresorová kondenzační jednotka s plynulým řízením výkonu, venkovní, multi split min. 2 vnitřní, Qch nom = 5 kW, chladivo R32, N &lt; 1,4 kW/230 V, SEER &gt; 6,8, automatický restart</t>
  </si>
  <si>
    <t>1014</t>
  </si>
  <si>
    <t>CH3.2</t>
  </si>
  <si>
    <t>1015</t>
  </si>
  <si>
    <t>CH3.3</t>
  </si>
  <si>
    <t>Mezistropní vnitřní jednotka, Qch nom = 3,5 kW, výška &lt; 240 mm, základní kabelový ovladač</t>
  </si>
  <si>
    <t>1016</t>
  </si>
  <si>
    <t>CH3.4</t>
  </si>
  <si>
    <t>1017</t>
  </si>
  <si>
    <t>CH3.4.a</t>
  </si>
  <si>
    <t>1018</t>
  </si>
  <si>
    <t>CH3.6</t>
  </si>
  <si>
    <t>Podhledová mřížka dle rastru podhledu</t>
  </si>
  <si>
    <t>1019</t>
  </si>
  <si>
    <t>CH4.1</t>
  </si>
  <si>
    <t>1020</t>
  </si>
  <si>
    <t>CH4.2</t>
  </si>
  <si>
    <t>1021</t>
  </si>
  <si>
    <t>CH4.3</t>
  </si>
  <si>
    <t>1022</t>
  </si>
  <si>
    <t>CH4.4</t>
  </si>
  <si>
    <t>Anemostat vířivý přívodní se skříní, napojení vodorovné, deska do rastru podhledu, V ~ 250 m3/h</t>
  </si>
  <si>
    <t>1023</t>
  </si>
  <si>
    <t>CH4.4.a</t>
  </si>
  <si>
    <t>Box VVK-S-600-250-S-H-D1</t>
  </si>
  <si>
    <t>1024</t>
  </si>
  <si>
    <t>CH4.5</t>
  </si>
  <si>
    <t>Anemostat vířivý přívodní se skříní, napojení vodorovné, deska do rastru podhledu, V ~ 300 m3/h</t>
  </si>
  <si>
    <t>1025</t>
  </si>
  <si>
    <t>CH4.5.a</t>
  </si>
  <si>
    <t>1026</t>
  </si>
  <si>
    <t>CH4.6</t>
  </si>
  <si>
    <t>1027</t>
  </si>
  <si>
    <t>CH5.1</t>
  </si>
  <si>
    <t>Kompresorová kondenzační jednotka s plynulým řízením výkonu, venkovní, multi split min. 5 vnitřní, Qch nom = 10 kW, chladivo R32, N &lt; 3 kW/230 V, SEER &gt; 6,25, a</t>
  </si>
  <si>
    <t>Kompresorová kondenzační jednotka s plynulým řízením výkonu, venkovní, multi split min. 5 vnitřní, Qch nom = 10 kW, chladivo R32, N &lt; 3 kW/230 V, SEER &gt; 6,25, automatický restart</t>
  </si>
  <si>
    <t>1028</t>
  </si>
  <si>
    <t>CH5.2</t>
  </si>
  <si>
    <t>1029</t>
  </si>
  <si>
    <t>CH5.3</t>
  </si>
  <si>
    <t>1030</t>
  </si>
  <si>
    <t>CH5.3.a</t>
  </si>
  <si>
    <t>1031</t>
  </si>
  <si>
    <t>CH5.4</t>
  </si>
  <si>
    <t>1032</t>
  </si>
  <si>
    <t>CH6.1</t>
  </si>
  <si>
    <t>Kompresorová kondenzační jednotka s plynulým řízením výkonu, venkovní, multi split min. 3 vnitřní, Qch nom = 5 kW, chladivo R32, N &lt; 1,4 kW/230 V, SEER &gt; 6,8, a</t>
  </si>
  <si>
    <t>Kompresorová kondenzační jednotka s plynulým řízením výkonu, venkovní, multi split min. 3 vnitřní, Qch nom = 5 kW, chladivo R32, N &lt; 1,4 kW/230 V, SEER &gt; 6,8, automatický restart</t>
  </si>
  <si>
    <t>1033</t>
  </si>
  <si>
    <t>CH6.2</t>
  </si>
  <si>
    <t>1034</t>
  </si>
  <si>
    <t>CH6.3</t>
  </si>
  <si>
    <t>Anemostat vířivý přívodní se skříní, napojení vodorovné, deska do rastru podhledu, V ~ 350 m3/h</t>
  </si>
  <si>
    <t>1035</t>
  </si>
  <si>
    <t>CH6.4</t>
  </si>
  <si>
    <t>1036</t>
  </si>
  <si>
    <t>CH6.4a</t>
  </si>
  <si>
    <t>1037</t>
  </si>
  <si>
    <t>CH6.5</t>
  </si>
  <si>
    <t>1038</t>
  </si>
  <si>
    <t>CH6.5a</t>
  </si>
  <si>
    <t>1039</t>
  </si>
  <si>
    <t>CH6.6</t>
  </si>
  <si>
    <t>Přepouštěcí mřížka podhledová 565x565</t>
  </si>
  <si>
    <t>1040</t>
  </si>
  <si>
    <t>CH7.1</t>
  </si>
  <si>
    <t>Kompresorová kondenzační jednotka s plynulým řízením výkonu, venkovní, Qch nom = 7 kW, Qtop = 8 kW, chladivo R32, N &lt; 2,2 kW/230 V, SEER &gt; 7,2, EER &gt; 3,2, autom</t>
  </si>
  <si>
    <t>Kompresorová kondenzační jednotka s plynulým řízením výkonu, venkovní, Qch nom = 7 kW, Qtop = 8 kW, chladivo R32, N &lt; 2,2 kW/230 V, SEER &gt; 7,2, EER &gt; 3,2, automatický restart</t>
  </si>
  <si>
    <t>1041</t>
  </si>
  <si>
    <t>CH7.2</t>
  </si>
  <si>
    <t>DX-kit, přímé řízení M+R</t>
  </si>
  <si>
    <t>1042</t>
  </si>
  <si>
    <t>CH8.1</t>
  </si>
  <si>
    <t>1043</t>
  </si>
  <si>
    <t>CH8.2</t>
  </si>
  <si>
    <t>Nástěnná jednotka, Qch nom = 2,5 kW, bezdrátový ovladač</t>
  </si>
  <si>
    <t>1044</t>
  </si>
  <si>
    <t>CH9.1</t>
  </si>
  <si>
    <t>1045</t>
  </si>
  <si>
    <t>CH9.2</t>
  </si>
  <si>
    <t>Nástěnná jednotka, Qch nom = 2,5 kW, základní kabelový ovladač</t>
  </si>
  <si>
    <t>1046</t>
  </si>
  <si>
    <t>7510000R3</t>
  </si>
  <si>
    <t>Převodník interního komunikačního protokolu chladících jednotek na Modbus</t>
  </si>
  <si>
    <t>1047</t>
  </si>
  <si>
    <t>7510000R4</t>
  </si>
  <si>
    <t>potrubí chladiva včetně tepelné izolace, průměr 6x1 mm (1/4")</t>
  </si>
  <si>
    <t>1048</t>
  </si>
  <si>
    <t>7510000R5</t>
  </si>
  <si>
    <t>potrubí chladiva včetně tepelné izolace, průměr 10x1 mm (3/8")</t>
  </si>
  <si>
    <t>1049</t>
  </si>
  <si>
    <t>7510000R6</t>
  </si>
  <si>
    <t>potrubí chladiva včetně tepelné izolace, průměr 18x1,5 mm (3")</t>
  </si>
  <si>
    <t>1050</t>
  </si>
  <si>
    <t>7510000R7</t>
  </si>
  <si>
    <t>Komunikační kabel</t>
  </si>
  <si>
    <t>1051</t>
  </si>
  <si>
    <t>7510000R8</t>
  </si>
  <si>
    <t>Montáž</t>
  </si>
  <si>
    <t>1052</t>
  </si>
  <si>
    <t>7510001R</t>
  </si>
  <si>
    <t>Doprava</t>
  </si>
  <si>
    <t>1053</t>
  </si>
  <si>
    <t>751002R</t>
  </si>
  <si>
    <t>Kompletace</t>
  </si>
  <si>
    <t>1054</t>
  </si>
  <si>
    <t>751003R</t>
  </si>
  <si>
    <t>Zkoušky, měření, zaškolení</t>
  </si>
  <si>
    <t>1055</t>
  </si>
  <si>
    <t>751000R12</t>
  </si>
  <si>
    <t>Požárně izolační certifikovaný systém, EI 30</t>
  </si>
  <si>
    <t>1056</t>
  </si>
  <si>
    <t>751000R13</t>
  </si>
  <si>
    <t>Tepelná izolace (minerální plsť 40 mm + Al folie)</t>
  </si>
  <si>
    <t>1057</t>
  </si>
  <si>
    <t>751000R14</t>
  </si>
  <si>
    <t>Tepelná izolace (expandovaný kaučuk 12 mm)</t>
  </si>
  <si>
    <t>1058</t>
  </si>
  <si>
    <t>751000R15</t>
  </si>
  <si>
    <t>Tepelná izolace (minerální plsť 80 mm + pozink. Plech)</t>
  </si>
  <si>
    <t>1059</t>
  </si>
  <si>
    <t>998751102</t>
  </si>
  <si>
    <t>Přesun hmot pro vzduchotechniku stanovený z hmotnosti přesunovaného materiálu vodorovná dopravní vzdálenost do 100 m v objektech výšky přes 12 do 24 m</t>
  </si>
  <si>
    <t>Konstrukce tesařské</t>
  </si>
  <si>
    <t>1060</t>
  </si>
  <si>
    <t>762083122</t>
  </si>
  <si>
    <t>Impregnace řeziva máčením proti dřevokaznému hmyzu, houbám a plísním, třída ohrožení 3 a 4 (dřevo v exteriéru)</t>
  </si>
  <si>
    <t>1061</t>
  </si>
  <si>
    <t>762123110</t>
  </si>
  <si>
    <t>Montáž konstrukce stěn a příček vázaných z fošen, hranolů, hranolků, průřezové plochy do 100 cm2</t>
  </si>
  <si>
    <t>1062</t>
  </si>
  <si>
    <t>60512125</t>
  </si>
  <si>
    <t>hranol stavební řezivo průřezu do 120cm2 do dl 6m</t>
  </si>
  <si>
    <t>1063</t>
  </si>
  <si>
    <t>762195000</t>
  </si>
  <si>
    <t>Spojovací prostředky stěn a příček hřebíky, svory, fixační prkna</t>
  </si>
  <si>
    <t>1064</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</si>
  <si>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</si>
  <si>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</si>
  <si>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</si>
  <si>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1065</t>
  </si>
  <si>
    <t>1066</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</si>
  <si>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</si>
  <si>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</si>
  <si>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</si>
  <si>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1067</t>
  </si>
  <si>
    <t>60512130</t>
  </si>
  <si>
    <t>hranol stavební řezivo průřezu do 224cm2 do dl 6m</t>
  </si>
  <si>
    <t>1068</t>
  </si>
  <si>
    <t>762341115</t>
  </si>
  <si>
    <t>Bednění střech střech rovných sklonu do 60° s vyřezáním otvorů z cementotřískových desek šroubovaných na krokve na sraz, tloušťky desky 20 mm</t>
  </si>
  <si>
    <t>1069</t>
  </si>
  <si>
    <t>762395000</t>
  </si>
  <si>
    <t>Spojovací prostředky krovů, bednění a laťování, nadstřešních konstrukcí svory, prkna, hřebíky, pásová ocel, vruty</t>
  </si>
  <si>
    <t>1070</t>
  </si>
  <si>
    <t>762951001</t>
  </si>
  <si>
    <t>Montáž terasy podkladního roštu, z profilů dřevěných, osové vzdálenosti podpěr do 300 mm</t>
  </si>
  <si>
    <t>1071</t>
  </si>
  <si>
    <t>6119814R</t>
  </si>
  <si>
    <t>podkladní hranol dřevoplastový 50x50 mm</t>
  </si>
  <si>
    <t>1072</t>
  </si>
  <si>
    <t>762952044</t>
  </si>
  <si>
    <t>Montáž terasy nášlapné vrstvy z prken z dřevoplastu spojovaných skrytými spojkami na podkladní rošt dřevoplastový, šířky do 140 mm</t>
  </si>
  <si>
    <t>1073</t>
  </si>
  <si>
    <t>60791110</t>
  </si>
  <si>
    <t>prkno terasové dřevoplastové š 140 mm tl 28mm</t>
  </si>
  <si>
    <t>1074</t>
  </si>
  <si>
    <t>762952102</t>
  </si>
  <si>
    <t>Montáž terasy nášlapné vrstvy z prken z dřevoplastu, bez povrchové úpravy, spojovaných čelní kryt délky 140 mm připevněný lepením</t>
  </si>
  <si>
    <t>1075</t>
  </si>
  <si>
    <t>998762103</t>
  </si>
  <si>
    <t>Přesun hmot pro konstrukce tesařské stanovený z hmotnosti přesunovaného materiálu vodorovná dopravní vzdálenost do 50 m v objektech výšky přes 12 do 24 m</t>
  </si>
  <si>
    <t>Konstrukce suché výstavby</t>
  </si>
  <si>
    <t>1076</t>
  </si>
  <si>
    <t>763121423</t>
  </si>
  <si>
    <t>Stěna předsazená ze sádrokartonových desek s nosnou konstrukcí z ocelových profilů CW, UW jednoduše opláštěná deskou protipožární DF tl. 12,5 mm s izolací, EI 3</t>
  </si>
  <si>
    <t>Stěna předsazená ze sádrokartonových desek s nosnou konstrukcí z ocelových profilů CW, UW jednoduše opláštěná deskou protipožární DF tl. 12,5 mm s izolací, EI 30, stěna tl. 87,5 mm, profil 75, Rw do 12 dB</t>
  </si>
  <si>
    <t>1077</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</si>
  <si>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</si>
  <si>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</si>
  <si>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</si>
  <si>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1078</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</si>
  <si>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</si>
  <si>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</si>
  <si>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</si>
  <si>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2.2311.0=11.000 [A] 
2.302*11.0=22.000 [B] 
Celkem: A+B=33.000 [C]</t>
  </si>
  <si>
    <t>1079</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</si>
  <si>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</si>
  <si>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</si>
  <si>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</si>
  <si>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1.28,1.299.0=9.000 [A]</t>
  </si>
  <si>
    <t>1080</t>
  </si>
  <si>
    <t>76313144R</t>
  </si>
  <si>
    <t>SDK podhled desky 3xDF 15 bez izolace dvouvrstvá spodní kce profil CD+UD REI do 90</t>
  </si>
  <si>
    <t>Podhled ze sádrokartonových desek dvouvrstvá zavěšená spodní konstrukce z ocelových profilů CD, UD trojitě opláštěná deskami protipožárními DF, tl. 3 x 15 mm, bez izolace, REI do 90</t>
  </si>
  <si>
    <t>1.4310.4=10.400 [A]</t>
  </si>
  <si>
    <t>1081</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</si>
  <si>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</si>
  <si>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</si>
  <si>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</si>
  <si>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1082</t>
  </si>
  <si>
    <t>763135101</t>
  </si>
  <si>
    <t>Montáž sádrokartonového podhledu kazetového demontovatelného, velikosti kazet 600x600 mm včetně zavěšené nosné konstrukce viditelné</t>
  </si>
  <si>
    <t>1083</t>
  </si>
  <si>
    <t>59030570</t>
  </si>
  <si>
    <t>podhled kazetový bez děrování viditelný rastr tl 10mm 600x600mm</t>
  </si>
  <si>
    <t>1084</t>
  </si>
  <si>
    <t>763411116</t>
  </si>
  <si>
    <t>Sanitární příčky vhodné do mokrého prostředí dělící z kompaktních desek tl. 13 mm</t>
  </si>
  <si>
    <t>provedení a příslušenství viz.Tabulka truhlářských výrobků</t>
  </si>
  <si>
    <t>1085</t>
  </si>
  <si>
    <t>763411126</t>
  </si>
  <si>
    <t>Sanitární příčky vhodné do mokrého prostředí dveře vnitřní do sanitárních příček šířky do 800 mm, výšky do 2 000 mm z kompaktních desek včetně nerezového kování</t>
  </si>
  <si>
    <t>provedení a příslušenství viz.Tabulka truhlářských výrobků, součást příček T17</t>
  </si>
  <si>
    <t>1086</t>
  </si>
  <si>
    <t>763431001</t>
  </si>
  <si>
    <t>Montáž podhledu minerálního včetně zavěšeného roštu viditelného s panely vyjímatelnými, velikosti panelů do 0,36 m2</t>
  </si>
  <si>
    <t>1087</t>
  </si>
  <si>
    <t>63126300</t>
  </si>
  <si>
    <t>panel akustický povrch velice porézní skelná tkanina hrana zatřená rovná ?w=1,00 A2-s1,d0 viditelný rastr š 24mm bílý tl 20mm</t>
  </si>
  <si>
    <t>1088</t>
  </si>
  <si>
    <t>998763102</t>
  </si>
  <si>
    <t>Přesun hmot pro dřevostavby stanovený z hmotnosti přesunovaného materiálu vodorovná dopravní vzdálenost do 50 m v objektech výšky přes 12 do 24 m</t>
  </si>
  <si>
    <t>Konstrukce klempířské</t>
  </si>
  <si>
    <t>1089</t>
  </si>
  <si>
    <t>764121411</t>
  </si>
  <si>
    <t>Krytina z hliníkového plechu s úpravou u okapů, prostupů a výčnělků střechy rovné drážkováním ze svitků rš 670 mm, sklon střechy do 30°</t>
  </si>
  <si>
    <t>1090</t>
  </si>
  <si>
    <t>764225406</t>
  </si>
  <si>
    <t>Oplechování horních ploch zdí a nadezdívek (atik) z hliníkového plechu celoplošně lepené rš 500 mm</t>
  </si>
  <si>
    <t>popis viz. Tabulka klemp. výrobků</t>
  </si>
  <si>
    <t>1091</t>
  </si>
  <si>
    <t>764225407</t>
  </si>
  <si>
    <t>Oplechování horních ploch zdí a nadezdívek (atik) z hliníkového plechu celoplošně lepené rš 670 mm</t>
  </si>
  <si>
    <t>1092</t>
  </si>
  <si>
    <t>764225408</t>
  </si>
  <si>
    <t>Oplechování horních ploch zdí a nadezdívek (atik) z hliníkového plechu celoplošně lepené rš 750 mm</t>
  </si>
  <si>
    <t>1093</t>
  </si>
  <si>
    <t>764225446</t>
  </si>
  <si>
    <t>Oplechování horních ploch zdí a nadezdívek (atik) z hliníkového plechu Příplatek k cenám za zvýšenou pracnost při provedení rohu nebo koutu přes rš 400 mm</t>
  </si>
  <si>
    <t>1094</t>
  </si>
  <si>
    <t>764226440</t>
  </si>
  <si>
    <t>Oplechování parapetů z hliníkového plechu rovných celoplošně lepené, bez rohů rš 100 mm</t>
  </si>
  <si>
    <t>1095</t>
  </si>
  <si>
    <t>764226441</t>
  </si>
  <si>
    <t>Oplechování parapetů z hliníkového plechu rovných celoplošně lepené, bez rohů rš 150 mm</t>
  </si>
  <si>
    <t>1096</t>
  </si>
  <si>
    <t>764226465</t>
  </si>
  <si>
    <t>Oplechování parapetů z hliníkového plechu rovných celoplošně lepené, bez rohů Příplatek k cenám za zvýšenou pracnost při provedení rohu nebo koutu do rš 400 mm</t>
  </si>
  <si>
    <t>1097</t>
  </si>
  <si>
    <t>998764103</t>
  </si>
  <si>
    <t>Přesun hmot pro konstrukce klempířské stanovený z hmotnosti přesunovaného materiálu vodorovná dopravní vzdálenost do 50 m v objektech výšky přes 12 do 24 m</t>
  </si>
  <si>
    <t>Konstrukce truhlářské</t>
  </si>
  <si>
    <t>1098</t>
  </si>
  <si>
    <t>766211200</t>
  </si>
  <si>
    <t>Montáž madel schodišťových dřevěných průběžných</t>
  </si>
  <si>
    <t>1099</t>
  </si>
  <si>
    <t>05217100</t>
  </si>
  <si>
    <t>madlo bukové D 42mm</t>
  </si>
  <si>
    <t>1100</t>
  </si>
  <si>
    <t>28355044</t>
  </si>
  <si>
    <t>držák madla na zeď</t>
  </si>
  <si>
    <t>1101</t>
  </si>
  <si>
    <t>766414243</t>
  </si>
  <si>
    <t>Montáž obložení stěn panely obkladovými plochy do 5 m2 z aglomerovaných desek, plochy přes 1,50 m2</t>
  </si>
  <si>
    <t>1102</t>
  </si>
  <si>
    <t>606211R0</t>
  </si>
  <si>
    <t>překližka fóliovaná protiskluz tl 21mm</t>
  </si>
  <si>
    <t>1103</t>
  </si>
  <si>
    <t>766417211</t>
  </si>
  <si>
    <t>Montáž obložení stěn rošt podkladový</t>
  </si>
  <si>
    <t>1104</t>
  </si>
  <si>
    <t>60514114</t>
  </si>
  <si>
    <t>řezivo jehličnaté lať impregnovaná dl 4 m</t>
  </si>
  <si>
    <t>1105</t>
  </si>
  <si>
    <t>766660311</t>
  </si>
  <si>
    <t>Montáž dveřních křídel dřevěných nebo plastových posuvných dveří do pouzdra s jednou kapsou jednokřídlových, průchozí šířky do 800 mm</t>
  </si>
  <si>
    <t>1106</t>
  </si>
  <si>
    <t>611620R1</t>
  </si>
  <si>
    <t>dveře jednokřídlé voštinové povrch laminátový plné 800x2100mm</t>
  </si>
  <si>
    <t>popis viz.Tabulka dveří a vrat, vč.kování</t>
  </si>
  <si>
    <t>1107</t>
  </si>
  <si>
    <t>76666032R</t>
  </si>
  <si>
    <t>Dod+mont skládací posuvné stěny D41 10,64x3,3m, pouze příprava</t>
  </si>
  <si>
    <t>venkovní úprava laminované panely tl.18 mm, povrchová úprava profilů eloxovaný hliník, povrchová úprava kolejnice RAL 9010 bílá, horizontální napojení panelů ve výšce 2800 mm nad podlahou, tl. panelů 110 mm, vzduchová neprůzvučnost Rw 50dB; popis viz.Tabulka dveří a vrat</t>
  </si>
  <si>
    <t>1108</t>
  </si>
  <si>
    <t>76666036R</t>
  </si>
  <si>
    <t>Dod+mont polohovatelné stoly pro dispečery OIS T14 dl. 2000 / hl. 1150 / v. 720 mm</t>
  </si>
  <si>
    <t>1109</t>
  </si>
  <si>
    <t>766694114</t>
  </si>
  <si>
    <t>Montáž ostatních truhlářských konstrukcí parapetních desek dřevěných nebo plastových šířky do 300 mm, délky přes 2600 do 3600 mm</t>
  </si>
  <si>
    <t>1110</t>
  </si>
  <si>
    <t>61144401</t>
  </si>
  <si>
    <t>parapet plastový vnitřní komůrkový tl 20mm š 250mm</t>
  </si>
  <si>
    <t>1111</t>
  </si>
  <si>
    <t>61144019</t>
  </si>
  <si>
    <t>koncovka k parapetu plastovému vnitřnímu 1 pár</t>
  </si>
  <si>
    <t>SADA</t>
  </si>
  <si>
    <t>1112</t>
  </si>
  <si>
    <t>766694124</t>
  </si>
  <si>
    <t>Montáž ostatních truhlářských konstrukcí parapetních desek dřevěných nebo plastových šířky přes 300 mm, délky přes 2600 do 3600 mm</t>
  </si>
  <si>
    <t>1113</t>
  </si>
  <si>
    <t>61144403</t>
  </si>
  <si>
    <t>parapet plastový vnitřní komůrkový tl 20mm š 350mm</t>
  </si>
  <si>
    <t>1114</t>
  </si>
  <si>
    <t>1115</t>
  </si>
  <si>
    <t>998766103</t>
  </si>
  <si>
    <t>Přesun hmot pro konstrukce truhlářské stanovený z hmotnosti přesunovaného materiálu vodorovná dopravní vzdálenost do 50 m v objektech výšky přes 12 do 24 m</t>
  </si>
  <si>
    <t>1116</t>
  </si>
  <si>
    <t>76711111R</t>
  </si>
  <si>
    <t>Dod+mont prosvětlovacích otvorů nad dveřmi, zasklení jednosklo čiré</t>
  </si>
  <si>
    <t>provedení viz. Tabulka dveří a vrat, vč.oboustraných parapetů</t>
  </si>
  <si>
    <t>1117</t>
  </si>
  <si>
    <t>767163101</t>
  </si>
  <si>
    <t>Montáž kompletního kovového zábradlí přímého z dílců v rovině (na rovné ploše) kotveného do zdiva nebo lehčeného betonu</t>
  </si>
  <si>
    <t>1118</t>
  </si>
  <si>
    <t>5534228R</t>
  </si>
  <si>
    <t>zábradlí ocelové v.850 mm, svislé profily, kotveno přes patky do zděné atiky</t>
  </si>
  <si>
    <t>1119</t>
  </si>
  <si>
    <t>767163221</t>
  </si>
  <si>
    <t>Montáž kompletního kovového zábradlí přímého z dílců na schodišti kotveného do betonu</t>
  </si>
  <si>
    <t>1120</t>
  </si>
  <si>
    <t>55342285</t>
  </si>
  <si>
    <t>zábradlí s plochým sloupkem, prutovou výplní a horním kotvením</t>
  </si>
  <si>
    <t>1121</t>
  </si>
  <si>
    <t>76724811R</t>
  </si>
  <si>
    <t>Dod+mont osobní výtah 630kg šachta 1650/1950, kabina 1100/1600,2 nástup.stanice</t>
  </si>
  <si>
    <t>1122</t>
  </si>
  <si>
    <t>76724815R</t>
  </si>
  <si>
    <t>Dod+mont žebřík s ochranným košem vč.zábradlí</t>
  </si>
  <si>
    <t>1123</t>
  </si>
  <si>
    <t>76724816R</t>
  </si>
  <si>
    <t>Dod+mont žebřík kovový vč.zábradlí</t>
  </si>
  <si>
    <t>1124</t>
  </si>
  <si>
    <t>76724817R</t>
  </si>
  <si>
    <t>Dod+mont žebřík kovový</t>
  </si>
  <si>
    <t>1125</t>
  </si>
  <si>
    <t>767311310</t>
  </si>
  <si>
    <t>Montáž světlíků sedlových podélných nebo příčných (housenkových) se zasklením, rozpětí 1800 mm</t>
  </si>
  <si>
    <t>1126</t>
  </si>
  <si>
    <t>767312121</t>
  </si>
  <si>
    <t>Montáž světlíků sedlových čel ke světlíkům se zasklením, rozpětí 1800 mm</t>
  </si>
  <si>
    <t>1127</t>
  </si>
  <si>
    <t>562453R1</t>
  </si>
  <si>
    <t>sedlový světlík z Al profilů, s jednoduchým zasklením z PC desek dl.19,8m v opálovém provedení</t>
  </si>
  <si>
    <t>popis viz. Tabulka oken</t>
  </si>
  <si>
    <t>1128</t>
  </si>
  <si>
    <t>562453R2</t>
  </si>
  <si>
    <t>sedlový světlík z Al profilů, s jednoduchým zasklením z PC desek dl.4,5m v opálovém provedení</t>
  </si>
  <si>
    <t>1129</t>
  </si>
  <si>
    <t>562453R3</t>
  </si>
  <si>
    <t>1130</t>
  </si>
  <si>
    <t>767316310</t>
  </si>
  <si>
    <t>Montáž světlíků bodových do 1 m2</t>
  </si>
  <si>
    <t>1131</t>
  </si>
  <si>
    <t>562453R0</t>
  </si>
  <si>
    <t>světlík bodový, izolační trojsklo, fix, 1,0x1,0m</t>
  </si>
  <si>
    <t>1132</t>
  </si>
  <si>
    <t>562454R1</t>
  </si>
  <si>
    <t>světlík bodový, izolační trojsklo, otvíravé, 1,0x1,0m</t>
  </si>
  <si>
    <t>1133</t>
  </si>
  <si>
    <t>5624535R</t>
  </si>
  <si>
    <t>střešní výlez, manžeta v 150mm 0,9x0,75m</t>
  </si>
  <si>
    <t>popis viz. Tabulka zámeč. výrobků</t>
  </si>
  <si>
    <t>1134</t>
  </si>
  <si>
    <t>767316311</t>
  </si>
  <si>
    <t>Montáž světlíků bodových přes 1 do 1,5 m2</t>
  </si>
  <si>
    <t>1135</t>
  </si>
  <si>
    <t>562454R2</t>
  </si>
  <si>
    <t>světlík bodový, izolační trosjsklo, fix, 1,2x1,2m</t>
  </si>
  <si>
    <t>1136</t>
  </si>
  <si>
    <t>767316316</t>
  </si>
  <si>
    <t>Montáž světlíků bodových přes 3,5 do 4 m2</t>
  </si>
  <si>
    <t>1137</t>
  </si>
  <si>
    <t>562453R5</t>
  </si>
  <si>
    <t>světlík dělený s otvíravou částí, izolační trojsklo, 3,15x1,2m</t>
  </si>
  <si>
    <t>1138</t>
  </si>
  <si>
    <t>767421317</t>
  </si>
  <si>
    <t>Montáž fasádních lamel š přes 150 mm vodorovně na jednosměrný nezateplený rošt kotvený do zdiva, C-kazet nebo lehčeného betonu budovy přes 6 do 12 m</t>
  </si>
  <si>
    <t>Montáž fasádních lamelových obkladů včetně montáže a dodávky roštu nezatepleného lamely kladené vodorovně na jednosměrném svislém roštu, kotveném do zdiva, C-kazet nebo lehčeného betonu šířky lamel přes 150 mm výšky budovy přes 6 do 12 m</t>
  </si>
  <si>
    <t>fasáda ETICS69.7=69.700 [A] 
fasáda vodorovná lamela309.0=309.000 [B] 
detaily ostění37.3=37.300 [C] 
Celkem: A+B+C=416.000 [D]</t>
  </si>
  <si>
    <t>1139</t>
  </si>
  <si>
    <t>1381400R</t>
  </si>
  <si>
    <t>lamela fasádní výšky 200 mm plech, povrch.úprava polyesterový lak</t>
  </si>
  <si>
    <t>1140</t>
  </si>
  <si>
    <t>767425321</t>
  </si>
  <si>
    <t>Montáž fasádních kazet š přes 400 mm vodorovně na jednosměrný nezateplený rošt kotvený do zdiva, C-kazet nebo lehčeného betonu budovy v do 6 m</t>
  </si>
  <si>
    <t>Montáž fasádních kazetových obkladů včetně montáže a dodávky roštu nezatepleného kazety kladené vodorovně na jednosměrném svislém roštu, kotveném do zdiva, C-kazety nebo lehčeného betonu šířky kazet přes 400 mm výšky budovy do 6 m</t>
  </si>
  <si>
    <t>obklad markýzy11.1+1.5*(2.9+3.3)+6.0+0.4*1.62=27.048 [A]</t>
  </si>
  <si>
    <t>1141</t>
  </si>
  <si>
    <t>767425323</t>
  </si>
  <si>
    <t>Montáž fasádních kazet š přes 400 mm vodorovně na jednosměrný nezateplený rošt kotvený do zdiva, C-kazet nebo lehčeného betonu budovy v přes 12 do 24 m</t>
  </si>
  <si>
    <t>Montáž fasádních kazetových obkladů včetně montáže a dodávky roštu nezatepleného kazety kladené vodorovně na jednosměrném svislém roštu, kotveném do zdiva, C-kazety nebo lehčeného betonu šířky kazet přes 400 mm výšky budovy přes 12 do 24 m</t>
  </si>
  <si>
    <t>fasáda obdélník158.0=158.000 [A] 
detaily ostění2.3=2.300 [B] 
Celkem: A+B=160.300 [C]</t>
  </si>
  <si>
    <t>1142</t>
  </si>
  <si>
    <t>55324020</t>
  </si>
  <si>
    <t>kazeta fasádní obdélníková plechová</t>
  </si>
  <si>
    <t>kazeta fasádní obdélníková plechová, povrchová úprava lak RAL 3000</t>
  </si>
  <si>
    <t>27.048+160.3=187.348 [A] 
A * 1.05Koeficient množství=196.715 [B]</t>
  </si>
  <si>
    <t>1143</t>
  </si>
  <si>
    <t>76742621R</t>
  </si>
  <si>
    <t>Dod+mont nápis HZS z polykarbonátu</t>
  </si>
  <si>
    <t>viz. Tabulka zámeč. prvků</t>
  </si>
  <si>
    <t>1144</t>
  </si>
  <si>
    <t>76742622R</t>
  </si>
  <si>
    <t>Dod+mont logo SŽ na fasádě</t>
  </si>
  <si>
    <t>1145</t>
  </si>
  <si>
    <t>76742623R</t>
  </si>
  <si>
    <t>Dod+mont znak HZS SŽ na fasádě, nasvícený z markýzy</t>
  </si>
  <si>
    <t>1146</t>
  </si>
  <si>
    <t>767531111</t>
  </si>
  <si>
    <t>Montáž vstupních čistících zón z rohoží kovových nebo plastových</t>
  </si>
  <si>
    <t>1147</t>
  </si>
  <si>
    <t>69752001</t>
  </si>
  <si>
    <t>rohož vstupní provedení hliník standard 27 mm</t>
  </si>
  <si>
    <t>1148</t>
  </si>
  <si>
    <t>69752100</t>
  </si>
  <si>
    <t>rohož textilní provedení 100% PP, zatavený do měkčeného PVC</t>
  </si>
  <si>
    <t>1149</t>
  </si>
  <si>
    <t>767531121</t>
  </si>
  <si>
    <t>Montáž vstupních čistících zón z rohoží osazení rámu mosazného nebo hliníkového zapuštěného z L profilů</t>
  </si>
  <si>
    <t>1150</t>
  </si>
  <si>
    <t>69752160</t>
  </si>
  <si>
    <t>rám pro zapuštění profil L-30/30 25/25 20/30 15/30-Al</t>
  </si>
  <si>
    <t>1151</t>
  </si>
  <si>
    <t>767541113</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</si>
  <si>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</si>
  <si>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100 do 150 mm</t>
  </si>
  <si>
    <t>1152</t>
  </si>
  <si>
    <t>767541411</t>
  </si>
  <si>
    <t>Montáž podlahových desek pro zdvojené podlahy rozměru 600 x 600 mm</t>
  </si>
  <si>
    <t>1153</t>
  </si>
  <si>
    <t>60721005</t>
  </si>
  <si>
    <t>deska dřevotřísková pro zdvojené podlahy spodní strana Al, horní strana bez povrchu tl 38mm 600x600mm</t>
  </si>
  <si>
    <t>1154</t>
  </si>
  <si>
    <t>767584153</t>
  </si>
  <si>
    <t>Montáž kovových podhledů kazetových, z kazet velikosti 600 x 600 mm, plochy přes 20 m2</t>
  </si>
  <si>
    <t>podhled strop nad exterierem74.17+1.41=75.580 [A]</t>
  </si>
  <si>
    <t>1155</t>
  </si>
  <si>
    <t>1156</t>
  </si>
  <si>
    <t>767610117</t>
  </si>
  <si>
    <t>Montáž oken jednoduchých z hliníkových nebo ocelových profilů na polyuretanovou pěnu pevných do zdiva, plochy přes 1,5 do 2,5 m2</t>
  </si>
  <si>
    <t>1157</t>
  </si>
  <si>
    <t>55341004</t>
  </si>
  <si>
    <t>okno Al s fixním zasklením dvojsklo přes plochu 1m2 v 1,5-2,5m</t>
  </si>
  <si>
    <t>popis viz.Tabulka oken</t>
  </si>
  <si>
    <t>1158</t>
  </si>
  <si>
    <t>7676101R0</t>
  </si>
  <si>
    <t>Předsazená montáž oken s izolačními skly z hliníkových nebo ocelových profilů s trojskly pevných do zdiva, plochy přes 2,5 m2</t>
  </si>
  <si>
    <t>1159</t>
  </si>
  <si>
    <t>55341005</t>
  </si>
  <si>
    <t>okno Al s fixním zasklením trojsklo přes plochu 1m2 v 1,5-2,5m</t>
  </si>
  <si>
    <t>popis viz. Tabulka dveří a vrat, viz.Tabulka oken</t>
  </si>
  <si>
    <t>1160</t>
  </si>
  <si>
    <t>5534100R</t>
  </si>
  <si>
    <t>okno Al s fixním zasklením trojsklo přes plochu 1m2 v 1,5-2,5m EI15DP1</t>
  </si>
  <si>
    <t>1161</t>
  </si>
  <si>
    <t>7676101R1</t>
  </si>
  <si>
    <t>Předsazená montáž oken s izolačními skly z hliníkových nebo ocelových profilů s trojskly otevíravých do zdiva, plochy přes 1,5 do 2,5 m2</t>
  </si>
  <si>
    <t>1162</t>
  </si>
  <si>
    <t>55341017</t>
  </si>
  <si>
    <t>dveře Al balkonové jednokřídlové trojsklo</t>
  </si>
  <si>
    <t>popis viz. Tabulka dveří a vrat</t>
  </si>
  <si>
    <t>1163</t>
  </si>
  <si>
    <t>7676101R2</t>
  </si>
  <si>
    <t>Předsazená montáž oken s izolačními skly z hliníkových nebo ocelových profilů s trojskly otevíravých do zdiva, plochy přes 2,5 m2</t>
  </si>
  <si>
    <t>1164</t>
  </si>
  <si>
    <t>553410R1</t>
  </si>
  <si>
    <t>okno Al otevíravé/sklopné trojsklo přes plochu 1m2 do v 1,5m vč. meziokenních vložek</t>
  </si>
  <si>
    <t>1165</t>
  </si>
  <si>
    <t>553410R3</t>
  </si>
  <si>
    <t>okno Al otevíravé/sklopné trojsklo přes plochu 1m2 v 1,5-2,5m vč. meziokenních vložek</t>
  </si>
  <si>
    <t>1166</t>
  </si>
  <si>
    <t>767627307</t>
  </si>
  <si>
    <t>Ostatní práce a doplňky při montáži oken a stěn připojovací spára oken a stěn mezi ostěním a rámem venkovní paropropustná páska</t>
  </si>
  <si>
    <t>1167</t>
  </si>
  <si>
    <t>767640111</t>
  </si>
  <si>
    <t>Montáž dveří ocelových nebo hliníkových vchodových jednokřídlových bez nadsvětlíku</t>
  </si>
  <si>
    <t>provedení a příslušenství viz.Tabulka dveří a vrat</t>
  </si>
  <si>
    <t>1168</t>
  </si>
  <si>
    <t>553413R0</t>
  </si>
  <si>
    <t>dveře jednokřídlé Al prosklené 900/2200 mm, izolační trojsklo, kalené</t>
  </si>
  <si>
    <t>rám/zárubeň, kování a zámek v ceně</t>
  </si>
  <si>
    <t>1169</t>
  </si>
  <si>
    <t>553413R6</t>
  </si>
  <si>
    <t>dveře jednokřídlé Al plné 900/2400 mm, EI45DP1+C2</t>
  </si>
  <si>
    <t>rám/zárubeň, kování,zámek,samozavírač v ceně</t>
  </si>
  <si>
    <t>1170</t>
  </si>
  <si>
    <t>553413R7</t>
  </si>
  <si>
    <t>dveře jednokřídlé Al plné 900/2100 mm, EI15DP1</t>
  </si>
  <si>
    <t>rám/zárubeň, kování,zámek v ceně</t>
  </si>
  <si>
    <t>1171</t>
  </si>
  <si>
    <t>767640114</t>
  </si>
  <si>
    <t>Montáž dveří ocelových nebo hliníkových vchodových jednokřídlových s pevným bočním dílem a nadsvětlíkem</t>
  </si>
  <si>
    <t>1172</t>
  </si>
  <si>
    <t>553413R3</t>
  </si>
  <si>
    <t>dveře jednokřídlé Al prosklené rozměru otvoru 2500/2700 s.o., dveře jednokř. 900/2200, boční světlík, nadsvětlík</t>
  </si>
  <si>
    <t>rám/zárubeň, kování a zámek v ceně, EI30DP3 + C2 + S200</t>
  </si>
  <si>
    <t>1173</t>
  </si>
  <si>
    <t>553413R4</t>
  </si>
  <si>
    <t>dveře jednokřídlé Al prosklené rozměru otvoru 1220/2700 s.o., dveře jednokř. 1000/2200, boční světlík, nadsvětlík</t>
  </si>
  <si>
    <t>1174</t>
  </si>
  <si>
    <t>767640221</t>
  </si>
  <si>
    <t>Montáž dveří ocelových nebo hliníkových vchodových dvoukřídlové bez nadsvětlíku</t>
  </si>
  <si>
    <t>1175</t>
  </si>
  <si>
    <t>553411R7</t>
  </si>
  <si>
    <t>dveře dvoukřídlé Al vchodové 2200x2400mm EI30 DP1+C2</t>
  </si>
  <si>
    <t>1176</t>
  </si>
  <si>
    <t>553413R8</t>
  </si>
  <si>
    <t>dveře dvoukřídlé Al prosklené 1500x2200mm EI30 DP3+C2</t>
  </si>
  <si>
    <t>1177</t>
  </si>
  <si>
    <t>767640224</t>
  </si>
  <si>
    <t>Montáž dveří ocelových nebo hliníkových vchodových dvoukřídlové s pevným bočním dílem a nadsvětlíkem</t>
  </si>
  <si>
    <t>1178</t>
  </si>
  <si>
    <t>553413R1</t>
  </si>
  <si>
    <t>dveře dvoukřídlé Al prosklené rozměru otvoru 2360/2700 s.o., dveře dvoukř. 2x900/2200, boční světlík, nadsvětlík</t>
  </si>
  <si>
    <t>1179</t>
  </si>
  <si>
    <t>553413R2</t>
  </si>
  <si>
    <t>dveře dvoukřídlé Al prosklené rozměru otvoru 2400/2280 s.o., dveře dvoukř. 2x900/2200, boční světlík, nadsvětlík</t>
  </si>
  <si>
    <t>1180</t>
  </si>
  <si>
    <t>767640311</t>
  </si>
  <si>
    <t>Montáž dveří ocelových nebo hliníkových vnitřních jednokřídlových</t>
  </si>
  <si>
    <t>1181</t>
  </si>
  <si>
    <t>55341R01</t>
  </si>
  <si>
    <t>dveře jednokřídlé ocelové interierové plné 700x2100mm</t>
  </si>
  <si>
    <t>kování a zámek v ceně</t>
  </si>
  <si>
    <t>1182</t>
  </si>
  <si>
    <t>55341R02</t>
  </si>
  <si>
    <t>dveře jednokřídlé ocelové interierové plné 800x2100mm</t>
  </si>
  <si>
    <t>1183</t>
  </si>
  <si>
    <t>55341R03</t>
  </si>
  <si>
    <t>1184</t>
  </si>
  <si>
    <t>55341R04</t>
  </si>
  <si>
    <t>dveře jednokřídlé ocelové interierové plné 900x2100mm</t>
  </si>
  <si>
    <t>1185</t>
  </si>
  <si>
    <t>55341R05</t>
  </si>
  <si>
    <t>dveře jednokřídlé ocelové interierové plné 1100x2100mm</t>
  </si>
  <si>
    <t>1186</t>
  </si>
  <si>
    <t>55341R06</t>
  </si>
  <si>
    <t>1187</t>
  </si>
  <si>
    <t>55341R07</t>
  </si>
  <si>
    <t>dveře jednokřídlé ocelové interierové plné 900x2150mm</t>
  </si>
  <si>
    <t>1188</t>
  </si>
  <si>
    <t>55341R08</t>
  </si>
  <si>
    <t>1189</t>
  </si>
  <si>
    <t>767646510</t>
  </si>
  <si>
    <t>Montáž dveří ocelových nebo hliníkových protipožárních uzávěrů jednokřídlových</t>
  </si>
  <si>
    <t>1190</t>
  </si>
  <si>
    <t>553413R5</t>
  </si>
  <si>
    <t>dveře jednokřídlé Al plné 1000/2100 cm, EI30DP1+C2</t>
  </si>
  <si>
    <t>kování,zámek,samozavírač v ceně</t>
  </si>
  <si>
    <t>1191</t>
  </si>
  <si>
    <t>553414R0</t>
  </si>
  <si>
    <t>dveře jednokřídlé ocelové interierové plné s PO 800x2100mm</t>
  </si>
  <si>
    <t>příslušenství, kování a zámek v ceně</t>
  </si>
  <si>
    <t>1192</t>
  </si>
  <si>
    <t>553414R1</t>
  </si>
  <si>
    <t>dveře jednokřídlé ocelové interierové plné s PO 900x2100mm</t>
  </si>
  <si>
    <t>1193</t>
  </si>
  <si>
    <t>553414R7</t>
  </si>
  <si>
    <t>1194</t>
  </si>
  <si>
    <t>553414R2</t>
  </si>
  <si>
    <t>1195</t>
  </si>
  <si>
    <t>553414R6</t>
  </si>
  <si>
    <t>1196</t>
  </si>
  <si>
    <t>553414R3</t>
  </si>
  <si>
    <t>dveře jednokřídlé ocelové interierové plné s PO 900x2300mm</t>
  </si>
  <si>
    <t>1197</t>
  </si>
  <si>
    <t>553414R4</t>
  </si>
  <si>
    <t>dveře jednokřídlé ocelové interierové plné s PO 1100x2100mm</t>
  </si>
  <si>
    <t>1198</t>
  </si>
  <si>
    <t>553414R5</t>
  </si>
  <si>
    <t>1199</t>
  </si>
  <si>
    <t>767646522</t>
  </si>
  <si>
    <t>Montáž dveří ocelových nebo hliníkových protipožárních uzávěrů dvoukřídlových, výšky přes 1970 do 2200 mm</t>
  </si>
  <si>
    <t>1200</t>
  </si>
  <si>
    <t>55342R0</t>
  </si>
  <si>
    <t>dveře dvoukřídlé ocelové interierové plné s PO 1100x2100mm</t>
  </si>
  <si>
    <t>1201</t>
  </si>
  <si>
    <t>55342R1</t>
  </si>
  <si>
    <t>dveře dvoukřídlé ocelové interierové plné s PO 1400x2100mm</t>
  </si>
  <si>
    <t>1202</t>
  </si>
  <si>
    <t>55342R2</t>
  </si>
  <si>
    <t>dveře dvoukřídlé ocelové interierové plné s PO 1500x2100mm</t>
  </si>
  <si>
    <t>1203</t>
  </si>
  <si>
    <t>55342R3</t>
  </si>
  <si>
    <t>dveře dvoukřídlé ocelové interierové plné s PO 1600x2100mm</t>
  </si>
  <si>
    <t>1204</t>
  </si>
  <si>
    <t>55342R4</t>
  </si>
  <si>
    <t>dveře dvoukřídlé ocelové interierové plné s PO 1800x2100mm</t>
  </si>
  <si>
    <t>1205</t>
  </si>
  <si>
    <t>767651114</t>
  </si>
  <si>
    <t>Montáž vrat garážových nebo průmyslových sekčních zajížděcích pod strop, plochy přes 13 m2</t>
  </si>
  <si>
    <t>1206</t>
  </si>
  <si>
    <t>5534587R1</t>
  </si>
  <si>
    <t>Sekční průmyslová vrata s prosklením, š. 4200mm x v. 4500mm, vč. integrovaných dveří</t>
  </si>
  <si>
    <t>1207</t>
  </si>
  <si>
    <t>5534587R2</t>
  </si>
  <si>
    <t>1208</t>
  </si>
  <si>
    <t>5534587R5</t>
  </si>
  <si>
    <t>Sekční průmyslová vrata s prosklením, š. 4200mm x v. 4500mm</t>
  </si>
  <si>
    <t>1209</t>
  </si>
  <si>
    <t>5534587R3</t>
  </si>
  <si>
    <t>Sekční průmyslová vrata s prosklením, š. 6300mm x v. 2600mm</t>
  </si>
  <si>
    <t>1210</t>
  </si>
  <si>
    <t>5534587R4</t>
  </si>
  <si>
    <t>Sekční průmyslová vrata s prosklením, š. 4950mm x v. 3600mm</t>
  </si>
  <si>
    <t>1211</t>
  </si>
  <si>
    <t>767651121</t>
  </si>
  <si>
    <t>Montáž vrat garážových nebo průmyslových příslušenství sekčních vrat kliky se zámkem pro ruční otevírání</t>
  </si>
  <si>
    <t>1212</t>
  </si>
  <si>
    <t>55345889</t>
  </si>
  <si>
    <t>pohon garážových vrat ruční klika se zámkem chrom sada</t>
  </si>
  <si>
    <t>1213</t>
  </si>
  <si>
    <t>767651126</t>
  </si>
  <si>
    <t>Montáž vrat garážových nebo průmyslových příslušenství sekčních vrat elektrického pohonu</t>
  </si>
  <si>
    <t>1214</t>
  </si>
  <si>
    <t>55345877</t>
  </si>
  <si>
    <t>pohon garážových sekčních a výklopných vrat o síle 800N max. 25 cyklů denně</t>
  </si>
  <si>
    <t>1215</t>
  </si>
  <si>
    <t>767995114</t>
  </si>
  <si>
    <t>Montáž ostatních atypických zámečnických konstrukcí hmotnosti přes 20 do 50 kg</t>
  </si>
  <si>
    <t>1216</t>
  </si>
  <si>
    <t>14550317</t>
  </si>
  <si>
    <t>profil ocelový svařovaný jakost S235 průřez čtvercový 80x80x4mm</t>
  </si>
  <si>
    <t>1217</t>
  </si>
  <si>
    <t>14550262</t>
  </si>
  <si>
    <t>profil ocelový svařovaný jakost S235 průřez čtvercový 70x70x4mm</t>
  </si>
  <si>
    <t>1218</t>
  </si>
  <si>
    <t>1219</t>
  </si>
  <si>
    <t>1220</t>
  </si>
  <si>
    <t>1594523R</t>
  </si>
  <si>
    <t>TAHOKOV SQ 100 X 74 - 6 x 3 MM, Z OCELOVÉHO PLECHU, dodatečně pozinkováno</t>
  </si>
  <si>
    <t>TAHOKOV SQ 100 X 74 - 6 x 3 MM,  Z OCELOVÉHO PLECHU, dodatečně pozinkováno</t>
  </si>
  <si>
    <t>1221</t>
  </si>
  <si>
    <t>13010424</t>
  </si>
  <si>
    <t>úhelník ocelový rovnostranný jakost S235JR (11 375) 60x60x6mm</t>
  </si>
  <si>
    <t>1222</t>
  </si>
  <si>
    <t>konkrétní výrobky ozn. Zxx provedení a příslušenství viz.Tabulka zámečnických výrobků</t>
  </si>
  <si>
    <t>1223</t>
  </si>
  <si>
    <t>14550443</t>
  </si>
  <si>
    <t>profil ocelový svařovaný jakost S355 průřez obdelníkový 140x100x6mm</t>
  </si>
  <si>
    <t>1224</t>
  </si>
  <si>
    <t>15485004</t>
  </si>
  <si>
    <t>plech trapézový 35/207/1035 AlZn tl 0,75mm</t>
  </si>
  <si>
    <t>1225</t>
  </si>
  <si>
    <t>1226</t>
  </si>
  <si>
    <t>13010222</t>
  </si>
  <si>
    <t>tyč ocelová plochá jakost S235JR (11 375) 50x8mm</t>
  </si>
  <si>
    <t>1227</t>
  </si>
  <si>
    <t>1228</t>
  </si>
  <si>
    <t>1229</t>
  </si>
  <si>
    <t>13010958</t>
  </si>
  <si>
    <t>ocel profilová jakost S235JR (11 375) průřez HEA 180</t>
  </si>
  <si>
    <t>1230</t>
  </si>
  <si>
    <t>13010972</t>
  </si>
  <si>
    <t>ocel profilová jakost S235JR (11 375) průřez HEB 120</t>
  </si>
  <si>
    <t>1231</t>
  </si>
  <si>
    <t>13010970</t>
  </si>
  <si>
    <t>ocel profilová jakost S235JR (11 375) průřez HEB 100</t>
  </si>
  <si>
    <t>1232</t>
  </si>
  <si>
    <t>13010974</t>
  </si>
  <si>
    <t>ocel profilová jakost S235JR (11 375) průřez HEB 140</t>
  </si>
  <si>
    <t>1233</t>
  </si>
  <si>
    <t>1234</t>
  </si>
  <si>
    <t>13010932</t>
  </si>
  <si>
    <t>ocel profilová jakost S235JR (11 375) průřez UPE 140</t>
  </si>
  <si>
    <t>1235</t>
  </si>
  <si>
    <t>13010936</t>
  </si>
  <si>
    <t>ocel profilová jakost S235JR (11 375) průřez UPE 180</t>
  </si>
  <si>
    <t>1236</t>
  </si>
  <si>
    <t>13011027</t>
  </si>
  <si>
    <t>ocel profilová jakost S235JR (11 375) průřez UPE 100</t>
  </si>
  <si>
    <t>1237</t>
  </si>
  <si>
    <t>13010930</t>
  </si>
  <si>
    <t>ocel profilová jakost S235JR (11 375) průřez UPE 120</t>
  </si>
  <si>
    <t>1238</t>
  </si>
  <si>
    <t>13611221</t>
  </si>
  <si>
    <t>plech ocelový hladký jakost S235JR tl 8mm tabule</t>
  </si>
  <si>
    <t>1239</t>
  </si>
  <si>
    <t>1240</t>
  </si>
  <si>
    <t>1241</t>
  </si>
  <si>
    <t>1242</t>
  </si>
  <si>
    <t>1243</t>
  </si>
  <si>
    <t>1244</t>
  </si>
  <si>
    <t>13010750</t>
  </si>
  <si>
    <t>ocel profilová jakost S235JR (11 375) průřez IPE 180</t>
  </si>
  <si>
    <t>1245</t>
  </si>
  <si>
    <t>1246</t>
  </si>
  <si>
    <t>1247</t>
  </si>
  <si>
    <t>13010016</t>
  </si>
  <si>
    <t>tyč ocelová kruhová jakost S235JR (11 375) D 20mm</t>
  </si>
  <si>
    <t>1248</t>
  </si>
  <si>
    <t>13010011</t>
  </si>
  <si>
    <t>tyč ocelová kruhová jakost S235JR (11 375) D 10mm</t>
  </si>
  <si>
    <t>1249</t>
  </si>
  <si>
    <t>13010337</t>
  </si>
  <si>
    <t>tyč ocelová plochá jakost S235JR (11 375) 300x25mm</t>
  </si>
  <si>
    <t>1250</t>
  </si>
  <si>
    <t>13010329</t>
  </si>
  <si>
    <t>1251</t>
  </si>
  <si>
    <t>13321019</t>
  </si>
  <si>
    <t>tyč ocelová plochá jakost S235JR (11 375) 100x30mm</t>
  </si>
  <si>
    <t>1252</t>
  </si>
  <si>
    <t>13010320</t>
  </si>
  <si>
    <t>tyč ocelová plochá jakost S235JR (11 375) 150x15mm</t>
  </si>
  <si>
    <t>1253</t>
  </si>
  <si>
    <t>1254</t>
  </si>
  <si>
    <t>13010216</t>
  </si>
  <si>
    <t>tyč ocelová plochá jakost S235JR (11 375) 40x20mm</t>
  </si>
  <si>
    <t>1255</t>
  </si>
  <si>
    <t>13010328</t>
  </si>
  <si>
    <t>tyč ocelová plochá jakost S235JR (11 375) 200x10mm</t>
  </si>
  <si>
    <t>1256</t>
  </si>
  <si>
    <t>1257</t>
  </si>
  <si>
    <t>13010272</t>
  </si>
  <si>
    <t>tyč ocelová plochá jakost S235JR (11 375) 80x10mm</t>
  </si>
  <si>
    <t>1258</t>
  </si>
  <si>
    <t>13010331</t>
  </si>
  <si>
    <t>tyč ocelová plochá jakost S235JR (11 375) 200x25mm</t>
  </si>
  <si>
    <t>1259</t>
  </si>
  <si>
    <t>5528390R</t>
  </si>
  <si>
    <t>ocelové zábradlí jakost S235JR</t>
  </si>
  <si>
    <t>1260</t>
  </si>
  <si>
    <t>14011095</t>
  </si>
  <si>
    <t>trubka ocelová bezešvá hladká jakost 11 353 133x5,0mm</t>
  </si>
  <si>
    <t>1261</t>
  </si>
  <si>
    <t>5528391R</t>
  </si>
  <si>
    <t>ocelový žebřík jakost S235JR</t>
  </si>
  <si>
    <t>1262</t>
  </si>
  <si>
    <t>13010509</t>
  </si>
  <si>
    <t>úhelník ocelový nerovnostranný jakost S235JR (11 375) 60x40x4mm</t>
  </si>
  <si>
    <t>1263</t>
  </si>
  <si>
    <t>13431007</t>
  </si>
  <si>
    <t>úhelník ocelový rovnostranný jakost S355J2 (11 503) 150x150x15mm</t>
  </si>
  <si>
    <t>1264</t>
  </si>
  <si>
    <t>13010527</t>
  </si>
  <si>
    <t>úhelník ocelový nerovnostranný jakost S235JR (11 375) 120x50x4mm</t>
  </si>
  <si>
    <t>1265</t>
  </si>
  <si>
    <t>55347016</t>
  </si>
  <si>
    <t>rošt podlahový lisovaný žárově zinkovaný velikost 30/3mm 1000x1000mm</t>
  </si>
  <si>
    <t>1266</t>
  </si>
  <si>
    <t>5534705R</t>
  </si>
  <si>
    <t>rošt podlahový svařovaný žárově zinkovaný velikost 30/3mm modul 300x425mm vč.rámu a rektifikačních podložek</t>
  </si>
  <si>
    <t>1267</t>
  </si>
  <si>
    <t>55347050</t>
  </si>
  <si>
    <t>rošt podlahový svařovaný žárově zinkovaný velikost 30/3 mm 800x1000mm</t>
  </si>
  <si>
    <t>1268</t>
  </si>
  <si>
    <t>5534706R</t>
  </si>
  <si>
    <t>rošt podlahový svařovaný žárově zinkovaný velikost 30/3mm 600x1000mm</t>
  </si>
  <si>
    <t>1269</t>
  </si>
  <si>
    <t>998767103</t>
  </si>
  <si>
    <t>Přesun hmot pro zámečnické konstrukce stanovený z hmotnosti přesunovaného materiálu vodorovná dopravní vzdálenost do 50 m v objektech výšky přes 12 do 24 m</t>
  </si>
  <si>
    <t>Podlahy z dlaždic</t>
  </si>
  <si>
    <t>1270</t>
  </si>
  <si>
    <t>771474112</t>
  </si>
  <si>
    <t>Montáž soklů z dlaždic keramických lepených flexibilním lepidlem rovných, výšky přes 65 do 90 mm</t>
  </si>
  <si>
    <t>1271</t>
  </si>
  <si>
    <t>5976141R</t>
  </si>
  <si>
    <t>sokl-dlažba keramická slinutá hladká do interiéru i exteriéru 300x80mm</t>
  </si>
  <si>
    <t>1272</t>
  </si>
  <si>
    <t>771561132</t>
  </si>
  <si>
    <t>Montáž podlah z dlaždic z taveného čediče kladených do malty 250 x 250 mm hladkých tl. přes 20 do 25 mm</t>
  </si>
  <si>
    <t>1273</t>
  </si>
  <si>
    <t>63232811</t>
  </si>
  <si>
    <t>dlaždice z taveného čediče průmyslové jemný rastr 250x250x22mm</t>
  </si>
  <si>
    <t>1274</t>
  </si>
  <si>
    <t>771574153</t>
  </si>
  <si>
    <t>Montáž podlah z dlaždic keramických lepených flexibilním lepidlem velkoformátových hladkých přes 2 do 4 ks/m2</t>
  </si>
  <si>
    <t>1275</t>
  </si>
  <si>
    <t>59761420</t>
  </si>
  <si>
    <t>dlažba keramická slinutá hladká do interiéru i exteriéru 600x600 mm</t>
  </si>
  <si>
    <t>1276</t>
  </si>
  <si>
    <t>19416012</t>
  </si>
  <si>
    <t>lišta ukončovací nerezová 10mm</t>
  </si>
  <si>
    <t>1277</t>
  </si>
  <si>
    <t>771591112</t>
  </si>
  <si>
    <t>Izolace podlahy pod dlažbu nátěrem nebo stěrkou ve dvou vrstvách</t>
  </si>
  <si>
    <t>1278</t>
  </si>
  <si>
    <t>998771103</t>
  </si>
  <si>
    <t>Přesun hmot pro podlahy z dlaždic stanovený z hmotnosti přesunovaného materiálu vodorovná dopravní vzdálenost do 50 m v objektech výšky přes 12 do 24 m</t>
  </si>
  <si>
    <t>Podlahy skládané</t>
  </si>
  <si>
    <t>1279</t>
  </si>
  <si>
    <t>783903150</t>
  </si>
  <si>
    <t>Provedení nátěru betonových podlah penetračního hladkých (z pohledového nebo gletovaného betonu, stěrky apod.)</t>
  </si>
  <si>
    <t>1280</t>
  </si>
  <si>
    <t>24616200</t>
  </si>
  <si>
    <t>hmota nátěrová vodou ředitelná na beton</t>
  </si>
  <si>
    <t>Vydatnost: 1 kg na 6 – 7,5 m2</t>
  </si>
  <si>
    <t>1281</t>
  </si>
  <si>
    <t>783917161</t>
  </si>
  <si>
    <t>Krycí (uzavírací) nátěr betonových podlah dvojnásobný syntetický</t>
  </si>
  <si>
    <t>1282</t>
  </si>
  <si>
    <t>783933151</t>
  </si>
  <si>
    <t>Penetrační nátěr betonových podlah hladkých (z pohledového nebo gletovaného betonu, stěrky apod.) epoxidový</t>
  </si>
  <si>
    <t>1283</t>
  </si>
  <si>
    <t>783937161</t>
  </si>
  <si>
    <t>Krycí dvojnásobný epoxidový nátěr betonové podlahy</t>
  </si>
  <si>
    <t>Podlahy povlakové</t>
  </si>
  <si>
    <t>1284</t>
  </si>
  <si>
    <t>776141111</t>
  </si>
  <si>
    <t>Příprava podkladu vyrovnání samonivelační stěrkou podlah min.pevnosti 20 MPa, tloušťky do 3 mm</t>
  </si>
  <si>
    <t>1285</t>
  </si>
  <si>
    <t>776211211</t>
  </si>
  <si>
    <t>Montáž textilních podlahovin lepením čtverců standardních</t>
  </si>
  <si>
    <t>1286</t>
  </si>
  <si>
    <t>69751076</t>
  </si>
  <si>
    <t>koberec zátěžový vpichovaný ve čtvercích 500x500mm, vlákno 30% PA/70% PP, hm 700g/m2, zátěž 33, útlum 21dB, hořlavost Bfl S1</t>
  </si>
  <si>
    <t>1287</t>
  </si>
  <si>
    <t>776221221</t>
  </si>
  <si>
    <t>Montáž podlahovin z PVC lepením standardním lepidlem ze čtverců elektrostaticky vodivých</t>
  </si>
  <si>
    <t>1288</t>
  </si>
  <si>
    <t>28411020</t>
  </si>
  <si>
    <t>PVC vinyl homogenní zátěžová tl 2,00 mm, úprava PUR, třída zátěže 34/43, hmotnost 3200g/m2, hořlavost Bfl S1,</t>
  </si>
  <si>
    <t>1289</t>
  </si>
  <si>
    <t>776231111</t>
  </si>
  <si>
    <t>Montáž podlahovin z vinylu lepením lamel nebo čtverců standardním lepidlem</t>
  </si>
  <si>
    <t>1290</t>
  </si>
  <si>
    <t>28411051</t>
  </si>
  <si>
    <t>dílce vinylové tl 2,5mm, nášlapná vrstva 0,55mm, úprava PUR, třída zátěže 23/33/42, otlak 0,05mm, R10, třída otěru T, hořlavost Bfl S1, bez ftalátů</t>
  </si>
  <si>
    <t>1291</t>
  </si>
  <si>
    <t>776261121</t>
  </si>
  <si>
    <t>Montáž podlahovin z pryže lepením standardním lepidlem ze čtverců</t>
  </si>
  <si>
    <t>1292</t>
  </si>
  <si>
    <t>27245104</t>
  </si>
  <si>
    <t>deska hladká recyklovaná pryž tl 11,5mm černá</t>
  </si>
  <si>
    <t>Spotřeba: 0,5 kus/m2</t>
  </si>
  <si>
    <t>1293</t>
  </si>
  <si>
    <t>776411111</t>
  </si>
  <si>
    <t>Montáž soklíků lepením obvodových, výšky do 80 mm</t>
  </si>
  <si>
    <t>1294</t>
  </si>
  <si>
    <t>28411009</t>
  </si>
  <si>
    <t>lišta soklová PVC 18x80mm</t>
  </si>
  <si>
    <t>1295</t>
  </si>
  <si>
    <t>776421111</t>
  </si>
  <si>
    <t>Montáž lišt obvodových lepených</t>
  </si>
  <si>
    <t>1296</t>
  </si>
  <si>
    <t>6975120R</t>
  </si>
  <si>
    <t>lišta kobercová</t>
  </si>
  <si>
    <t>1297</t>
  </si>
  <si>
    <t>776421711</t>
  </si>
  <si>
    <t>Montáž lišt vložení pásků z podlahoviny do lišt včetně nařezání</t>
  </si>
  <si>
    <t>1298</t>
  </si>
  <si>
    <t>998776103</t>
  </si>
  <si>
    <t>Přesun hmot pro podlahy povlakové stanovený z hmotnosti přesunovaného materiálu vodorovná dopravní vzdálenost do 50 m v objektech výšky přes 12 do 24 m</t>
  </si>
  <si>
    <t>Dokončovací práce - obklady</t>
  </si>
  <si>
    <t>1299</t>
  </si>
  <si>
    <t>781474154</t>
  </si>
  <si>
    <t>Montáž obkladů vnitřních stěn z dlaždic keramických lepených flexibilním lepidlem velkoformátových hladkých přes 4 do 6 ks/m2</t>
  </si>
  <si>
    <t>vč. ukončení hran lištami</t>
  </si>
  <si>
    <t>1300</t>
  </si>
  <si>
    <t>59761001</t>
  </si>
  <si>
    <t>obklad velkoformátový keramický hladký přes 4 do 6ks/m2</t>
  </si>
  <si>
    <t>1301</t>
  </si>
  <si>
    <t>1302</t>
  </si>
  <si>
    <t>998781103</t>
  </si>
  <si>
    <t>Přesun hmot pro obklady keramické stanovený z hmotnosti přesunovaného materiálu vodorovná dopravní vzdálenost do 50 m v objektech výšky přes 12 do 24 m</t>
  </si>
  <si>
    <t>Dokončovací práce - malby a tapety</t>
  </si>
  <si>
    <t>1303</t>
  </si>
  <si>
    <t>784211121</t>
  </si>
  <si>
    <t>Malby z malířských směsí oděruvzdorných za mokra dvojnásobné, bílé za mokra oděruvzdorné středně v místnostech výšky do 3,80 m</t>
  </si>
  <si>
    <t>1304</t>
  </si>
  <si>
    <t>784221111</t>
  </si>
  <si>
    <t>Malby z malířských směsí otěruvzdorných za sucha dvojnásobné, bílé za sucha otěruvzdorné středně v místnostech výšky do 3,80 m</t>
  </si>
  <si>
    <t>Dokončovací práce - čalounické úpravy</t>
  </si>
  <si>
    <t>1305</t>
  </si>
  <si>
    <t>78661400R</t>
  </si>
  <si>
    <t>Montáž textilní požární rolety</t>
  </si>
  <si>
    <t>1306</t>
  </si>
  <si>
    <t>5908101R</t>
  </si>
  <si>
    <t>uzávěr požární textilní roletový EI30 DP1 4950x3600mm</t>
  </si>
  <si>
    <t>1307</t>
  </si>
  <si>
    <t>78662302R</t>
  </si>
  <si>
    <t>Montáž fasádních žaluzií upevněných před okenní nebo dveřní otvor na fasádu, ovládaných motorem, včetně krycího plechu a vodících profilů, plochy přes 8 m2</t>
  </si>
  <si>
    <t>1308</t>
  </si>
  <si>
    <t>5534255R</t>
  </si>
  <si>
    <t>žaluzie Z-90 fasádní ovládaná základním motorem příslušenství plochy do 12,0m2</t>
  </si>
  <si>
    <t>příslušenství = krycí Al plech, vodící Al profil včetně držáků</t>
  </si>
  <si>
    <t>1309</t>
  </si>
  <si>
    <t>786623045</t>
  </si>
  <si>
    <t>Montáž venkovních žaluzií žaluziové schránky, délky přes 4000 mm</t>
  </si>
  <si>
    <t>1310</t>
  </si>
  <si>
    <t>28376728</t>
  </si>
  <si>
    <t>kryt podomítkový PUR s izolací XPS 30 mm včetně kotvení pro žaluzii plochy do 5,0m2 š do 3,0m</t>
  </si>
  <si>
    <t>1311</t>
  </si>
  <si>
    <t>28376717</t>
  </si>
  <si>
    <t>kryt podomítkový PUR s izolací XPS 30 mm včetně kotvení pro žaluzii plochy do 2,0m2 š přes 2,0m</t>
  </si>
  <si>
    <t>1312</t>
  </si>
  <si>
    <t>28376721</t>
  </si>
  <si>
    <t>kryt podomítkový PUR s izolací XPS 30 mm včetně kotvení pro žaluzii plochy do 3,0m2 š přes 3,0m</t>
  </si>
  <si>
    <t>1313</t>
  </si>
  <si>
    <t>998786103</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</si>
  <si>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</si>
  <si>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12 do 24 m</t>
  </si>
  <si>
    <t>Dokončovací práce - zasklívání</t>
  </si>
  <si>
    <t>1314</t>
  </si>
  <si>
    <t>787116342</t>
  </si>
  <si>
    <t>Zasklívání stěn a příček deskami plochými plnými sklem plochým izolačním dvojsklem s podtmelením na lišty, s oboustranným uzavřením drážky trvale pružným tmelem</t>
  </si>
  <si>
    <t>Zasklívání stěn a příček deskami plochými plnými sklem plochým izolačním dvojsklem s podtmelením na lišty, s oboustranným uzavřením drážky trvale pružným tmelem, plochy přes 1 do 2 m2, tl. 2 x 6 mm</t>
  </si>
  <si>
    <t>1315</t>
  </si>
  <si>
    <t>787911111</t>
  </si>
  <si>
    <t>Zasklívání – ostatní práce montáž fólie na sklo bezpečnostní</t>
  </si>
  <si>
    <t>1316</t>
  </si>
  <si>
    <t>63479019</t>
  </si>
  <si>
    <t>fólie na sklo ochranné a bezpečnostní čirá 82%</t>
  </si>
  <si>
    <t>1317</t>
  </si>
  <si>
    <t>871260310</t>
  </si>
  <si>
    <t>Montáž kanalizačního potrubí z plastů z polypropylenu PP hladkého plnostěnného SN 10 DN 100</t>
  </si>
  <si>
    <t>1318</t>
  </si>
  <si>
    <t>28611188</t>
  </si>
  <si>
    <t>trubka kanalizační PPKGEM 110x3,4x1000mm SN10</t>
  </si>
  <si>
    <t>1319</t>
  </si>
  <si>
    <t>871270310</t>
  </si>
  <si>
    <t>Montáž kanalizačního potrubí z plastů z polypropylenu PP hladkého plnostěnného SN 10 DN 125</t>
  </si>
  <si>
    <t>1320</t>
  </si>
  <si>
    <t>28611192</t>
  </si>
  <si>
    <t>trubka kanalizační PPKGEM 125x3,9x1000mm SN10</t>
  </si>
  <si>
    <t>1321</t>
  </si>
  <si>
    <t>871310310</t>
  </si>
  <si>
    <t>Montáž kanalizačního potrubí z plastů z polypropylenu PP hladkého plnostěnného SN 10 DN 150</t>
  </si>
  <si>
    <t>1322</t>
  </si>
  <si>
    <t>28611196</t>
  </si>
  <si>
    <t>trubka kanalizační PPKGEM 160x4,9x1000mm SN10</t>
  </si>
  <si>
    <t>1323</t>
  </si>
  <si>
    <t>871350310</t>
  </si>
  <si>
    <t>Montáž kanalizačního potrubí z plastů z polypropylenu PP hladkého plnostěnného SN 10 DN 200</t>
  </si>
  <si>
    <t>1324</t>
  </si>
  <si>
    <t>28611200</t>
  </si>
  <si>
    <t>trubka kanalizační PPKGEM 200x6,2x1000mm SN10</t>
  </si>
  <si>
    <t>1325</t>
  </si>
  <si>
    <t>894215111</t>
  </si>
  <si>
    <t>Šachtice domovní kanalizační (revizní) se stěnami z betonu se základovou deskou (dnem) z betonu, s vyspravením s nerovností, obetonováním potrubí ve stěnách a n</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</si>
  <si>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</si>
  <si>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1326</t>
  </si>
  <si>
    <t>894215112</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</si>
  <si>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přes 1,30 do 5 m3 - vstupní</t>
  </si>
  <si>
    <t>Ostatní konstrukce a práce-bourání</t>
  </si>
  <si>
    <t>1327</t>
  </si>
  <si>
    <t>935932415</t>
  </si>
  <si>
    <t>Odvodňovací plastový žlab pro třídu zatížení D 400 vnitřní šířky 100 mm s krycím roštem můstkovým z litiny</t>
  </si>
  <si>
    <t>1328</t>
  </si>
  <si>
    <t>941111132</t>
  </si>
  <si>
    <t>Montáž lešení řadového trubkového lehkého pracovního s podlahami s provozním zatížením tř. 3 do 200 kg/m2 šířky tř. W12 od 1,2 do 1,5 m, výšky přes 10 do 25 m</t>
  </si>
  <si>
    <t>vč.fasádních ploch ocelové věže</t>
  </si>
  <si>
    <t>1329</t>
  </si>
  <si>
    <t>941111232</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</si>
  <si>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</si>
  <si>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-1132</t>
  </si>
  <si>
    <t>1330</t>
  </si>
  <si>
    <t>941112832</t>
  </si>
  <si>
    <t>Demontáž lešení řadového trubkového lehkého pracovního bez podlah s provozním zatížením tř. 3 do 200 kg/m2 šířky W12 od 1,2 do 1,5 m, výšky přes 10 do 25 m</t>
  </si>
  <si>
    <t>1331</t>
  </si>
  <si>
    <t>949101111</t>
  </si>
  <si>
    <t>Lešení pomocné pracovní pro objekty pozemních staveb pro zatížení do 150 kg/m2, o výšce lešeňové podlahy do 1,9 m</t>
  </si>
  <si>
    <t>1332</t>
  </si>
  <si>
    <t>952901114</t>
  </si>
  <si>
    <t>Vyčištění budov nebo objektů před předáním do užívání budov bytové nebo občanské výstavby, světlé výšky podlaží přes 4 m</t>
  </si>
  <si>
    <t>1333</t>
  </si>
  <si>
    <t>95394321R</t>
  </si>
  <si>
    <t>D+M požárních opatření, bezpečnostních tabulek a značek</t>
  </si>
  <si>
    <t>1334</t>
  </si>
  <si>
    <t>95394322R</t>
  </si>
  <si>
    <t>D+M montážní jáma dl.10,0xš.1,0x1,5m; základní vybavení</t>
  </si>
  <si>
    <t>provedení a příslušenství viz.Tabulka zámečnických výrobků 
systémový výrobek - opravárenská montážní jáma světlost dl.10m x 1,5m, hl. 1,5m  
základní vybavenost: krycí podlahové rošty (samostatná položka VV), na dně jímka, kalové čerpadlo, schůdky. Součástí jámy je příprava částečné rozvody tlakového vzduchu, elektroinstalace, osvětlení, odvětrání</t>
  </si>
  <si>
    <t>1335</t>
  </si>
  <si>
    <t>95394324R</t>
  </si>
  <si>
    <t>D+M lezecká stěna vnitřní</t>
  </si>
  <si>
    <t>1336</t>
  </si>
  <si>
    <t>95394325R</t>
  </si>
  <si>
    <t>D+M Z1 skluzová tyč k hasícímu skluzu vč.příslušenství</t>
  </si>
  <si>
    <t>1337</t>
  </si>
  <si>
    <t>95394326R</t>
  </si>
  <si>
    <t>D+M Z12 sušák hadic</t>
  </si>
  <si>
    <t>1338</t>
  </si>
  <si>
    <t>95394327R</t>
  </si>
  <si>
    <t>D+M T18 dopadová plocha, žíněnka 2000x1500x300 mm</t>
  </si>
  <si>
    <t>1339</t>
  </si>
  <si>
    <t>95394328R</t>
  </si>
  <si>
    <t>D+M lezecká stěna venkovní</t>
  </si>
  <si>
    <t>1340</t>
  </si>
  <si>
    <t>95394329R</t>
  </si>
  <si>
    <t>D+M příslušenství cvičné věže-šplhací, ručkovací lano - polypropylen pr. 33 mm-lanový žebřík - lano pr. 16 mm potažené polyesterem, plastové příčky-naučná tabul</t>
  </si>
  <si>
    <t>D+M příslušenství cvičné věže-šplhací, ručkovací lano - polypropylen pr. 33 mm-lanový žebřík - lano pr. 16 mm potažené polyesterem, plastové příčky-naučná tabule - plast s UV stabilizací-psací tabule - vysokotlaký laminát tl. 6 mm</t>
  </si>
  <si>
    <t>-šplhací, ručkovací lano - polypropylen pr. 33 mm  
-lanový žebřík - lano pr. 16 mm potažené polyesterem, plastové příčky  
-naučné tabule - plast s UV stabilizací  
-psací tabule - vysokotlaky laminát tl. 6 mm</t>
  </si>
  <si>
    <t>1341</t>
  </si>
  <si>
    <t>95394330R</t>
  </si>
  <si>
    <t>D+M infosystém (popisy dveří, plány)</t>
  </si>
  <si>
    <t>1342</t>
  </si>
  <si>
    <t>95394331R</t>
  </si>
  <si>
    <t>D+M střešní záchytný systém</t>
  </si>
  <si>
    <t>1343</t>
  </si>
  <si>
    <t>95795011R</t>
  </si>
  <si>
    <t>Konstrukce z recyklované pryže stájový povrch z desek obklad stěn lepený plošně tl. 7,5 mm barevný</t>
  </si>
  <si>
    <t>1344</t>
  </si>
  <si>
    <t>985324111</t>
  </si>
  <si>
    <t>Ochranný nátěr betonu na bázi silanu impregnační dvojnásobný (OS-A)</t>
  </si>
  <si>
    <t>1345</t>
  </si>
  <si>
    <t>1346</t>
  </si>
  <si>
    <t>1347</t>
  </si>
  <si>
    <t>998014021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</si>
  <si>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vícepodlažní, výšky do 18 m</t>
  </si>
  <si>
    <t>HZS</t>
  </si>
  <si>
    <t>Hodinové zúčtovací sazby</t>
  </si>
  <si>
    <t>1348</t>
  </si>
  <si>
    <t>HZS2231</t>
  </si>
  <si>
    <t>Hodinové zúčtovací sazby profesí PSV provádění stavebních instalací elektrikář</t>
  </si>
  <si>
    <t xml:space="preserve">  SO 09-79-02</t>
  </si>
  <si>
    <t>Drobná architektura (venkovní přístřešky, oplocení, vlajkové stožáry)</t>
  </si>
  <si>
    <t>SO 09-79-02</t>
  </si>
  <si>
    <t>122251101</t>
  </si>
  <si>
    <t>Odkopávky a prokopávky nezapažené strojně v hornině třídy těžitelnosti I skupiny 3 do 20 m3</t>
  </si>
  <si>
    <t>131213701</t>
  </si>
  <si>
    <t>Hloubení nezapažených jam ručně s urovnáním dna do předepsaného profilu a spádu v hornině třídy těžitelnosti I skupiny 3 soudržných</t>
  </si>
  <si>
    <t>271542211</t>
  </si>
  <si>
    <t>Podsyp pod základové konstrukce se zhutněním a urovnáním povrchu ze štěrkodrtě netříděné</t>
  </si>
  <si>
    <t>275313811</t>
  </si>
  <si>
    <t>Základy z betonu prostého patky a bloky z betonu kamenem neprokládaného tř. C 25/30</t>
  </si>
  <si>
    <t>279113135</t>
  </si>
  <si>
    <t>Základové zdi z tvárnic ztraceného bednění včetně výplně z betonu bez zvláštních nároků na vliv prostředí třídy C 16/20, tloušťky zdiva přes 300 do 400 mm</t>
  </si>
  <si>
    <t>338171123</t>
  </si>
  <si>
    <t>Montáž sloupků a vzpěr plotových ocelových trubkových nebo profilovaných výšky přes 2 do 2,6 m se zabetonováním do 0,08 m3 do připravených jamek</t>
  </si>
  <si>
    <t>55342158</t>
  </si>
  <si>
    <t>plotový sloupek s patkou pro svařované panely profilovaný oválný 50x70mm dl 2,0-2,5m povrchová úprava Pz a komaxit</t>
  </si>
  <si>
    <t>55283945</t>
  </si>
  <si>
    <t>trubka ocelová podélně svařovaná konstrukční hladká jakost S235JR 76,1x4mm, pozink</t>
  </si>
  <si>
    <t>hmotnost: 7,11 kg/m</t>
  </si>
  <si>
    <t>33817112R</t>
  </si>
  <si>
    <t>Montáž sloupků a vzpěr plotových ocelových trubkových nebo profilovaných výšky do 3,0 m ukotvením k pevnému podkladu</t>
  </si>
  <si>
    <t>14550309</t>
  </si>
  <si>
    <t>profil ocelový svařovaný jakost S235 průřez čtvercový 120x120x10mm</t>
  </si>
  <si>
    <t>Hmotnost: 30,85 kg/m</t>
  </si>
  <si>
    <t>33817113R</t>
  </si>
  <si>
    <t>Osazování sloupků a vzpěr plotových ocelových v do 3,8 m se zabetonováním</t>
  </si>
  <si>
    <t>prefabrikát ŽB práh obvodový 6150x450x150 mm</t>
  </si>
  <si>
    <t>prefabrikát ŽB práh obvodový 4450x450x150 mm</t>
  </si>
  <si>
    <t>prefabrikát ŽB práh obvodový 6000x450x150 mm</t>
  </si>
  <si>
    <t>prefabrikát ŽB práh obvodový 4500x450x150 mm</t>
  </si>
  <si>
    <t>prefabrikát ŽB práh obvodový 4950x450x150 mm</t>
  </si>
  <si>
    <t>70921R18</t>
  </si>
  <si>
    <t>prefabrikát ŽB práh obvodový 5200x450x150 mm</t>
  </si>
  <si>
    <t>348121221</t>
  </si>
  <si>
    <t>Osazení podhrabových desek na ocelové sloupky, délky desek přes 2 do 3 m</t>
  </si>
  <si>
    <t>5923254R</t>
  </si>
  <si>
    <t>betonová podhrabová deska 2450x300x50mm vč.stabilizačních držáků na sloupcích</t>
  </si>
  <si>
    <t>348171149</t>
  </si>
  <si>
    <t>Montáž oplocení z dílců kovových panelových svařovaných, na ocelové profilované sloupky, výšky přes 2,0 do 2,5 m</t>
  </si>
  <si>
    <t>55342413</t>
  </si>
  <si>
    <t>plotový panel svařovaný v 2,0-2,5m š do 2,5m průměru drátu 5mm oka 55x200mm s horizontálním prolisem povrchová úprava PZ komaxit</t>
  </si>
  <si>
    <t>348171510</t>
  </si>
  <si>
    <t>Montáž oplocení z dílců kovových z plechu vlnitého nebo profilového hmotnosti 1 m oplocení do 30 kg</t>
  </si>
  <si>
    <t>15485107</t>
  </si>
  <si>
    <t>plech trapézový 35/207/1035 Pz tl 0,5mm</t>
  </si>
  <si>
    <t>výška plechové výplně 3,0m</t>
  </si>
  <si>
    <t>348401240</t>
  </si>
  <si>
    <t>Montáž oplocení z pletiva strojového bez napínacích drátů přes 2,0 do 4,0 m</t>
  </si>
  <si>
    <t>7092100R</t>
  </si>
  <si>
    <t>bezuzlová ochranná síť PE 3 mm, oko 45 mm</t>
  </si>
  <si>
    <t>348401350</t>
  </si>
  <si>
    <t>Montáž oplocení z pletiva rozvinutí, uchycení a napnutí drátu napínacího</t>
  </si>
  <si>
    <t>15615300</t>
  </si>
  <si>
    <t>drát kruhový Pz napínací D 2,80mm</t>
  </si>
  <si>
    <t>762134122</t>
  </si>
  <si>
    <t>Montáž bednění stěn z hoblovaných fošen na sraz tl. do 60 mm</t>
  </si>
  <si>
    <t>60516102</t>
  </si>
  <si>
    <t>řezivo smrkové sušené tl 60-70mm</t>
  </si>
  <si>
    <t>762341143</t>
  </si>
  <si>
    <t>Bednění střech střech rovných sklonu do 60° s vyřezáním otvorů z cementotřískových desek šroubovaných na rošt na pero a drážku, tloušťky desky 16 mm</t>
  </si>
  <si>
    <t>998762101</t>
  </si>
  <si>
    <t>Přesun hmot pro konstrukce tesařské stanovený z hmotnosti přesunovaného materiálu vodorovná dopravní vzdálenost do 50 m v objektech výšky do 6 m</t>
  </si>
  <si>
    <t>764521414</t>
  </si>
  <si>
    <t>Žlab podokapní z hliníkového plechu včetně háků a čel hranatý rš 330 mm</t>
  </si>
  <si>
    <t>764528402</t>
  </si>
  <si>
    <t>Svod z hliníkového plechu včetně objímek, kolen a odskoků hranatý, o straně 100 mm</t>
  </si>
  <si>
    <t>998764101</t>
  </si>
  <si>
    <t>Přesun hmot pro konstrukce klempířské stanovený z hmotnosti přesunovaného materiálu vodorovná dopravní vzdálenost do 50 m v objektech výšky do 6 m</t>
  </si>
  <si>
    <t>76711315R</t>
  </si>
  <si>
    <t>Dod+mont lamelové stěny vč. povrchové úpravy</t>
  </si>
  <si>
    <t>76711316R</t>
  </si>
  <si>
    <t>Dod+mont A - samonosná posuvná automatická vrata s pojezdem 6000x2000 mm</t>
  </si>
  <si>
    <t>76711317R</t>
  </si>
  <si>
    <t>MDod+mont B - otvíravá vrata 4000x2030 mm</t>
  </si>
  <si>
    <t>76711318R</t>
  </si>
  <si>
    <t>Dod+mont C - otvíravá branka 1000x2030 mm</t>
  </si>
  <si>
    <t>76711319R</t>
  </si>
  <si>
    <t>Dod+mont D - otvíravá automatická vstupní branka 1100x2030 mm</t>
  </si>
  <si>
    <t>76711320R</t>
  </si>
  <si>
    <t>Dod+mont vstupní branka při oplocení hřiště 1000x2000 mm</t>
  </si>
  <si>
    <t>76711321R</t>
  </si>
  <si>
    <t>Dod+mont otvíravá vrata při oplocení hřiště 2020x2500 mm</t>
  </si>
  <si>
    <t>76711322R</t>
  </si>
  <si>
    <t>Dod+mont hliníkový segmentový vlajkový stožár v.7,0m</t>
  </si>
  <si>
    <t>767995111</t>
  </si>
  <si>
    <t>Montáž ostatních atypických zámečnických konstrukcí hmotnosti do 5 kg</t>
  </si>
  <si>
    <t>14015028</t>
  </si>
  <si>
    <t>trubka ocelová bezešvá přesná jakost 11 353 50x6,0mm</t>
  </si>
  <si>
    <t>hmotnost: 5,75 kg/m</t>
  </si>
  <si>
    <t>5528394R</t>
  </si>
  <si>
    <t>trubka ocelová bezešvá přesná jakost 11 353 60x4,0mm, vč.povrchové úpravy</t>
  </si>
  <si>
    <t>14550334</t>
  </si>
  <si>
    <t>profil ocelový svařovaný jakost S235 průřez obdelníkový 60x40x4mm, vč.povrchové úpravy</t>
  </si>
  <si>
    <t>5528393R</t>
  </si>
  <si>
    <t>trubka ocelová bezešvá přesná jakost 11 353 50x4mm, vč.povrchové úpravy</t>
  </si>
  <si>
    <t>ocel profilová jakost S235JR (11 375) průřez UPE 120, vč.povrchové úpravy</t>
  </si>
  <si>
    <t>ocel profilová jakost S235JR (11 375) průřez UPE 160, vč.povrchové úpravy</t>
  </si>
  <si>
    <t>ocel profilová jakost S235JR (11 375) průřez HEB 120, vč.povrchové úpravy</t>
  </si>
  <si>
    <t>767995116</t>
  </si>
  <si>
    <t>Montáž ostatních atypických zámečnických konstrukcí hmotnosti přes 100 do 250 kg</t>
  </si>
  <si>
    <t>ocel profilová jakost S235JR (11 375) průřez HEB 140, vč.povrchové úpravy</t>
  </si>
  <si>
    <t>13010760</t>
  </si>
  <si>
    <t>ocel profilová jakost S235JR (11 375) průřez IPE 300, vč.povrchové úpravy</t>
  </si>
  <si>
    <t>Dokončovací práce - nátěry</t>
  </si>
  <si>
    <t>783218211</t>
  </si>
  <si>
    <t>Lakovací nátěr tesařských konstrukcí dvojnásobný s mezibroušením syntetický</t>
  </si>
  <si>
    <t>93600100R</t>
  </si>
  <si>
    <t>Montáž a doprava prvků městské a zahradní architektury</t>
  </si>
  <si>
    <t>7491015R</t>
  </si>
  <si>
    <t>přístřešek na kola, ocel.konstrukce+kalené bezp.sklo, vč.stojanů na kola</t>
  </si>
  <si>
    <t>998232111</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</si>
  <si>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</si>
  <si>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přes 3 do 10 m</t>
  </si>
  <si>
    <t>D.2.4</t>
  </si>
  <si>
    <t>Ostatní stavební objekty</t>
  </si>
  <si>
    <t xml:space="preserve">  SO 09-92-31</t>
  </si>
  <si>
    <t>Dendrologický průzkum a kácení zeleně</t>
  </si>
  <si>
    <t>SO 09-92-31</t>
  </si>
  <si>
    <t>111212361</t>
  </si>
  <si>
    <t>Odstranění nevhodných dřevin průměru kmene do 100 mm výšky přes 1 m s odstraněním pařezu přes 500 m2 v rovině nebo na svahu do 1:5</t>
  </si>
  <si>
    <t>112151014</t>
  </si>
  <si>
    <t>Pokácení stromu volné v celku s odřezáním kmene a s odvětvením průměru kmene přes 400 do 500 mm</t>
  </si>
  <si>
    <t>112201114</t>
  </si>
  <si>
    <t>Odstranění pařezu v rovině nebo na svahu do 1:5 o průměru pařezu na řezné ploše přes 400 do 500 mm</t>
  </si>
  <si>
    <t>18355414R</t>
  </si>
  <si>
    <t>Vodorovné přemístění přes 2 do 3 km zelené hmoty bez naložení se složením vč. poplatku za uložení</t>
  </si>
  <si>
    <t xml:space="preserve">  SO 09-95-32</t>
  </si>
  <si>
    <t>Sadové úpravy</t>
  </si>
  <si>
    <t>SO 09-95-32</t>
  </si>
  <si>
    <t>182111111</t>
  </si>
  <si>
    <t>Zpevnění svahu tkaninou nebo rohoží na svahu sklonu přes 1:2 do 1:1</t>
  </si>
  <si>
    <t>6931131R</t>
  </si>
  <si>
    <t>kokosová geotextilie 400g/m2</t>
  </si>
  <si>
    <t>182303111</t>
  </si>
  <si>
    <t>Doplnění zeminy nebo substrátu na travnatých plochách tloušťky do 50 mm v rovině nebo na svahu do 1:5</t>
  </si>
  <si>
    <t>10371500</t>
  </si>
  <si>
    <t>substrát pro trávníky VL</t>
  </si>
  <si>
    <t>183101114</t>
  </si>
  <si>
    <t>Hloubení jamek pro vysazování rostlin v zemině skupiny 1 až 4 bez výměny půdy v rovině nebo na svahu do 1:5, objemu přes 0,05 do 0,125 m3</t>
  </si>
  <si>
    <t>183101121</t>
  </si>
  <si>
    <t>Hloubení jamek pro vysazování rostlin v zemině skupiny 1 až 4 bez výměny půdy v rovině nebo na svahu do 1:5, objemu přes 0,40 do 1,00 m3</t>
  </si>
  <si>
    <t>183403162</t>
  </si>
  <si>
    <t>Obdělání půdy válením v rovině a svahu do 1:5</t>
  </si>
  <si>
    <t>183405211</t>
  </si>
  <si>
    <t>Výsev trávníku hydroosevem na ornici</t>
  </si>
  <si>
    <t>184102113</t>
  </si>
  <si>
    <t>Výsadba dřeviny s balem do předem vyhloubené jamky se zalitím v rovině nebo na svahu do 1:5, při průměru balu přes 300 do 400 mm</t>
  </si>
  <si>
    <t>184102114</t>
  </si>
  <si>
    <t>Výsadba dřeviny s balem do předem vyhloubené jamky se zalitím v rovině nebo na svahu do 1:5, při průměru balu přes 400 do 500 mm</t>
  </si>
  <si>
    <t>026553041-1</t>
  </si>
  <si>
    <t>Acer campestre v.2,2-2,5 m s balem</t>
  </si>
  <si>
    <t>026553041-2</t>
  </si>
  <si>
    <t>Tilia cordata v.2,2-2,5 m s balem</t>
  </si>
  <si>
    <t>026553041-3</t>
  </si>
  <si>
    <t>Fagus sylvatica "Davyck" v.2,2-2,5 m s balem</t>
  </si>
  <si>
    <t>026553041-4</t>
  </si>
  <si>
    <t>Prunus avium v.2,2-2,5 m s balem</t>
  </si>
  <si>
    <t>026553041-5</t>
  </si>
  <si>
    <t>Salix alba "Tristis" v.2,2-2,5 m s balem</t>
  </si>
  <si>
    <t>026553041-6</t>
  </si>
  <si>
    <t>Malus floribunda v.2,2-2,5 m s balem</t>
  </si>
  <si>
    <t>026553041-7</t>
  </si>
  <si>
    <t>Quercus robur "Fastigiata Koster" v.2,2-2,5 m s balem</t>
  </si>
  <si>
    <t>026553041-8</t>
  </si>
  <si>
    <t>Carpinus betulus v.2,2-2,5 m s balem</t>
  </si>
  <si>
    <t>026553041-9</t>
  </si>
  <si>
    <t>Prunus mahaleb v.2,2-2,5 m s balem</t>
  </si>
  <si>
    <t>026553041-10</t>
  </si>
  <si>
    <t>Salix alba v.2,2-2,5 m s balem</t>
  </si>
  <si>
    <t>026553041-11</t>
  </si>
  <si>
    <t>Fraxinus ornus v.2,2-2,5 m s balem</t>
  </si>
  <si>
    <t>026553041-12</t>
  </si>
  <si>
    <t>Picea omorika v.2,2-2,5 m s balem</t>
  </si>
  <si>
    <t>026553041-13</t>
  </si>
  <si>
    <t>Crataegus monogyna "Stricta" v.2,2-2,5 m s balem</t>
  </si>
  <si>
    <t>026553041-14</t>
  </si>
  <si>
    <t>Cytisus nigricans 40 - 50 cm</t>
  </si>
  <si>
    <t>026553041-15</t>
  </si>
  <si>
    <t>Juniperus media 40 - 50 cm</t>
  </si>
  <si>
    <t>026553041-16</t>
  </si>
  <si>
    <t>Viburnum opulus 40 - 50 cm</t>
  </si>
  <si>
    <t>026553041-17</t>
  </si>
  <si>
    <t>Berberis vulgaris 40 - 50 cm</t>
  </si>
  <si>
    <t>026553041-18</t>
  </si>
  <si>
    <t>Ligustrum vulgare 40 - 50 cm</t>
  </si>
  <si>
    <t>026553041-19</t>
  </si>
  <si>
    <t>Crataegus monogyna 40 - 50 cm</t>
  </si>
  <si>
    <t>026553041-20</t>
  </si>
  <si>
    <t>Euonymus europaeus 40 - 50 cm</t>
  </si>
  <si>
    <t>026553041-21</t>
  </si>
  <si>
    <t>Parthenocyssus tricuspidata 40 - 50 cm</t>
  </si>
  <si>
    <t>026553041-22</t>
  </si>
  <si>
    <t>Parthenocysus quinquefolia 40 - 50 cm</t>
  </si>
  <si>
    <t>026553041-23</t>
  </si>
  <si>
    <t>Hedera helix 40 - 50 cm</t>
  </si>
  <si>
    <t>026553041-24</t>
  </si>
  <si>
    <t>Cornu mas 40 - 50 cm</t>
  </si>
  <si>
    <t>026553041-25</t>
  </si>
  <si>
    <t>Viburnum lantana 40 - 50 cm</t>
  </si>
  <si>
    <t>026553041-26</t>
  </si>
  <si>
    <t>Syringa vulgaris 40 - 50 cm</t>
  </si>
  <si>
    <t>026553041-27</t>
  </si>
  <si>
    <t>Genista lydia 40 - 50 cm</t>
  </si>
  <si>
    <t>026553041-28</t>
  </si>
  <si>
    <t>Rosa pimpinelifolia 40 - 50 cm</t>
  </si>
  <si>
    <t>026553041-29</t>
  </si>
  <si>
    <t>Prunus spinosa (60+50) 40 - 50 cm</t>
  </si>
  <si>
    <t>1841021R1</t>
  </si>
  <si>
    <t>Osázení vodních rostlin včetně dodávky rostliny</t>
  </si>
  <si>
    <t>184215133</t>
  </si>
  <si>
    <t>Ukotvení dřeviny kůly v rovině nebo na svahu do 1:5 třemi kůly, délky přes 2 do 3 m</t>
  </si>
  <si>
    <t>60591255</t>
  </si>
  <si>
    <t>kůl vyvazovací dřevěný impregnovaný D 8cm dl 2,5m</t>
  </si>
  <si>
    <t>kůly na ukotvení stromů, kůl frézovaný s fazetou a špicí, pr. 7cm, délka 250cm, 3ks/1strom</t>
  </si>
  <si>
    <t>605912R0</t>
  </si>
  <si>
    <t>dřevěný kůl impregovaný z půlené frézované kulatiny pr. 9cm, délka 60cm, 3ks/1strom</t>
  </si>
  <si>
    <t>184215412</t>
  </si>
  <si>
    <t>Zhotovení závlahové mísy u solitérních dřevin v rovině nebo na svahu do 1:5, o průměru mísy přes 0,5 do 1 m</t>
  </si>
  <si>
    <t>184215413</t>
  </si>
  <si>
    <t>Zhotovení závlahové mísy u solitérních dřevin v rovině nebo na svahu do 1:5, o průměru mísy přes 1 m</t>
  </si>
  <si>
    <t>184818112</t>
  </si>
  <si>
    <t>Vyvětvení a tvarový ořez dřevin s úpravou koruny při výšce stromu přes 3 do 5 m</t>
  </si>
  <si>
    <t>184853541</t>
  </si>
  <si>
    <t>Chemické odplevelení po založení kultury strojně postřikem hnízdově v rovině nebo na svahu do 1:5</t>
  </si>
  <si>
    <t>185802114</t>
  </si>
  <si>
    <t>Hnojení půdy nebo trávníku v rovině nebo na svahu do 1:5 umělým hnojivem s rozdělením k jednotlivým rostlinám</t>
  </si>
  <si>
    <t>251911R0</t>
  </si>
  <si>
    <t>umělé hnojivo tablety, 40g/ks</t>
  </si>
  <si>
    <t>tabl.</t>
  </si>
  <si>
    <t>185804311</t>
  </si>
  <si>
    <t>Zalití rostlin vodou plochy záhonů jednotlivě do 20 m2</t>
  </si>
  <si>
    <t>185851121</t>
  </si>
  <si>
    <t>Dovoz vody pro zálivku rostlin na vzdálenost do 1000 m</t>
  </si>
  <si>
    <t>185851129</t>
  </si>
  <si>
    <t>Dovoz vody pro zálivku rostlin Příplatek k ceně za každých dalších i započatých 1000 m</t>
  </si>
  <si>
    <t>dovoz z 5 km</t>
  </si>
  <si>
    <t>1840010R3</t>
  </si>
  <si>
    <t>Ochrana stávajících stromů</t>
  </si>
  <si>
    <t>1-1</t>
  </si>
  <si>
    <t>Dokončovací péče v roce výsadby</t>
  </si>
  <si>
    <t>1800599R0</t>
  </si>
  <si>
    <t>Povýsadbová péče - trávník</t>
  </si>
  <si>
    <t>184911431</t>
  </si>
  <si>
    <t>Mulčování vysazených rostlin mulčovací kůrou, tl. přes 100 do 150 mm v rovině nebo na svahu do 1:5</t>
  </si>
  <si>
    <t>10391100</t>
  </si>
  <si>
    <t>kůra mulčovací VL</t>
  </si>
  <si>
    <t>184911311</t>
  </si>
  <si>
    <t>Položení mulčovací textilie proti prorůstání plevelů kolem vysázených rostlin v rovině nebo na svahu do 1:5</t>
  </si>
  <si>
    <t>6931116R</t>
  </si>
  <si>
    <t>geotextilie PP s ÚV stabilizací 80g/m2, netkaná mulčovací textilie</t>
  </si>
  <si>
    <t>111151121</t>
  </si>
  <si>
    <t>Pokosení trávníku při souvislé ploše do 1000 m2 parkového v rovině nebo svahu do 1:5</t>
  </si>
  <si>
    <t>998231311</t>
  </si>
  <si>
    <t>Přesun hmot pro sadovnické a krajinářské úpravy - strojně dopravní vzdálenost do 5000 m</t>
  </si>
  <si>
    <t>D.9.0</t>
  </si>
  <si>
    <t>Vybavení - provozní náklady</t>
  </si>
  <si>
    <t xml:space="preserve">  SO 00-99-00</t>
  </si>
  <si>
    <t>Provozní předměty</t>
  </si>
  <si>
    <t>SO 00-99-00</t>
  </si>
  <si>
    <t>Všeobecné konstrukce a práce</t>
  </si>
  <si>
    <t>44932111</t>
  </si>
  <si>
    <t>přístroj hasicí ruční práškový PG 2 LE - D+M</t>
  </si>
  <si>
    <t>44932114</t>
  </si>
  <si>
    <t>přístroj hasicí ruční práškový PG 6 LE - D+M</t>
  </si>
  <si>
    <t>953943211</t>
  </si>
  <si>
    <t>Osazování drobných kovových předmětů kotvených do stěny hasicího přístroje</t>
  </si>
  <si>
    <t>R1</t>
  </si>
  <si>
    <t>Myčka - D+M</t>
  </si>
  <si>
    <t>R2</t>
  </si>
  <si>
    <t>Lednice s mrazákem, D+M</t>
  </si>
  <si>
    <t>R3</t>
  </si>
  <si>
    <t>Mikrovlnná trouba - D+M</t>
  </si>
  <si>
    <t>R4</t>
  </si>
  <si>
    <t>Indukční čtyř plotýnka - D+M</t>
  </si>
  <si>
    <t>R5</t>
  </si>
  <si>
    <t>Věstavěná trouba - D+M</t>
  </si>
  <si>
    <t>R6</t>
  </si>
  <si>
    <t>Mýdelník k umyvadlu, D+M</t>
  </si>
  <si>
    <t>R7</t>
  </si>
  <si>
    <t>ZÁSOBNÍK NA PAPÍROVÉ RUČNÍKY - D+M</t>
  </si>
  <si>
    <t>R8</t>
  </si>
  <si>
    <t>Koše na papírové ručníky - D+M</t>
  </si>
  <si>
    <t>R9</t>
  </si>
  <si>
    <t>WC ŠTĚTKA ZÁVĚSNÁ - D+M</t>
  </si>
  <si>
    <t>R10</t>
  </si>
  <si>
    <t>ZÁSOBNÍK NA TOALETNÍ PAPÍR - - D+M</t>
  </si>
  <si>
    <t>R11</t>
  </si>
  <si>
    <t>ZÁSOBNÍK NA HYGIENICKÉ SÁČKY - - D+M</t>
  </si>
  <si>
    <t>R12</t>
  </si>
  <si>
    <t>ODPADKOVÝ KOŠ NA HYGIENICKÉ SÁČKY - D+M</t>
  </si>
  <si>
    <t>R13</t>
  </si>
  <si>
    <t>Háčky na oblečení, D+M</t>
  </si>
  <si>
    <t>R14</t>
  </si>
  <si>
    <t>SET MADEL NA BEZBARIÉROVÉ WC - D+M</t>
  </si>
  <si>
    <t>R15</t>
  </si>
  <si>
    <t>Skříňky v šatně - čisté - D+M</t>
  </si>
  <si>
    <t>R16</t>
  </si>
  <si>
    <t>Skříňky v šatně - špinavé - D+M</t>
  </si>
  <si>
    <t>R17</t>
  </si>
  <si>
    <t>Skříňky v šatně - výjezdové - D+M</t>
  </si>
  <si>
    <t>R18</t>
  </si>
  <si>
    <t>Vysoušeč - D+M</t>
  </si>
  <si>
    <t>R19</t>
  </si>
  <si>
    <t>Vybavení úklidové místnosti kompletní provedení dle specifikace PD, D+M</t>
  </si>
  <si>
    <t>76666033R</t>
  </si>
  <si>
    <t>Dod+mont kuchyňské linky T11 dl. 2000 / hl. 600 / v. 2100 mm</t>
  </si>
  <si>
    <t>76666034R</t>
  </si>
  <si>
    <t>Dod+mont kuchyňské linky T12 dl. 6650 / hl. 600 / v. 2100 mm</t>
  </si>
  <si>
    <t>76666035R</t>
  </si>
  <si>
    <t>Dod+mont kuchyňského ostrůvku T13 dl. 2100 / hl. 600 / v. 900 mm</t>
  </si>
  <si>
    <t>76666037R</t>
  </si>
  <si>
    <t>Dod+mont kuchyňské linky T15 dl. 2600 / hl. 600 / v. 2100 mm</t>
  </si>
  <si>
    <t>D.9.8</t>
  </si>
  <si>
    <t>Všeobecný objekt</t>
  </si>
  <si>
    <t xml:space="preserve">  SO 98-98</t>
  </si>
  <si>
    <t>SO 98-98</t>
  </si>
  <si>
    <t>Dokumentace</t>
  </si>
  <si>
    <t>0123030R1</t>
  </si>
  <si>
    <t>Vypracování geodetické části dokumentace skutečného provedení stavby</t>
  </si>
  <si>
    <t>0123030R2</t>
  </si>
  <si>
    <t>Vypracování dokumentace skutečného provedení v listinné formě</t>
  </si>
  <si>
    <t>0123030R3</t>
  </si>
  <si>
    <t>Vypracování kompletní dokumentace skutečného provedení v elektronické formě</t>
  </si>
  <si>
    <t>Provozní vlivy</t>
  </si>
  <si>
    <t>0721030R1</t>
  </si>
  <si>
    <t>Zajištění DIO</t>
  </si>
  <si>
    <t>Ostatní náklady</t>
  </si>
  <si>
    <t>0930020R2</t>
  </si>
  <si>
    <t>Publicita v předepsaném rozsahu a počtu cle ZTP</t>
  </si>
  <si>
    <t>0930020R5</t>
  </si>
  <si>
    <t>Exkurze dle zákona o zadávání veřejných zakázek</t>
  </si>
  <si>
    <t>0930020R6</t>
  </si>
  <si>
    <t>Nájmy hrazené zhotovitelem stavby v předepsaném rozsahu a počtu dle VTP a ZTP</t>
  </si>
  <si>
    <t>0930020R7</t>
  </si>
  <si>
    <t>Pyrotechnický průzkum</t>
  </si>
  <si>
    <t>D.9.9</t>
  </si>
  <si>
    <t>Likvidace odpadů</t>
  </si>
  <si>
    <t xml:space="preserve">  SO 90-90</t>
  </si>
  <si>
    <t>Likvidace odpadů včetně dopravy</t>
  </si>
  <si>
    <t>SO 90-90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</si>
</sst>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0+C10+C23+C25+C27+C30+C36+C39+C42+C45+C47+C49</f>
      </c>
    </row>
    <row r="7" spans="2:3" ht="12.75" customHeight="1">
      <c r="B7" s="8" t="s">
        <v>7</v>
      </c>
      <c s="10">
        <f>0+E10+E23+E25+E27+E30+E36+E39+E42+E45+E47+E49</f>
      </c>
    </row>
    <row r="9" spans="1:6" ht="12.75" customHeight="1">
      <c r="A9" s="9" t="s">
        <v>8</v>
      </c>
      <c s="9" t="s">
        <v>9</v>
      </c>
      <c s="9" t="s">
        <v>10</v>
      </c>
      <c s="9" t="s">
        <v>11</v>
      </c>
      <c s="9" t="s">
        <v>12</v>
      </c>
      <c s="9" t="s">
        <v>13</v>
      </c>
    </row>
    <row r="10" spans="1:6" ht="12.75">
      <c r="A10" s="11" t="s">
        <v>14</v>
      </c>
      <c s="12" t="s">
        <v>15</v>
      </c>
      <c s="14">
        <f>0+C11+C12+C13+C14+C15+C16+C17+C18+C19+C20+C21+C22</f>
      </c>
      <c s="14">
        <f>C10*0.21</f>
      </c>
      <c s="14">
        <f>0+E11+E12+E13+E14+E15+E16+E17+E18+E19+E20+E21+E22</f>
      </c>
      <c s="13">
        <f>0+F11+F12+F13+F14+F15+F16+F17+F18+F19+F20+F21+F22</f>
      </c>
    </row>
    <row r="11" spans="1:6" ht="12.75">
      <c r="A11" s="11" t="s">
        <v>16</v>
      </c>
      <c s="12" t="s">
        <v>17</v>
      </c>
      <c s="14">
        <f>'PS 09-02-10'!K8+'PS 09-02-10'!M8</f>
      </c>
      <c s="14">
        <f>C11*0.21</f>
      </c>
      <c s="14">
        <f>C11+D11</f>
      </c>
      <c s="13">
        <f>'PS 09-02-10'!T7</f>
      </c>
    </row>
    <row r="12" spans="1:6" ht="12.75">
      <c r="A12" s="11" t="s">
        <v>230</v>
      </c>
      <c s="12" t="s">
        <v>231</v>
      </c>
      <c s="14">
        <f>'PS 09-02-11'!K8+'PS 09-02-11'!M8</f>
      </c>
      <c s="14">
        <f>C12*0.21</f>
      </c>
      <c s="14">
        <f>C12+D12</f>
      </c>
      <c s="13">
        <f>'PS 09-02-11'!T7</f>
      </c>
    </row>
    <row r="13" spans="1:6" ht="12.75">
      <c r="A13" s="11" t="s">
        <v>411</v>
      </c>
      <c s="12" t="s">
        <v>412</v>
      </c>
      <c s="14">
        <f>'PS 09-02-21'!K8+'PS 09-02-21'!M8</f>
      </c>
      <c s="14">
        <f>C13*0.21</f>
      </c>
      <c s="14">
        <f>C13+D13</f>
      </c>
      <c s="13">
        <f>'PS 09-02-21'!T7</f>
      </c>
    </row>
    <row r="14" spans="1:6" ht="12.75">
      <c r="A14" s="11" t="s">
        <v>477</v>
      </c>
      <c s="12" t="s">
        <v>478</v>
      </c>
      <c s="14">
        <f>'PS 09-02-31'!K8+'PS 09-02-31'!M8</f>
      </c>
      <c s="14">
        <f>C14*0.21</f>
      </c>
      <c s="14">
        <f>C14+D14</f>
      </c>
      <c s="13">
        <f>'PS 09-02-31'!T7</f>
      </c>
    </row>
    <row r="15" spans="1:6" ht="12.75">
      <c r="A15" s="11" t="s">
        <v>514</v>
      </c>
      <c s="12" t="s">
        <v>515</v>
      </c>
      <c s="14">
        <f>'PS 09-02-41'!K8+'PS 09-02-41'!M8</f>
      </c>
      <c s="14">
        <f>C15*0.21</f>
      </c>
      <c s="14">
        <f>C15+D15</f>
      </c>
      <c s="13">
        <f>'PS 09-02-41'!T7</f>
      </c>
    </row>
    <row r="16" spans="1:6" ht="12.75">
      <c r="A16" s="11" t="s">
        <v>587</v>
      </c>
      <c s="12" t="s">
        <v>588</v>
      </c>
      <c s="14">
        <f>'PS 09-02-42'!K8+'PS 09-02-42'!M8</f>
      </c>
      <c s="14">
        <f>C16*0.21</f>
      </c>
      <c s="14">
        <f>C16+D16</f>
      </c>
      <c s="13">
        <f>'PS 09-02-42'!T7</f>
      </c>
    </row>
    <row r="17" spans="1:6" ht="12.75">
      <c r="A17" s="11" t="s">
        <v>682</v>
      </c>
      <c s="12" t="s">
        <v>683</v>
      </c>
      <c s="14">
        <f>'PS 09-02-71'!K8+'PS 09-02-71'!M8</f>
      </c>
      <c s="14">
        <f>C17*0.21</f>
      </c>
      <c s="14">
        <f>C17+D17</f>
      </c>
      <c s="13">
        <f>'PS 09-02-71'!T7</f>
      </c>
    </row>
    <row r="18" spans="1:6" ht="12.75">
      <c r="A18" s="11" t="s">
        <v>744</v>
      </c>
      <c s="12" t="s">
        <v>745</v>
      </c>
      <c s="14">
        <f>'PS 09-02-72'!K8+'PS 09-02-72'!M8</f>
      </c>
      <c s="14">
        <f>C18*0.21</f>
      </c>
      <c s="14">
        <f>C18+D18</f>
      </c>
      <c s="13">
        <f>'PS 09-02-72'!T7</f>
      </c>
    </row>
    <row r="19" spans="1:6" ht="12.75">
      <c r="A19" s="11" t="s">
        <v>794</v>
      </c>
      <c s="12" t="s">
        <v>795</v>
      </c>
      <c s="14">
        <f>'PS 09-02-73'!K8+'PS 09-02-73'!M8</f>
      </c>
      <c s="14">
        <f>C19*0.21</f>
      </c>
      <c s="14">
        <f>C19+D19</f>
      </c>
      <c s="13">
        <f>'PS 09-02-73'!T7</f>
      </c>
    </row>
    <row r="20" spans="1:6" ht="12.75">
      <c r="A20" s="11" t="s">
        <v>811</v>
      </c>
      <c s="12" t="s">
        <v>812</v>
      </c>
      <c s="14">
        <f>'PS 09-02-74'!K8+'PS 09-02-74'!M8</f>
      </c>
      <c s="14">
        <f>C20*0.21</f>
      </c>
      <c s="14">
        <f>C20+D20</f>
      </c>
      <c s="13">
        <f>'PS 09-02-74'!T7</f>
      </c>
    </row>
    <row r="21" spans="1:6" ht="12.75">
      <c r="A21" s="11" t="s">
        <v>840</v>
      </c>
      <c s="12" t="s">
        <v>841</v>
      </c>
      <c s="14">
        <f>'PS 09-02-81'!K8+'PS 09-02-81'!M8</f>
      </c>
      <c s="14">
        <f>C21*0.21</f>
      </c>
      <c s="14">
        <f>C21+D21</f>
      </c>
      <c s="13">
        <f>'PS 09-02-81'!T7</f>
      </c>
    </row>
    <row r="22" spans="1:6" ht="12.75">
      <c r="A22" s="11" t="s">
        <v>873</v>
      </c>
      <c s="12" t="s">
        <v>874</v>
      </c>
      <c s="14">
        <f>'PS 09-02-91'!K8+'PS 09-02-91'!M8</f>
      </c>
      <c s="14">
        <f>C22*0.21</f>
      </c>
      <c s="14">
        <f>C22+D22</f>
      </c>
      <c s="13">
        <f>'PS 09-02-91'!T7</f>
      </c>
    </row>
    <row r="23" spans="1:6" ht="12.75">
      <c r="A23" s="11" t="s">
        <v>918</v>
      </c>
      <c s="12" t="s">
        <v>919</v>
      </c>
      <c s="14">
        <f>0+C24</f>
      </c>
      <c s="14">
        <f>C23*0.21</f>
      </c>
      <c s="14">
        <f>0+E24</f>
      </c>
      <c s="13">
        <f>0+F24</f>
      </c>
    </row>
    <row r="24" spans="1:6" ht="12.75">
      <c r="A24" s="11" t="s">
        <v>920</v>
      </c>
      <c s="12" t="s">
        <v>921</v>
      </c>
      <c s="14">
        <f>'SO 09-00-11'!K8+'SO 09-00-11'!M8</f>
      </c>
      <c s="14">
        <f>C24*0.21</f>
      </c>
      <c s="14">
        <f>C24+D24</f>
      </c>
      <c s="13">
        <f>'SO 09-00-11'!T7</f>
      </c>
    </row>
    <row r="25" spans="1:6" ht="12.75">
      <c r="A25" s="11" t="s">
        <v>994</v>
      </c>
      <c s="12" t="s">
        <v>995</v>
      </c>
      <c s="14">
        <f>0+C26</f>
      </c>
      <c s="14">
        <f>C25*0.21</f>
      </c>
      <c s="14">
        <f>0+E26</f>
      </c>
      <c s="13">
        <f>0+F26</f>
      </c>
    </row>
    <row r="26" spans="1:6" ht="12.75">
      <c r="A26" s="11" t="s">
        <v>996</v>
      </c>
      <c s="12" t="s">
        <v>997</v>
      </c>
      <c s="14">
        <f>'SO 09-21-12'!K8+'SO 09-21-12'!M8</f>
      </c>
      <c s="14">
        <f>C26*0.21</f>
      </c>
      <c s="14">
        <f>C26+D26</f>
      </c>
      <c s="13">
        <f>'SO 09-21-12'!T7</f>
      </c>
    </row>
    <row r="27" spans="1:6" ht="12.75">
      <c r="A27" s="11" t="s">
        <v>1113</v>
      </c>
      <c s="12" t="s">
        <v>1114</v>
      </c>
      <c s="14">
        <f>0+C28+C29</f>
      </c>
      <c s="14">
        <f>C27*0.21</f>
      </c>
      <c s="14">
        <f>0+E28+E29</f>
      </c>
      <c s="13">
        <f>0+F28+F29</f>
      </c>
    </row>
    <row r="28" spans="1:6" ht="12.75">
      <c r="A28" s="11" t="s">
        <v>1115</v>
      </c>
      <c s="12" t="s">
        <v>1116</v>
      </c>
      <c s="14">
        <f>'SO 09-30-13'!K8+'SO 09-30-13'!M8</f>
      </c>
      <c s="14">
        <f>C28*0.21</f>
      </c>
      <c s="14">
        <f>C28+D28</f>
      </c>
      <c s="13">
        <f>'SO 09-30-13'!T7</f>
      </c>
    </row>
    <row r="29" spans="1:6" ht="12.75">
      <c r="A29" s="11" t="s">
        <v>1206</v>
      </c>
      <c s="12" t="s">
        <v>1207</v>
      </c>
      <c s="14">
        <f>'SO 09-30-19'!K8+'SO 09-30-19'!M8</f>
      </c>
      <c s="14">
        <f>C29*0.21</f>
      </c>
      <c s="14">
        <f>C29+D29</f>
      </c>
      <c s="13">
        <f>'SO 09-30-19'!T7</f>
      </c>
    </row>
    <row r="30" spans="1:6" ht="12.75">
      <c r="A30" s="11" t="s">
        <v>1275</v>
      </c>
      <c s="12" t="s">
        <v>1276</v>
      </c>
      <c s="14">
        <f>0+C31+C32+C33+C34+C35</f>
      </c>
      <c s="14">
        <f>C30*0.21</f>
      </c>
      <c s="14">
        <f>0+E31+E32+E33+E34+E35</f>
      </c>
      <c s="13">
        <f>0+F31+F32+F33+F34+F35</f>
      </c>
    </row>
    <row r="31" spans="1:6" ht="12.75">
      <c r="A31" s="11" t="s">
        <v>1277</v>
      </c>
      <c s="12" t="s">
        <v>1278</v>
      </c>
      <c s="14">
        <f>'SO 09-30-16'!K8+'SO 09-30-16'!M8</f>
      </c>
      <c s="14">
        <f>C31*0.21</f>
      </c>
      <c s="14">
        <f>C31+D31</f>
      </c>
      <c s="13">
        <f>'SO 09-30-16'!T7</f>
      </c>
    </row>
    <row r="32" spans="1:6" ht="12.75">
      <c r="A32" s="11" t="s">
        <v>1332</v>
      </c>
      <c s="12" t="s">
        <v>1333</v>
      </c>
      <c s="14">
        <f>'SO 09-31-15'!K8+'SO 09-31-15'!M8</f>
      </c>
      <c s="14">
        <f>C32*0.21</f>
      </c>
      <c s="14">
        <f>C32+D32</f>
      </c>
      <c s="13">
        <f>'SO 09-31-15'!T7</f>
      </c>
    </row>
    <row r="33" spans="1:6" ht="12.75">
      <c r="A33" s="11" t="s">
        <v>1402</v>
      </c>
      <c s="12" t="s">
        <v>1403</v>
      </c>
      <c s="14">
        <f>'SO 09-31-17'!K8+'SO 09-31-17'!M8</f>
      </c>
      <c s="14">
        <f>C33*0.21</f>
      </c>
      <c s="14">
        <f>C33+D33</f>
      </c>
      <c s="13">
        <f>'SO 09-31-17'!T7</f>
      </c>
    </row>
    <row r="34" spans="1:6" ht="12.75">
      <c r="A34" s="11" t="s">
        <v>1424</v>
      </c>
      <c s="12" t="s">
        <v>1425</v>
      </c>
      <c s="14">
        <f>'SO 09-31-18'!K8+'SO 09-31-18'!M8</f>
      </c>
      <c s="14">
        <f>C34*0.21</f>
      </c>
      <c s="14">
        <f>C34+D34</f>
      </c>
      <c s="13">
        <f>'SO 09-31-18'!T7</f>
      </c>
    </row>
    <row r="35" spans="1:6" ht="12.75">
      <c r="A35" s="11" t="s">
        <v>1520</v>
      </c>
      <c s="12" t="s">
        <v>1521</v>
      </c>
      <c s="14">
        <f>'SO 09-32-14'!K8+'SO 09-32-14'!M8</f>
      </c>
      <c s="14">
        <f>C35*0.21</f>
      </c>
      <c s="14">
        <f>C35+D35</f>
      </c>
      <c s="13">
        <f>'SO 09-32-14'!T7</f>
      </c>
    </row>
    <row r="36" spans="1:6" ht="12.75">
      <c r="A36" s="11" t="s">
        <v>1669</v>
      </c>
      <c s="12" t="s">
        <v>1670</v>
      </c>
      <c s="14">
        <f>0+C37+C38</f>
      </c>
      <c s="14">
        <f>C36*0.21</f>
      </c>
      <c s="14">
        <f>0+E37+E38</f>
      </c>
      <c s="13">
        <f>0+F37+F38</f>
      </c>
    </row>
    <row r="37" spans="1:6" ht="12.75">
      <c r="A37" s="11" t="s">
        <v>1671</v>
      </c>
      <c s="12" t="s">
        <v>1672</v>
      </c>
      <c s="14">
        <f>'SO 09-52-21'!K8+'SO 09-52-21'!M8</f>
      </c>
      <c s="14">
        <f>C37*0.21</f>
      </c>
      <c s="14">
        <f>C37+D37</f>
      </c>
      <c s="13">
        <f>'SO 09-52-21'!T7</f>
      </c>
    </row>
    <row r="38" spans="1:6" ht="12.75">
      <c r="A38" s="11" t="s">
        <v>1824</v>
      </c>
      <c s="12" t="s">
        <v>1825</v>
      </c>
      <c s="14">
        <f>'SO 09-59-22'!K8+'SO 09-59-22'!M8</f>
      </c>
      <c s="14">
        <f>C38*0.21</f>
      </c>
      <c s="14">
        <f>C38+D38</f>
      </c>
      <c s="13">
        <f>'SO 09-59-22'!T7</f>
      </c>
    </row>
    <row r="39" spans="1:6" ht="12.75">
      <c r="A39" s="11" t="s">
        <v>1992</v>
      </c>
      <c s="12" t="s">
        <v>1993</v>
      </c>
      <c s="14">
        <f>0+C40+C41</f>
      </c>
      <c s="14">
        <f>C39*0.21</f>
      </c>
      <c s="14">
        <f>0+E40+E41</f>
      </c>
      <c s="13">
        <f>0+F40+F41</f>
      </c>
    </row>
    <row r="40" spans="1:6" ht="12.75">
      <c r="A40" s="11" t="s">
        <v>1994</v>
      </c>
      <c s="12" t="s">
        <v>1995</v>
      </c>
      <c s="14">
        <f>'SO 09-72-01'!K8+'SO 09-72-01'!M8</f>
      </c>
      <c s="14">
        <f>C40*0.21</f>
      </c>
      <c s="14">
        <f>C40+D40</f>
      </c>
      <c s="13">
        <f>'SO 09-72-01'!T7</f>
      </c>
    </row>
    <row r="41" spans="1:6" ht="12.75">
      <c r="A41" s="11" t="s">
        <v>5977</v>
      </c>
      <c s="12" t="s">
        <v>5978</v>
      </c>
      <c s="14">
        <f>'SO 09-79-02'!K8+'SO 09-79-02'!M8</f>
      </c>
      <c s="14">
        <f>C41*0.21</f>
      </c>
      <c s="14">
        <f>C41+D41</f>
      </c>
      <c s="13">
        <f>'SO 09-79-02'!T7</f>
      </c>
    </row>
    <row r="42" spans="1:6" ht="12.75">
      <c r="A42" s="11" t="s">
        <v>6091</v>
      </c>
      <c s="12" t="s">
        <v>6092</v>
      </c>
      <c s="14">
        <f>0+C43+C44</f>
      </c>
      <c s="14">
        <f>C42*0.21</f>
      </c>
      <c s="14">
        <f>0+E43+E44</f>
      </c>
      <c s="13">
        <f>0+F43+F44</f>
      </c>
    </row>
    <row r="43" spans="1:6" ht="12.75">
      <c r="A43" s="11" t="s">
        <v>6093</v>
      </c>
      <c s="12" t="s">
        <v>6094</v>
      </c>
      <c s="14">
        <f>'SO 09-92-31'!K8+'SO 09-92-31'!M8</f>
      </c>
      <c s="14">
        <f>C43*0.21</f>
      </c>
      <c s="14">
        <f>C43+D43</f>
      </c>
      <c s="13">
        <f>'SO 09-92-31'!T7</f>
      </c>
    </row>
    <row r="44" spans="1:6" ht="12.75">
      <c r="A44" s="11" t="s">
        <v>6104</v>
      </c>
      <c s="12" t="s">
        <v>6105</v>
      </c>
      <c s="14">
        <f>'SO 09-95-32'!K8+'SO 09-95-32'!M8</f>
      </c>
      <c s="14">
        <f>C44*0.21</f>
      </c>
      <c s="14">
        <f>C44+D44</f>
      </c>
      <c s="13">
        <f>'SO 09-95-32'!T7</f>
      </c>
    </row>
    <row r="45" spans="1:6" ht="12.75">
      <c r="A45" s="11" t="s">
        <v>6232</v>
      </c>
      <c s="12" t="s">
        <v>6233</v>
      </c>
      <c s="14">
        <f>0+C46</f>
      </c>
      <c s="14">
        <f>C45*0.21</f>
      </c>
      <c s="14">
        <f>0+E46</f>
      </c>
      <c s="13">
        <f>0+F46</f>
      </c>
    </row>
    <row r="46" spans="1:6" ht="12.75">
      <c r="A46" s="11" t="s">
        <v>6234</v>
      </c>
      <c s="12" t="s">
        <v>6235</v>
      </c>
      <c s="14">
        <f>'SO 00-99-00'!K8+'SO 00-99-00'!M8</f>
      </c>
      <c s="14">
        <f>C46*0.21</f>
      </c>
      <c s="14">
        <f>C46+D46</f>
      </c>
      <c s="13">
        <f>'SO 00-99-00'!T7</f>
      </c>
    </row>
    <row r="47" spans="1:6" ht="12.75">
      <c r="A47" s="11" t="s">
        <v>6290</v>
      </c>
      <c s="12" t="s">
        <v>6291</v>
      </c>
      <c s="14">
        <f>0+C48</f>
      </c>
      <c s="14">
        <f>C47*0.21</f>
      </c>
      <c s="14">
        <f>0+E48</f>
      </c>
      <c s="13">
        <f>0+F48</f>
      </c>
    </row>
    <row r="48" spans="1:6" ht="12.75">
      <c r="A48" s="11" t="s">
        <v>6292</v>
      </c>
      <c s="12" t="s">
        <v>6291</v>
      </c>
      <c s="14">
        <f>'SO 98-98'!K8+'SO 98-98'!M8</f>
      </c>
      <c s="14">
        <f>C48*0.21</f>
      </c>
      <c s="14">
        <f>C48+D48</f>
      </c>
      <c s="13">
        <f>'SO 98-98'!T7</f>
      </c>
    </row>
    <row r="49" spans="1:6" ht="12.75">
      <c r="A49" s="11" t="s">
        <v>6313</v>
      </c>
      <c s="12" t="s">
        <v>6314</v>
      </c>
      <c s="14">
        <f>0+C50</f>
      </c>
      <c s="14">
        <f>C49*0.21</f>
      </c>
      <c s="14">
        <f>0+E50</f>
      </c>
      <c s="13">
        <f>0+F50</f>
      </c>
    </row>
    <row r="50" spans="1:6" ht="12.75">
      <c r="A50" s="11" t="s">
        <v>6315</v>
      </c>
      <c s="12" t="s">
        <v>6316</v>
      </c>
      <c s="14">
        <f>'SO 90-90'!K8+'SO 90-90'!M8</f>
      </c>
      <c s="14">
        <f>C50*0.21</f>
      </c>
      <c s="14">
        <f>C50+D50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796</v>
      </c>
      <c r="E8" s="30" t="s">
        <v>795</v>
      </c>
      <c r="J8" s="29">
        <f>0+J9</f>
      </c>
      <c s="29">
        <f>0+K9</f>
      </c>
      <c s="29">
        <f>0+L9</f>
      </c>
      <c s="29">
        <f>0+M9</f>
      </c>
    </row>
    <row r="9" spans="1:13" ht="12.75">
      <c r="A9" t="s">
        <v>47</v>
      </c>
      <c r="C9" s="31" t="s">
        <v>47</v>
      </c>
      <c r="E9" s="33" t="s">
        <v>233</v>
      </c>
      <c r="J9" s="32">
        <f>0</f>
      </c>
      <c s="32">
        <f>0</f>
      </c>
      <c s="32">
        <f>0+L10+L14+L18+L22+L26+L30+L34+L38+L42+L46+L50+L54</f>
      </c>
      <c s="32">
        <f>0+M10+M14+M18+M22+M26+M30+M34+M38+M42+M46+M50+M54</f>
      </c>
    </row>
    <row r="10" spans="1:16" ht="25.5">
      <c r="A10" t="s">
        <v>50</v>
      </c>
      <c s="34" t="s">
        <v>51</v>
      </c>
      <c s="34" t="s">
        <v>517</v>
      </c>
      <c s="35" t="s">
        <v>5</v>
      </c>
      <c s="6" t="s">
        <v>518</v>
      </c>
      <c s="36" t="s">
        <v>54</v>
      </c>
      <c s="37">
        <v>10</v>
      </c>
      <c s="36">
        <v>0</v>
      </c>
      <c s="36">
        <f>ROUND(G10*H10,6)</f>
      </c>
      <c r="L10" s="38">
        <v>0</v>
      </c>
      <c s="32">
        <f>ROUND(ROUND(L10,2)*ROUND(G10,3),2)</f>
      </c>
      <c s="36" t="s">
        <v>55</v>
      </c>
      <c>
        <f>(M10*21)/100</f>
      </c>
      <c t="s">
        <v>28</v>
      </c>
    </row>
    <row r="11" spans="1:5" ht="25.5">
      <c r="A11" s="35" t="s">
        <v>56</v>
      </c>
      <c r="E11" s="39" t="s">
        <v>518</v>
      </c>
    </row>
    <row r="12" spans="1:5" ht="12.75">
      <c r="A12" s="35" t="s">
        <v>57</v>
      </c>
      <c r="E12" s="40" t="s">
        <v>5</v>
      </c>
    </row>
    <row r="13" spans="1:5" ht="12.75">
      <c r="A13" t="s">
        <v>58</v>
      </c>
      <c r="E13" s="39" t="s">
        <v>59</v>
      </c>
    </row>
    <row r="14" spans="1:16" ht="12.75">
      <c r="A14" t="s">
        <v>50</v>
      </c>
      <c s="34" t="s">
        <v>28</v>
      </c>
      <c s="34" t="s">
        <v>797</v>
      </c>
      <c s="35" t="s">
        <v>5</v>
      </c>
      <c s="6" t="s">
        <v>798</v>
      </c>
      <c s="36" t="s">
        <v>64</v>
      </c>
      <c s="37">
        <v>340</v>
      </c>
      <c s="36">
        <v>0</v>
      </c>
      <c s="36">
        <f>ROUND(G14*H14,6)</f>
      </c>
      <c r="L14" s="38">
        <v>0</v>
      </c>
      <c s="32">
        <f>ROUND(ROUND(L14,2)*ROUND(G14,3),2)</f>
      </c>
      <c s="36" t="s">
        <v>55</v>
      </c>
      <c>
        <f>(M14*21)/100</f>
      </c>
      <c t="s">
        <v>28</v>
      </c>
    </row>
    <row r="15" spans="1:5" ht="12.75">
      <c r="A15" s="35" t="s">
        <v>56</v>
      </c>
      <c r="E15" s="39" t="s">
        <v>798</v>
      </c>
    </row>
    <row r="16" spans="1:5" ht="12.75">
      <c r="A16" s="35" t="s">
        <v>57</v>
      </c>
      <c r="E16" s="40" t="s">
        <v>5</v>
      </c>
    </row>
    <row r="17" spans="1:5" ht="12.75">
      <c r="A17" t="s">
        <v>58</v>
      </c>
      <c r="E17" s="39" t="s">
        <v>59</v>
      </c>
    </row>
    <row r="18" spans="1:16" ht="12.75">
      <c r="A18" t="s">
        <v>50</v>
      </c>
      <c s="34" t="s">
        <v>26</v>
      </c>
      <c s="34" t="s">
        <v>799</v>
      </c>
      <c s="35" t="s">
        <v>5</v>
      </c>
      <c s="6" t="s">
        <v>800</v>
      </c>
      <c s="36" t="s">
        <v>64</v>
      </c>
      <c s="37">
        <v>340</v>
      </c>
      <c s="36">
        <v>0</v>
      </c>
      <c s="36">
        <f>ROUND(G18*H18,6)</f>
      </c>
      <c r="L18" s="38">
        <v>0</v>
      </c>
      <c s="32">
        <f>ROUND(ROUND(L18,2)*ROUND(G18,3),2)</f>
      </c>
      <c s="36" t="s">
        <v>55</v>
      </c>
      <c>
        <f>(M18*21)/100</f>
      </c>
      <c t="s">
        <v>28</v>
      </c>
    </row>
    <row r="19" spans="1:5" ht="12.75">
      <c r="A19" s="35" t="s">
        <v>56</v>
      </c>
      <c r="E19" s="39" t="s">
        <v>800</v>
      </c>
    </row>
    <row r="20" spans="1:5" ht="12.75">
      <c r="A20" s="35" t="s">
        <v>57</v>
      </c>
      <c r="E20" s="40" t="s">
        <v>5</v>
      </c>
    </row>
    <row r="21" spans="1:5" ht="12.75">
      <c r="A21" t="s">
        <v>58</v>
      </c>
      <c r="E21" s="39" t="s">
        <v>59</v>
      </c>
    </row>
    <row r="22" spans="1:16" ht="12.75">
      <c r="A22" t="s">
        <v>50</v>
      </c>
      <c s="34" t="s">
        <v>67</v>
      </c>
      <c s="34" t="s">
        <v>689</v>
      </c>
      <c s="35" t="s">
        <v>5</v>
      </c>
      <c s="6" t="s">
        <v>690</v>
      </c>
      <c s="36" t="s">
        <v>54</v>
      </c>
      <c s="37">
        <v>7</v>
      </c>
      <c s="36">
        <v>0</v>
      </c>
      <c s="36">
        <f>ROUND(G22*H22,6)</f>
      </c>
      <c r="L22" s="38">
        <v>0</v>
      </c>
      <c s="32">
        <f>ROUND(ROUND(L22,2)*ROUND(G22,3),2)</f>
      </c>
      <c s="36" t="s">
        <v>55</v>
      </c>
      <c>
        <f>(M22*21)/100</f>
      </c>
      <c t="s">
        <v>28</v>
      </c>
    </row>
    <row r="23" spans="1:5" ht="12.75">
      <c r="A23" s="35" t="s">
        <v>56</v>
      </c>
      <c r="E23" s="39" t="s">
        <v>690</v>
      </c>
    </row>
    <row r="24" spans="1:5" ht="12.75">
      <c r="A24" s="35" t="s">
        <v>57</v>
      </c>
      <c r="E24" s="40" t="s">
        <v>5</v>
      </c>
    </row>
    <row r="25" spans="1:5" ht="12.75">
      <c r="A25" t="s">
        <v>58</v>
      </c>
      <c r="E25" s="39" t="s">
        <v>59</v>
      </c>
    </row>
    <row r="26" spans="1:16" ht="12.75">
      <c r="A26" t="s">
        <v>50</v>
      </c>
      <c s="34" t="s">
        <v>70</v>
      </c>
      <c s="34" t="s">
        <v>691</v>
      </c>
      <c s="35" t="s">
        <v>5</v>
      </c>
      <c s="6" t="s">
        <v>692</v>
      </c>
      <c s="36" t="s">
        <v>54</v>
      </c>
      <c s="37">
        <v>7</v>
      </c>
      <c s="36">
        <v>0</v>
      </c>
      <c s="36">
        <f>ROUND(G26*H26,6)</f>
      </c>
      <c r="L26" s="38">
        <v>0</v>
      </c>
      <c s="32">
        <f>ROUND(ROUND(L26,2)*ROUND(G26,3),2)</f>
      </c>
      <c s="36" t="s">
        <v>55</v>
      </c>
      <c>
        <f>(M26*21)/100</f>
      </c>
      <c t="s">
        <v>28</v>
      </c>
    </row>
    <row r="27" spans="1:5" ht="12.75">
      <c r="A27" s="35" t="s">
        <v>56</v>
      </c>
      <c r="E27" s="39" t="s">
        <v>692</v>
      </c>
    </row>
    <row r="28" spans="1:5" ht="12.75">
      <c r="A28" s="35" t="s">
        <v>57</v>
      </c>
      <c r="E28" s="40" t="s">
        <v>5</v>
      </c>
    </row>
    <row r="29" spans="1:5" ht="12.75">
      <c r="A29" t="s">
        <v>58</v>
      </c>
      <c r="E29" s="39" t="s">
        <v>59</v>
      </c>
    </row>
    <row r="30" spans="1:16" ht="12.75">
      <c r="A30" t="s">
        <v>50</v>
      </c>
      <c s="34" t="s">
        <v>27</v>
      </c>
      <c s="34" t="s">
        <v>604</v>
      </c>
      <c s="35" t="s">
        <v>5</v>
      </c>
      <c s="6" t="s">
        <v>605</v>
      </c>
      <c s="36" t="s">
        <v>54</v>
      </c>
      <c s="37">
        <v>1</v>
      </c>
      <c s="36">
        <v>0</v>
      </c>
      <c s="36">
        <f>ROUND(G30*H30,6)</f>
      </c>
      <c r="L30" s="38">
        <v>0</v>
      </c>
      <c s="32">
        <f>ROUND(ROUND(L30,2)*ROUND(G30,3),2)</f>
      </c>
      <c s="36" t="s">
        <v>55</v>
      </c>
      <c>
        <f>(M30*21)/100</f>
      </c>
      <c t="s">
        <v>28</v>
      </c>
    </row>
    <row r="31" spans="1:5" ht="12.75">
      <c r="A31" s="35" t="s">
        <v>56</v>
      </c>
      <c r="E31" s="39" t="s">
        <v>605</v>
      </c>
    </row>
    <row r="32" spans="1:5" ht="12.75">
      <c r="A32" s="35" t="s">
        <v>57</v>
      </c>
      <c r="E32" s="40" t="s">
        <v>5</v>
      </c>
    </row>
    <row r="33" spans="1:5" ht="12.75">
      <c r="A33" t="s">
        <v>58</v>
      </c>
      <c r="E33" s="39" t="s">
        <v>59</v>
      </c>
    </row>
    <row r="34" spans="1:16" ht="12.75">
      <c r="A34" t="s">
        <v>50</v>
      </c>
      <c s="34" t="s">
        <v>75</v>
      </c>
      <c s="34" t="s">
        <v>602</v>
      </c>
      <c s="35" t="s">
        <v>5</v>
      </c>
      <c s="6" t="s">
        <v>603</v>
      </c>
      <c s="36" t="s">
        <v>54</v>
      </c>
      <c s="37">
        <v>1</v>
      </c>
      <c s="36">
        <v>0</v>
      </c>
      <c s="36">
        <f>ROUND(G34*H34,6)</f>
      </c>
      <c r="L34" s="38">
        <v>0</v>
      </c>
      <c s="32">
        <f>ROUND(ROUND(L34,2)*ROUND(G34,3),2)</f>
      </c>
      <c s="36" t="s">
        <v>55</v>
      </c>
      <c>
        <f>(M34*21)/100</f>
      </c>
      <c t="s">
        <v>28</v>
      </c>
    </row>
    <row r="35" spans="1:5" ht="12.75">
      <c r="A35" s="35" t="s">
        <v>56</v>
      </c>
      <c r="E35" s="39" t="s">
        <v>603</v>
      </c>
    </row>
    <row r="36" spans="1:5" ht="12.75">
      <c r="A36" s="35" t="s">
        <v>57</v>
      </c>
      <c r="E36" s="40" t="s">
        <v>5</v>
      </c>
    </row>
    <row r="37" spans="1:5" ht="12.75">
      <c r="A37" t="s">
        <v>58</v>
      </c>
      <c r="E37" s="39" t="s">
        <v>59</v>
      </c>
    </row>
    <row r="38" spans="1:16" ht="12.75">
      <c r="A38" t="s">
        <v>50</v>
      </c>
      <c s="34" t="s">
        <v>78</v>
      </c>
      <c s="34" t="s">
        <v>801</v>
      </c>
      <c s="35" t="s">
        <v>5</v>
      </c>
      <c s="6" t="s">
        <v>802</v>
      </c>
      <c s="36" t="s">
        <v>64</v>
      </c>
      <c s="37">
        <v>90</v>
      </c>
      <c s="36">
        <v>0</v>
      </c>
      <c s="36">
        <f>ROUND(G38*H38,6)</f>
      </c>
      <c r="L38" s="38">
        <v>0</v>
      </c>
      <c s="32">
        <f>ROUND(ROUND(L38,2)*ROUND(G38,3),2)</f>
      </c>
      <c s="36" t="s">
        <v>55</v>
      </c>
      <c>
        <f>(M38*21)/100</f>
      </c>
      <c t="s">
        <v>28</v>
      </c>
    </row>
    <row r="39" spans="1:5" ht="12.75">
      <c r="A39" s="35" t="s">
        <v>56</v>
      </c>
      <c r="E39" s="39" t="s">
        <v>802</v>
      </c>
    </row>
    <row r="40" spans="1:5" ht="12.75">
      <c r="A40" s="35" t="s">
        <v>57</v>
      </c>
      <c r="E40" s="40" t="s">
        <v>5</v>
      </c>
    </row>
    <row r="41" spans="1:5" ht="12.75">
      <c r="A41" t="s">
        <v>58</v>
      </c>
      <c r="E41" s="39" t="s">
        <v>59</v>
      </c>
    </row>
    <row r="42" spans="1:16" ht="12.75">
      <c r="A42" t="s">
        <v>50</v>
      </c>
      <c s="34" t="s">
        <v>81</v>
      </c>
      <c s="34" t="s">
        <v>803</v>
      </c>
      <c s="35" t="s">
        <v>5</v>
      </c>
      <c s="6" t="s">
        <v>804</v>
      </c>
      <c s="36" t="s">
        <v>64</v>
      </c>
      <c s="37">
        <v>90</v>
      </c>
      <c s="36">
        <v>0</v>
      </c>
      <c s="36">
        <f>ROUND(G42*H42,6)</f>
      </c>
      <c r="L42" s="38">
        <v>0</v>
      </c>
      <c s="32">
        <f>ROUND(ROUND(L42,2)*ROUND(G42,3),2)</f>
      </c>
      <c s="36" t="s">
        <v>55</v>
      </c>
      <c>
        <f>(M42*21)/100</f>
      </c>
      <c t="s">
        <v>28</v>
      </c>
    </row>
    <row r="43" spans="1:5" ht="12.75">
      <c r="A43" s="35" t="s">
        <v>56</v>
      </c>
      <c r="E43" s="39" t="s">
        <v>804</v>
      </c>
    </row>
    <row r="44" spans="1:5" ht="12.75">
      <c r="A44" s="35" t="s">
        <v>57</v>
      </c>
      <c r="E44" s="40" t="s">
        <v>5</v>
      </c>
    </row>
    <row r="45" spans="1:5" ht="12.75">
      <c r="A45" t="s">
        <v>58</v>
      </c>
      <c r="E45" s="39" t="s">
        <v>59</v>
      </c>
    </row>
    <row r="46" spans="1:16" ht="12.75">
      <c r="A46" t="s">
        <v>50</v>
      </c>
      <c s="34" t="s">
        <v>84</v>
      </c>
      <c s="34" t="s">
        <v>805</v>
      </c>
      <c s="35" t="s">
        <v>5</v>
      </c>
      <c s="6" t="s">
        <v>806</v>
      </c>
      <c s="36" t="s">
        <v>54</v>
      </c>
      <c s="37">
        <v>1</v>
      </c>
      <c s="36">
        <v>0</v>
      </c>
      <c s="36">
        <f>ROUND(G46*H46,6)</f>
      </c>
      <c r="L46" s="38">
        <v>0</v>
      </c>
      <c s="32">
        <f>ROUND(ROUND(L46,2)*ROUND(G46,3),2)</f>
      </c>
      <c s="36" t="s">
        <v>55</v>
      </c>
      <c>
        <f>(M46*21)/100</f>
      </c>
      <c t="s">
        <v>28</v>
      </c>
    </row>
    <row r="47" spans="1:5" ht="12.75">
      <c r="A47" s="35" t="s">
        <v>56</v>
      </c>
      <c r="E47" s="39" t="s">
        <v>806</v>
      </c>
    </row>
    <row r="48" spans="1:5" ht="12.75">
      <c r="A48" s="35" t="s">
        <v>57</v>
      </c>
      <c r="E48" s="40" t="s">
        <v>5</v>
      </c>
    </row>
    <row r="49" spans="1:5" ht="12.75">
      <c r="A49" t="s">
        <v>58</v>
      </c>
      <c r="E49" s="39" t="s">
        <v>59</v>
      </c>
    </row>
    <row r="50" spans="1:16" ht="12.75">
      <c r="A50" t="s">
        <v>50</v>
      </c>
      <c s="34" t="s">
        <v>87</v>
      </c>
      <c s="34" t="s">
        <v>807</v>
      </c>
      <c s="35" t="s">
        <v>5</v>
      </c>
      <c s="6" t="s">
        <v>808</v>
      </c>
      <c s="36" t="s">
        <v>54</v>
      </c>
      <c s="37">
        <v>1</v>
      </c>
      <c s="36">
        <v>0</v>
      </c>
      <c s="36">
        <f>ROUND(G50*H50,6)</f>
      </c>
      <c r="L50" s="38">
        <v>0</v>
      </c>
      <c s="32">
        <f>ROUND(ROUND(L50,2)*ROUND(G50,3),2)</f>
      </c>
      <c s="36" t="s">
        <v>55</v>
      </c>
      <c>
        <f>(M50*21)/100</f>
      </c>
      <c t="s">
        <v>28</v>
      </c>
    </row>
    <row r="51" spans="1:5" ht="12.75">
      <c r="A51" s="35" t="s">
        <v>56</v>
      </c>
      <c r="E51" s="39" t="s">
        <v>808</v>
      </c>
    </row>
    <row r="52" spans="1:5" ht="12.75">
      <c r="A52" s="35" t="s">
        <v>57</v>
      </c>
      <c r="E52" s="40" t="s">
        <v>5</v>
      </c>
    </row>
    <row r="53" spans="1:5" ht="12.75">
      <c r="A53" t="s">
        <v>58</v>
      </c>
      <c r="E53" s="39" t="s">
        <v>59</v>
      </c>
    </row>
    <row r="54" spans="1:16" ht="12.75">
      <c r="A54" t="s">
        <v>50</v>
      </c>
      <c s="34" t="s">
        <v>91</v>
      </c>
      <c s="34" t="s">
        <v>809</v>
      </c>
      <c s="35" t="s">
        <v>5</v>
      </c>
      <c s="6" t="s">
        <v>810</v>
      </c>
      <c s="36" t="s">
        <v>54</v>
      </c>
      <c s="37">
        <v>1</v>
      </c>
      <c s="36">
        <v>0</v>
      </c>
      <c s="36">
        <f>ROUND(G54*H54,6)</f>
      </c>
      <c r="L54" s="38">
        <v>0</v>
      </c>
      <c s="32">
        <f>ROUND(ROUND(L54,2)*ROUND(G54,3),2)</f>
      </c>
      <c s="36" t="s">
        <v>55</v>
      </c>
      <c>
        <f>(M54*21)/100</f>
      </c>
      <c t="s">
        <v>28</v>
      </c>
    </row>
    <row r="55" spans="1:5" ht="12.75">
      <c r="A55" s="35" t="s">
        <v>56</v>
      </c>
      <c r="E55" s="39" t="s">
        <v>810</v>
      </c>
    </row>
    <row r="56" spans="1:5" ht="12.75">
      <c r="A56" s="35" t="s">
        <v>57</v>
      </c>
      <c r="E56" s="40" t="s">
        <v>5</v>
      </c>
    </row>
    <row r="57" spans="1:5" ht="12.75">
      <c r="A57" t="s">
        <v>58</v>
      </c>
      <c r="E5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813</v>
      </c>
      <c r="E8" s="30" t="s">
        <v>812</v>
      </c>
      <c r="J8" s="29">
        <f>0+J9</f>
      </c>
      <c s="29">
        <f>0+K9</f>
      </c>
      <c s="29">
        <f>0+L9</f>
      </c>
      <c s="29">
        <f>0+M9</f>
      </c>
    </row>
    <row r="9" spans="1:13" ht="12.75">
      <c r="A9" t="s">
        <v>47</v>
      </c>
      <c r="C9" s="31" t="s">
        <v>47</v>
      </c>
      <c r="E9" s="33" t="s">
        <v>233</v>
      </c>
      <c r="J9" s="32">
        <f>0</f>
      </c>
      <c s="32">
        <f>0</f>
      </c>
      <c s="32">
        <f>0+L10+L14+L18+L22+L26+L30+L34+L38+L42+L46+L50+L54+L58+L62+L66+L70+L74+L78+L82+L86+L90</f>
      </c>
      <c s="32">
        <f>0+M10+M14+M18+M22+M26+M30+M34+M38+M42+M46+M50+M54+M58+M62+M66+M70+M74+M78+M82+M86+M90</f>
      </c>
    </row>
    <row r="10" spans="1:16" ht="25.5">
      <c r="A10" t="s">
        <v>50</v>
      </c>
      <c s="34" t="s">
        <v>51</v>
      </c>
      <c s="34" t="s">
        <v>590</v>
      </c>
      <c s="35" t="s">
        <v>5</v>
      </c>
      <c s="6" t="s">
        <v>591</v>
      </c>
      <c s="36" t="s">
        <v>64</v>
      </c>
      <c s="37">
        <v>15</v>
      </c>
      <c s="36">
        <v>0</v>
      </c>
      <c s="36">
        <f>ROUND(G10*H10,6)</f>
      </c>
      <c r="L10" s="38">
        <v>0</v>
      </c>
      <c s="32">
        <f>ROUND(ROUND(L10,2)*ROUND(G10,3),2)</f>
      </c>
      <c s="36" t="s">
        <v>55</v>
      </c>
      <c>
        <f>(M10*21)/100</f>
      </c>
      <c t="s">
        <v>28</v>
      </c>
    </row>
    <row r="11" spans="1:5" ht="25.5">
      <c r="A11" s="35" t="s">
        <v>56</v>
      </c>
      <c r="E11" s="39" t="s">
        <v>591</v>
      </c>
    </row>
    <row r="12" spans="1:5" ht="12.75">
      <c r="A12" s="35" t="s">
        <v>57</v>
      </c>
      <c r="E12" s="40" t="s">
        <v>5</v>
      </c>
    </row>
    <row r="13" spans="1:5" ht="12.75">
      <c r="A13" t="s">
        <v>58</v>
      </c>
      <c r="E13" s="39" t="s">
        <v>59</v>
      </c>
    </row>
    <row r="14" spans="1:16" ht="25.5">
      <c r="A14" t="s">
        <v>50</v>
      </c>
      <c s="34" t="s">
        <v>28</v>
      </c>
      <c s="34" t="s">
        <v>417</v>
      </c>
      <c s="35" t="s">
        <v>5</v>
      </c>
      <c s="6" t="s">
        <v>418</v>
      </c>
      <c s="36" t="s">
        <v>64</v>
      </c>
      <c s="37">
        <v>20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20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38.25">
      <c r="A22" t="s">
        <v>50</v>
      </c>
      <c s="34" t="s">
        <v>67</v>
      </c>
      <c s="34" t="s">
        <v>814</v>
      </c>
      <c s="35" t="s">
        <v>5</v>
      </c>
      <c s="6" t="s">
        <v>815</v>
      </c>
      <c s="36" t="s">
        <v>54</v>
      </c>
      <c s="37">
        <v>7</v>
      </c>
      <c s="36">
        <v>0</v>
      </c>
      <c s="36">
        <f>ROUND(G22*H22,6)</f>
      </c>
      <c r="L22" s="38">
        <v>0</v>
      </c>
      <c s="32">
        <f>ROUND(ROUND(L22,2)*ROUND(G22,3),2)</f>
      </c>
      <c s="36" t="s">
        <v>55</v>
      </c>
      <c>
        <f>(M22*21)/100</f>
      </c>
      <c t="s">
        <v>28</v>
      </c>
    </row>
    <row r="23" spans="1:5" ht="38.25">
      <c r="A23" s="35" t="s">
        <v>56</v>
      </c>
      <c r="E23" s="39" t="s">
        <v>815</v>
      </c>
    </row>
    <row r="24" spans="1:5" ht="12.75">
      <c r="A24" s="35" t="s">
        <v>57</v>
      </c>
      <c r="E24" s="40" t="s">
        <v>5</v>
      </c>
    </row>
    <row r="25" spans="1:5" ht="12.75">
      <c r="A25" t="s">
        <v>58</v>
      </c>
      <c r="E25" s="39" t="s">
        <v>59</v>
      </c>
    </row>
    <row r="26" spans="1:16" ht="12.75">
      <c r="A26" t="s">
        <v>50</v>
      </c>
      <c s="34" t="s">
        <v>70</v>
      </c>
      <c s="34" t="s">
        <v>71</v>
      </c>
      <c s="35" t="s">
        <v>5</v>
      </c>
      <c s="6" t="s">
        <v>72</v>
      </c>
      <c s="36" t="s">
        <v>64</v>
      </c>
      <c s="37">
        <v>2.1</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59</v>
      </c>
    </row>
    <row r="30" spans="1:16" ht="12.75">
      <c r="A30" t="s">
        <v>50</v>
      </c>
      <c s="34" t="s">
        <v>27</v>
      </c>
      <c s="34" t="s">
        <v>430</v>
      </c>
      <c s="35" t="s">
        <v>5</v>
      </c>
      <c s="6" t="s">
        <v>431</v>
      </c>
      <c s="36" t="s">
        <v>432</v>
      </c>
      <c s="37">
        <v>2.24</v>
      </c>
      <c s="36">
        <v>0</v>
      </c>
      <c s="36">
        <f>ROUND(G30*H30,6)</f>
      </c>
      <c r="L30" s="38">
        <v>0</v>
      </c>
      <c s="32">
        <f>ROUND(ROUND(L30,2)*ROUND(G30,3),2)</f>
      </c>
      <c s="36" t="s">
        <v>55</v>
      </c>
      <c>
        <f>(M30*21)/100</f>
      </c>
      <c t="s">
        <v>28</v>
      </c>
    </row>
    <row r="31" spans="1:5" ht="12.75">
      <c r="A31" s="35" t="s">
        <v>56</v>
      </c>
      <c r="E31" s="39" t="s">
        <v>431</v>
      </c>
    </row>
    <row r="32" spans="1:5" ht="12.75">
      <c r="A32" s="35" t="s">
        <v>57</v>
      </c>
      <c r="E32" s="40" t="s">
        <v>5</v>
      </c>
    </row>
    <row r="33" spans="1:5" ht="12.75">
      <c r="A33" t="s">
        <v>58</v>
      </c>
      <c r="E33" s="39" t="s">
        <v>59</v>
      </c>
    </row>
    <row r="34" spans="1:16" ht="12.75">
      <c r="A34" t="s">
        <v>50</v>
      </c>
      <c s="34" t="s">
        <v>75</v>
      </c>
      <c s="34" t="s">
        <v>433</v>
      </c>
      <c s="35" t="s">
        <v>5</v>
      </c>
      <c s="6" t="s">
        <v>434</v>
      </c>
      <c s="36" t="s">
        <v>432</v>
      </c>
      <c s="37">
        <v>2.24</v>
      </c>
      <c s="36">
        <v>0</v>
      </c>
      <c s="36">
        <f>ROUND(G34*H34,6)</f>
      </c>
      <c r="L34" s="38">
        <v>0</v>
      </c>
      <c s="32">
        <f>ROUND(ROUND(L34,2)*ROUND(G34,3),2)</f>
      </c>
      <c s="36" t="s">
        <v>55</v>
      </c>
      <c>
        <f>(M34*21)/100</f>
      </c>
      <c t="s">
        <v>28</v>
      </c>
    </row>
    <row r="35" spans="1:5" ht="12.75">
      <c r="A35" s="35" t="s">
        <v>56</v>
      </c>
      <c r="E35" s="39" t="s">
        <v>434</v>
      </c>
    </row>
    <row r="36" spans="1:5" ht="12.75">
      <c r="A36" s="35" t="s">
        <v>57</v>
      </c>
      <c r="E36" s="40" t="s">
        <v>5</v>
      </c>
    </row>
    <row r="37" spans="1:5" ht="12.75">
      <c r="A37" t="s">
        <v>58</v>
      </c>
      <c r="E37" s="39" t="s">
        <v>59</v>
      </c>
    </row>
    <row r="38" spans="1:16" ht="12.75">
      <c r="A38" t="s">
        <v>50</v>
      </c>
      <c s="34" t="s">
        <v>78</v>
      </c>
      <c s="34" t="s">
        <v>689</v>
      </c>
      <c s="35" t="s">
        <v>5</v>
      </c>
      <c s="6" t="s">
        <v>690</v>
      </c>
      <c s="36" t="s">
        <v>54</v>
      </c>
      <c s="37">
        <v>7</v>
      </c>
      <c s="36">
        <v>0</v>
      </c>
      <c s="36">
        <f>ROUND(G38*H38,6)</f>
      </c>
      <c r="L38" s="38">
        <v>0</v>
      </c>
      <c s="32">
        <f>ROUND(ROUND(L38,2)*ROUND(G38,3),2)</f>
      </c>
      <c s="36" t="s">
        <v>55</v>
      </c>
      <c>
        <f>(M38*21)/100</f>
      </c>
      <c t="s">
        <v>28</v>
      </c>
    </row>
    <row r="39" spans="1:5" ht="12.75">
      <c r="A39" s="35" t="s">
        <v>56</v>
      </c>
      <c r="E39" s="39" t="s">
        <v>690</v>
      </c>
    </row>
    <row r="40" spans="1:5" ht="12.75">
      <c r="A40" s="35" t="s">
        <v>57</v>
      </c>
      <c r="E40" s="40" t="s">
        <v>5</v>
      </c>
    </row>
    <row r="41" spans="1:5" ht="12.75">
      <c r="A41" t="s">
        <v>58</v>
      </c>
      <c r="E41" s="39" t="s">
        <v>59</v>
      </c>
    </row>
    <row r="42" spans="1:16" ht="12.75">
      <c r="A42" t="s">
        <v>50</v>
      </c>
      <c s="34" t="s">
        <v>81</v>
      </c>
      <c s="34" t="s">
        <v>691</v>
      </c>
      <c s="35" t="s">
        <v>5</v>
      </c>
      <c s="6" t="s">
        <v>692</v>
      </c>
      <c s="36" t="s">
        <v>54</v>
      </c>
      <c s="37">
        <v>7</v>
      </c>
      <c s="36">
        <v>0</v>
      </c>
      <c s="36">
        <f>ROUND(G42*H42,6)</f>
      </c>
      <c r="L42" s="38">
        <v>0</v>
      </c>
      <c s="32">
        <f>ROUND(ROUND(L42,2)*ROUND(G42,3),2)</f>
      </c>
      <c s="36" t="s">
        <v>55</v>
      </c>
      <c>
        <f>(M42*21)/100</f>
      </c>
      <c t="s">
        <v>28</v>
      </c>
    </row>
    <row r="43" spans="1:5" ht="12.75">
      <c r="A43" s="35" t="s">
        <v>56</v>
      </c>
      <c r="E43" s="39" t="s">
        <v>692</v>
      </c>
    </row>
    <row r="44" spans="1:5" ht="12.75">
      <c r="A44" s="35" t="s">
        <v>57</v>
      </c>
      <c r="E44" s="40" t="s">
        <v>5</v>
      </c>
    </row>
    <row r="45" spans="1:5" ht="12.75">
      <c r="A45" t="s">
        <v>58</v>
      </c>
      <c r="E45" s="39" t="s">
        <v>59</v>
      </c>
    </row>
    <row r="46" spans="1:16" ht="12.75">
      <c r="A46" t="s">
        <v>50</v>
      </c>
      <c s="34" t="s">
        <v>84</v>
      </c>
      <c s="34" t="s">
        <v>816</v>
      </c>
      <c s="35" t="s">
        <v>5</v>
      </c>
      <c s="6" t="s">
        <v>817</v>
      </c>
      <c s="36" t="s">
        <v>54</v>
      </c>
      <c s="37">
        <v>7</v>
      </c>
      <c s="36">
        <v>0</v>
      </c>
      <c s="36">
        <f>ROUND(G46*H46,6)</f>
      </c>
      <c r="L46" s="38">
        <v>0</v>
      </c>
      <c s="32">
        <f>ROUND(ROUND(L46,2)*ROUND(G46,3),2)</f>
      </c>
      <c s="36" t="s">
        <v>55</v>
      </c>
      <c>
        <f>(M46*21)/100</f>
      </c>
      <c t="s">
        <v>28</v>
      </c>
    </row>
    <row r="47" spans="1:5" ht="12.75">
      <c r="A47" s="35" t="s">
        <v>56</v>
      </c>
      <c r="E47" s="39" t="s">
        <v>817</v>
      </c>
    </row>
    <row r="48" spans="1:5" ht="12.75">
      <c r="A48" s="35" t="s">
        <v>57</v>
      </c>
      <c r="E48" s="40" t="s">
        <v>5</v>
      </c>
    </row>
    <row r="49" spans="1:5" ht="12.75">
      <c r="A49" t="s">
        <v>58</v>
      </c>
      <c r="E49" s="39" t="s">
        <v>59</v>
      </c>
    </row>
    <row r="50" spans="1:16" ht="12.75">
      <c r="A50" t="s">
        <v>50</v>
      </c>
      <c s="34" t="s">
        <v>87</v>
      </c>
      <c s="34" t="s">
        <v>818</v>
      </c>
      <c s="35" t="s">
        <v>5</v>
      </c>
      <c s="6" t="s">
        <v>819</v>
      </c>
      <c s="36" t="s">
        <v>54</v>
      </c>
      <c s="37">
        <v>7</v>
      </c>
      <c s="36">
        <v>0</v>
      </c>
      <c s="36">
        <f>ROUND(G50*H50,6)</f>
      </c>
      <c r="L50" s="38">
        <v>0</v>
      </c>
      <c s="32">
        <f>ROUND(ROUND(L50,2)*ROUND(G50,3),2)</f>
      </c>
      <c s="36" t="s">
        <v>55</v>
      </c>
      <c>
        <f>(M50*21)/100</f>
      </c>
      <c t="s">
        <v>28</v>
      </c>
    </row>
    <row r="51" spans="1:5" ht="12.75">
      <c r="A51" s="35" t="s">
        <v>56</v>
      </c>
      <c r="E51" s="39" t="s">
        <v>819</v>
      </c>
    </row>
    <row r="52" spans="1:5" ht="12.75">
      <c r="A52" s="35" t="s">
        <v>57</v>
      </c>
      <c r="E52" s="40" t="s">
        <v>5</v>
      </c>
    </row>
    <row r="53" spans="1:5" ht="12.75">
      <c r="A53" t="s">
        <v>58</v>
      </c>
      <c r="E53" s="39" t="s">
        <v>59</v>
      </c>
    </row>
    <row r="54" spans="1:16" ht="12.75">
      <c r="A54" t="s">
        <v>50</v>
      </c>
      <c s="34" t="s">
        <v>91</v>
      </c>
      <c s="34" t="s">
        <v>820</v>
      </c>
      <c s="35" t="s">
        <v>5</v>
      </c>
      <c s="6" t="s">
        <v>821</v>
      </c>
      <c s="36" t="s">
        <v>54</v>
      </c>
      <c s="37">
        <v>7</v>
      </c>
      <c s="36">
        <v>0</v>
      </c>
      <c s="36">
        <f>ROUND(G54*H54,6)</f>
      </c>
      <c r="L54" s="38">
        <v>0</v>
      </c>
      <c s="32">
        <f>ROUND(ROUND(L54,2)*ROUND(G54,3),2)</f>
      </c>
      <c s="36" t="s">
        <v>55</v>
      </c>
      <c>
        <f>(M54*21)/100</f>
      </c>
      <c t="s">
        <v>28</v>
      </c>
    </row>
    <row r="55" spans="1:5" ht="12.75">
      <c r="A55" s="35" t="s">
        <v>56</v>
      </c>
      <c r="E55" s="39" t="s">
        <v>821</v>
      </c>
    </row>
    <row r="56" spans="1:5" ht="12.75">
      <c r="A56" s="35" t="s">
        <v>57</v>
      </c>
      <c r="E56" s="40" t="s">
        <v>5</v>
      </c>
    </row>
    <row r="57" spans="1:5" ht="12.75">
      <c r="A57" t="s">
        <v>58</v>
      </c>
      <c r="E57" s="39" t="s">
        <v>59</v>
      </c>
    </row>
    <row r="58" spans="1:16" ht="12.75">
      <c r="A58" t="s">
        <v>50</v>
      </c>
      <c s="34" t="s">
        <v>94</v>
      </c>
      <c s="34" t="s">
        <v>822</v>
      </c>
      <c s="35" t="s">
        <v>5</v>
      </c>
      <c s="6" t="s">
        <v>823</v>
      </c>
      <c s="36" t="s">
        <v>54</v>
      </c>
      <c s="37">
        <v>7</v>
      </c>
      <c s="36">
        <v>0</v>
      </c>
      <c s="36">
        <f>ROUND(G58*H58,6)</f>
      </c>
      <c r="L58" s="38">
        <v>0</v>
      </c>
      <c s="32">
        <f>ROUND(ROUND(L58,2)*ROUND(G58,3),2)</f>
      </c>
      <c s="36" t="s">
        <v>55</v>
      </c>
      <c>
        <f>(M58*21)/100</f>
      </c>
      <c t="s">
        <v>28</v>
      </c>
    </row>
    <row r="59" spans="1:5" ht="12.75">
      <c r="A59" s="35" t="s">
        <v>56</v>
      </c>
      <c r="E59" s="39" t="s">
        <v>823</v>
      </c>
    </row>
    <row r="60" spans="1:5" ht="12.75">
      <c r="A60" s="35" t="s">
        <v>57</v>
      </c>
      <c r="E60" s="40" t="s">
        <v>5</v>
      </c>
    </row>
    <row r="61" spans="1:5" ht="12.75">
      <c r="A61" t="s">
        <v>58</v>
      </c>
      <c r="E61" s="39" t="s">
        <v>59</v>
      </c>
    </row>
    <row r="62" spans="1:16" ht="12.75">
      <c r="A62" t="s">
        <v>50</v>
      </c>
      <c s="34" t="s">
        <v>101</v>
      </c>
      <c s="34" t="s">
        <v>824</v>
      </c>
      <c s="35" t="s">
        <v>5</v>
      </c>
      <c s="6" t="s">
        <v>825</v>
      </c>
      <c s="36" t="s">
        <v>54</v>
      </c>
      <c s="37">
        <v>17</v>
      </c>
      <c s="36">
        <v>0</v>
      </c>
      <c s="36">
        <f>ROUND(G62*H62,6)</f>
      </c>
      <c r="L62" s="38">
        <v>0</v>
      </c>
      <c s="32">
        <f>ROUND(ROUND(L62,2)*ROUND(G62,3),2)</f>
      </c>
      <c s="36" t="s">
        <v>55</v>
      </c>
      <c>
        <f>(M62*21)/100</f>
      </c>
      <c t="s">
        <v>28</v>
      </c>
    </row>
    <row r="63" spans="1:5" ht="12.75">
      <c r="A63" s="35" t="s">
        <v>56</v>
      </c>
      <c r="E63" s="39" t="s">
        <v>825</v>
      </c>
    </row>
    <row r="64" spans="1:5" ht="12.75">
      <c r="A64" s="35" t="s">
        <v>57</v>
      </c>
      <c r="E64" s="40" t="s">
        <v>5</v>
      </c>
    </row>
    <row r="65" spans="1:5" ht="12.75">
      <c r="A65" t="s">
        <v>58</v>
      </c>
      <c r="E65" s="39" t="s">
        <v>59</v>
      </c>
    </row>
    <row r="66" spans="1:16" ht="12.75">
      <c r="A66" t="s">
        <v>50</v>
      </c>
      <c s="34" t="s">
        <v>104</v>
      </c>
      <c s="34" t="s">
        <v>826</v>
      </c>
      <c s="35" t="s">
        <v>5</v>
      </c>
      <c s="6" t="s">
        <v>827</v>
      </c>
      <c s="36" t="s">
        <v>54</v>
      </c>
      <c s="37">
        <v>17</v>
      </c>
      <c s="36">
        <v>0</v>
      </c>
      <c s="36">
        <f>ROUND(G66*H66,6)</f>
      </c>
      <c r="L66" s="38">
        <v>0</v>
      </c>
      <c s="32">
        <f>ROUND(ROUND(L66,2)*ROUND(G66,3),2)</f>
      </c>
      <c s="36" t="s">
        <v>55</v>
      </c>
      <c>
        <f>(M66*21)/100</f>
      </c>
      <c t="s">
        <v>28</v>
      </c>
    </row>
    <row r="67" spans="1:5" ht="12.75">
      <c r="A67" s="35" t="s">
        <v>56</v>
      </c>
      <c r="E67" s="39" t="s">
        <v>827</v>
      </c>
    </row>
    <row r="68" spans="1:5" ht="12.75">
      <c r="A68" s="35" t="s">
        <v>57</v>
      </c>
      <c r="E68" s="40" t="s">
        <v>5</v>
      </c>
    </row>
    <row r="69" spans="1:5" ht="12.75">
      <c r="A69" t="s">
        <v>58</v>
      </c>
      <c r="E69" s="39" t="s">
        <v>59</v>
      </c>
    </row>
    <row r="70" spans="1:16" ht="12.75">
      <c r="A70" t="s">
        <v>50</v>
      </c>
      <c s="34" t="s">
        <v>109</v>
      </c>
      <c s="34" t="s">
        <v>828</v>
      </c>
      <c s="35" t="s">
        <v>5</v>
      </c>
      <c s="6" t="s">
        <v>829</v>
      </c>
      <c s="36" t="s">
        <v>54</v>
      </c>
      <c s="37">
        <v>1</v>
      </c>
      <c s="36">
        <v>0</v>
      </c>
      <c s="36">
        <f>ROUND(G70*H70,6)</f>
      </c>
      <c r="L70" s="38">
        <v>0</v>
      </c>
      <c s="32">
        <f>ROUND(ROUND(L70,2)*ROUND(G70,3),2)</f>
      </c>
      <c s="36" t="s">
        <v>55</v>
      </c>
      <c>
        <f>(M70*21)/100</f>
      </c>
      <c t="s">
        <v>28</v>
      </c>
    </row>
    <row r="71" spans="1:5" ht="12.75">
      <c r="A71" s="35" t="s">
        <v>56</v>
      </c>
      <c r="E71" s="39" t="s">
        <v>829</v>
      </c>
    </row>
    <row r="72" spans="1:5" ht="12.75">
      <c r="A72" s="35" t="s">
        <v>57</v>
      </c>
      <c r="E72" s="40" t="s">
        <v>5</v>
      </c>
    </row>
    <row r="73" spans="1:5" ht="12.75">
      <c r="A73" t="s">
        <v>58</v>
      </c>
      <c r="E73" s="39" t="s">
        <v>59</v>
      </c>
    </row>
    <row r="74" spans="1:16" ht="12.75">
      <c r="A74" t="s">
        <v>50</v>
      </c>
      <c s="34" t="s">
        <v>112</v>
      </c>
      <c s="34" t="s">
        <v>830</v>
      </c>
      <c s="35" t="s">
        <v>5</v>
      </c>
      <c s="6" t="s">
        <v>831</v>
      </c>
      <c s="36" t="s">
        <v>90</v>
      </c>
      <c s="37">
        <v>5</v>
      </c>
      <c s="36">
        <v>0</v>
      </c>
      <c s="36">
        <f>ROUND(G74*H74,6)</f>
      </c>
      <c r="L74" s="38">
        <v>0</v>
      </c>
      <c s="32">
        <f>ROUND(ROUND(L74,2)*ROUND(G74,3),2)</f>
      </c>
      <c s="36" t="s">
        <v>55</v>
      </c>
      <c>
        <f>(M74*21)/100</f>
      </c>
      <c t="s">
        <v>28</v>
      </c>
    </row>
    <row r="75" spans="1:5" ht="12.75">
      <c r="A75" s="35" t="s">
        <v>56</v>
      </c>
      <c r="E75" s="39" t="s">
        <v>831</v>
      </c>
    </row>
    <row r="76" spans="1:5" ht="12.75">
      <c r="A76" s="35" t="s">
        <v>57</v>
      </c>
      <c r="E76" s="40" t="s">
        <v>5</v>
      </c>
    </row>
    <row r="77" spans="1:5" ht="12.75">
      <c r="A77" t="s">
        <v>58</v>
      </c>
      <c r="E77" s="39" t="s">
        <v>59</v>
      </c>
    </row>
    <row r="78" spans="1:16" ht="25.5">
      <c r="A78" t="s">
        <v>50</v>
      </c>
      <c s="34" t="s">
        <v>115</v>
      </c>
      <c s="34" t="s">
        <v>832</v>
      </c>
      <c s="35" t="s">
        <v>5</v>
      </c>
      <c s="6" t="s">
        <v>833</v>
      </c>
      <c s="36" t="s">
        <v>54</v>
      </c>
      <c s="37">
        <v>1</v>
      </c>
      <c s="36">
        <v>0</v>
      </c>
      <c s="36">
        <f>ROUND(G78*H78,6)</f>
      </c>
      <c r="L78" s="38">
        <v>0</v>
      </c>
      <c s="32">
        <f>ROUND(ROUND(L78,2)*ROUND(G78,3),2)</f>
      </c>
      <c s="36" t="s">
        <v>55</v>
      </c>
      <c>
        <f>(M78*21)/100</f>
      </c>
      <c t="s">
        <v>28</v>
      </c>
    </row>
    <row r="79" spans="1:5" ht="25.5">
      <c r="A79" s="35" t="s">
        <v>56</v>
      </c>
      <c r="E79" s="39" t="s">
        <v>833</v>
      </c>
    </row>
    <row r="80" spans="1:5" ht="12.75">
      <c r="A80" s="35" t="s">
        <v>57</v>
      </c>
      <c r="E80" s="40" t="s">
        <v>5</v>
      </c>
    </row>
    <row r="81" spans="1:5" ht="12.75">
      <c r="A81" t="s">
        <v>58</v>
      </c>
      <c r="E81" s="39" t="s">
        <v>59</v>
      </c>
    </row>
    <row r="82" spans="1:16" ht="12.75">
      <c r="A82" t="s">
        <v>50</v>
      </c>
      <c s="34" t="s">
        <v>118</v>
      </c>
      <c s="34" t="s">
        <v>834</v>
      </c>
      <c s="35" t="s">
        <v>5</v>
      </c>
      <c s="6" t="s">
        <v>835</v>
      </c>
      <c s="36" t="s">
        <v>54</v>
      </c>
      <c s="37">
        <v>1</v>
      </c>
      <c s="36">
        <v>0</v>
      </c>
      <c s="36">
        <f>ROUND(G82*H82,6)</f>
      </c>
      <c r="L82" s="38">
        <v>0</v>
      </c>
      <c s="32">
        <f>ROUND(ROUND(L82,2)*ROUND(G82,3),2)</f>
      </c>
      <c s="36" t="s">
        <v>55</v>
      </c>
      <c>
        <f>(M82*21)/100</f>
      </c>
      <c t="s">
        <v>28</v>
      </c>
    </row>
    <row r="83" spans="1:5" ht="12.75">
      <c r="A83" s="35" t="s">
        <v>56</v>
      </c>
      <c r="E83" s="39" t="s">
        <v>835</v>
      </c>
    </row>
    <row r="84" spans="1:5" ht="12.75">
      <c r="A84" s="35" t="s">
        <v>57</v>
      </c>
      <c r="E84" s="40" t="s">
        <v>5</v>
      </c>
    </row>
    <row r="85" spans="1:5" ht="12.75">
      <c r="A85" t="s">
        <v>58</v>
      </c>
      <c r="E85" s="39" t="s">
        <v>59</v>
      </c>
    </row>
    <row r="86" spans="1:16" ht="12.75">
      <c r="A86" t="s">
        <v>50</v>
      </c>
      <c s="34" t="s">
        <v>121</v>
      </c>
      <c s="34" t="s">
        <v>836</v>
      </c>
      <c s="35" t="s">
        <v>5</v>
      </c>
      <c s="6" t="s">
        <v>837</v>
      </c>
      <c s="36" t="s">
        <v>54</v>
      </c>
      <c s="37">
        <v>1</v>
      </c>
      <c s="36">
        <v>0</v>
      </c>
      <c s="36">
        <f>ROUND(G86*H86,6)</f>
      </c>
      <c r="L86" s="38">
        <v>0</v>
      </c>
      <c s="32">
        <f>ROUND(ROUND(L86,2)*ROUND(G86,3),2)</f>
      </c>
      <c s="36" t="s">
        <v>55</v>
      </c>
      <c>
        <f>(M86*21)/100</f>
      </c>
      <c t="s">
        <v>28</v>
      </c>
    </row>
    <row r="87" spans="1:5" ht="12.75">
      <c r="A87" s="35" t="s">
        <v>56</v>
      </c>
      <c r="E87" s="39" t="s">
        <v>837</v>
      </c>
    </row>
    <row r="88" spans="1:5" ht="12.75">
      <c r="A88" s="35" t="s">
        <v>57</v>
      </c>
      <c r="E88" s="40" t="s">
        <v>5</v>
      </c>
    </row>
    <row r="89" spans="1:5" ht="12.75">
      <c r="A89" t="s">
        <v>58</v>
      </c>
      <c r="E89" s="39" t="s">
        <v>59</v>
      </c>
    </row>
    <row r="90" spans="1:16" ht="12.75">
      <c r="A90" t="s">
        <v>50</v>
      </c>
      <c s="34" t="s">
        <v>125</v>
      </c>
      <c s="34" t="s">
        <v>838</v>
      </c>
      <c s="35" t="s">
        <v>5</v>
      </c>
      <c s="6" t="s">
        <v>839</v>
      </c>
      <c s="36" t="s">
        <v>54</v>
      </c>
      <c s="37">
        <v>1</v>
      </c>
      <c s="36">
        <v>0</v>
      </c>
      <c s="36">
        <f>ROUND(G90*H90,6)</f>
      </c>
      <c r="L90" s="38">
        <v>0</v>
      </c>
      <c s="32">
        <f>ROUND(ROUND(L90,2)*ROUND(G90,3),2)</f>
      </c>
      <c s="36" t="s">
        <v>55</v>
      </c>
      <c>
        <f>(M90*21)/100</f>
      </c>
      <c t="s">
        <v>28</v>
      </c>
    </row>
    <row r="91" spans="1:5" ht="12.75">
      <c r="A91" s="35" t="s">
        <v>56</v>
      </c>
      <c r="E91" s="39" t="s">
        <v>839</v>
      </c>
    </row>
    <row r="92" spans="1:5" ht="12.75">
      <c r="A92" s="35" t="s">
        <v>57</v>
      </c>
      <c r="E92" s="40" t="s">
        <v>5</v>
      </c>
    </row>
    <row r="93" spans="1:5" ht="12.75">
      <c r="A93" t="s">
        <v>58</v>
      </c>
      <c r="E9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842</v>
      </c>
      <c r="E8" s="30" t="s">
        <v>841</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51</v>
      </c>
      <c s="34" t="s">
        <v>85</v>
      </c>
      <c s="35" t="s">
        <v>5</v>
      </c>
      <c s="6" t="s">
        <v>86</v>
      </c>
      <c s="36" t="s">
        <v>54</v>
      </c>
      <c s="37">
        <v>1</v>
      </c>
      <c s="36">
        <v>0</v>
      </c>
      <c s="36">
        <f>ROUND(G10*H10,6)</f>
      </c>
      <c r="L10" s="38">
        <v>0</v>
      </c>
      <c s="32">
        <f>ROUND(ROUND(L10,2)*ROUND(G10,3),2)</f>
      </c>
      <c s="36" t="s">
        <v>55</v>
      </c>
      <c>
        <f>(M10*21)/100</f>
      </c>
      <c t="s">
        <v>28</v>
      </c>
    </row>
    <row r="11" spans="1:5" ht="25.5">
      <c r="A11" s="35" t="s">
        <v>56</v>
      </c>
      <c r="E11" s="39" t="s">
        <v>86</v>
      </c>
    </row>
    <row r="12" spans="1:5" ht="12.75">
      <c r="A12" s="35" t="s">
        <v>57</v>
      </c>
      <c r="E12" s="40" t="s">
        <v>5</v>
      </c>
    </row>
    <row r="13" spans="1:5" ht="12.75">
      <c r="A13" t="s">
        <v>58</v>
      </c>
      <c r="E13" s="39" t="s">
        <v>59</v>
      </c>
    </row>
    <row r="14" spans="1:16" ht="12.75">
      <c r="A14" t="s">
        <v>50</v>
      </c>
      <c s="34" t="s">
        <v>28</v>
      </c>
      <c s="34" t="s">
        <v>843</v>
      </c>
      <c s="35" t="s">
        <v>5</v>
      </c>
      <c s="6" t="s">
        <v>844</v>
      </c>
      <c s="36" t="s">
        <v>54</v>
      </c>
      <c s="37">
        <v>1</v>
      </c>
      <c s="36">
        <v>0</v>
      </c>
      <c s="36">
        <f>ROUND(G14*H14,6)</f>
      </c>
      <c r="L14" s="38">
        <v>0</v>
      </c>
      <c s="32">
        <f>ROUND(ROUND(L14,2)*ROUND(G14,3),2)</f>
      </c>
      <c s="36" t="s">
        <v>55</v>
      </c>
      <c>
        <f>(M14*21)/100</f>
      </c>
      <c t="s">
        <v>28</v>
      </c>
    </row>
    <row r="15" spans="1:5" ht="12.75">
      <c r="A15" s="35" t="s">
        <v>56</v>
      </c>
      <c r="E15" s="39" t="s">
        <v>844</v>
      </c>
    </row>
    <row r="16" spans="1:5" ht="12.75">
      <c r="A16" s="35" t="s">
        <v>57</v>
      </c>
      <c r="E16" s="40" t="s">
        <v>5</v>
      </c>
    </row>
    <row r="17" spans="1:5" ht="12.75">
      <c r="A17" t="s">
        <v>58</v>
      </c>
      <c r="E17" s="39" t="s">
        <v>59</v>
      </c>
    </row>
    <row r="18" spans="1:16" ht="12.75">
      <c r="A18" t="s">
        <v>50</v>
      </c>
      <c s="34" t="s">
        <v>26</v>
      </c>
      <c s="34" t="s">
        <v>428</v>
      </c>
      <c s="35" t="s">
        <v>5</v>
      </c>
      <c s="6" t="s">
        <v>429</v>
      </c>
      <c s="36" t="s">
        <v>54</v>
      </c>
      <c s="37">
        <v>1</v>
      </c>
      <c s="36">
        <v>0</v>
      </c>
      <c s="36">
        <f>ROUND(G18*H18,6)</f>
      </c>
      <c r="L18" s="38">
        <v>0</v>
      </c>
      <c s="32">
        <f>ROUND(ROUND(L18,2)*ROUND(G18,3),2)</f>
      </c>
      <c s="36" t="s">
        <v>55</v>
      </c>
      <c>
        <f>(M18*21)/100</f>
      </c>
      <c t="s">
        <v>28</v>
      </c>
    </row>
    <row r="19" spans="1:5" ht="12.75">
      <c r="A19" s="35" t="s">
        <v>56</v>
      </c>
      <c r="E19" s="39" t="s">
        <v>429</v>
      </c>
    </row>
    <row r="20" spans="1:5" ht="12.75">
      <c r="A20" s="35" t="s">
        <v>57</v>
      </c>
      <c r="E20" s="40" t="s">
        <v>5</v>
      </c>
    </row>
    <row r="21" spans="1:5" ht="12.75">
      <c r="A21" t="s">
        <v>58</v>
      </c>
      <c r="E21" s="39" t="s">
        <v>59</v>
      </c>
    </row>
    <row r="22" spans="1:16" ht="12.75">
      <c r="A22" t="s">
        <v>50</v>
      </c>
      <c s="34" t="s">
        <v>67</v>
      </c>
      <c s="34" t="s">
        <v>312</v>
      </c>
      <c s="35" t="s">
        <v>5</v>
      </c>
      <c s="6" t="s">
        <v>313</v>
      </c>
      <c s="36" t="s">
        <v>54</v>
      </c>
      <c s="37">
        <v>4</v>
      </c>
      <c s="36">
        <v>0</v>
      </c>
      <c s="36">
        <f>ROUND(G22*H22,6)</f>
      </c>
      <c r="L22" s="38">
        <v>0</v>
      </c>
      <c s="32">
        <f>ROUND(ROUND(L22,2)*ROUND(G22,3),2)</f>
      </c>
      <c s="36" t="s">
        <v>55</v>
      </c>
      <c>
        <f>(M22*21)/100</f>
      </c>
      <c t="s">
        <v>28</v>
      </c>
    </row>
    <row r="23" spans="1:5" ht="12.75">
      <c r="A23" s="35" t="s">
        <v>56</v>
      </c>
      <c r="E23" s="39" t="s">
        <v>313</v>
      </c>
    </row>
    <row r="24" spans="1:5" ht="12.75">
      <c r="A24" s="35" t="s">
        <v>57</v>
      </c>
      <c r="E24" s="40" t="s">
        <v>5</v>
      </c>
    </row>
    <row r="25" spans="1:5" ht="12.75">
      <c r="A25" t="s">
        <v>58</v>
      </c>
      <c r="E25" s="39" t="s">
        <v>59</v>
      </c>
    </row>
    <row r="26" spans="1:16" ht="12.75">
      <c r="A26" t="s">
        <v>50</v>
      </c>
      <c s="34" t="s">
        <v>70</v>
      </c>
      <c s="34" t="s">
        <v>314</v>
      </c>
      <c s="35" t="s">
        <v>5</v>
      </c>
      <c s="6" t="s">
        <v>315</v>
      </c>
      <c s="36" t="s">
        <v>54</v>
      </c>
      <c s="37">
        <v>4</v>
      </c>
      <c s="36">
        <v>0</v>
      </c>
      <c s="36">
        <f>ROUND(G26*H26,6)</f>
      </c>
      <c r="L26" s="38">
        <v>0</v>
      </c>
      <c s="32">
        <f>ROUND(ROUND(L26,2)*ROUND(G26,3),2)</f>
      </c>
      <c s="36" t="s">
        <v>55</v>
      </c>
      <c>
        <f>(M26*21)/100</f>
      </c>
      <c t="s">
        <v>28</v>
      </c>
    </row>
    <row r="27" spans="1:5" ht="12.75">
      <c r="A27" s="35" t="s">
        <v>56</v>
      </c>
      <c r="E27" s="39" t="s">
        <v>315</v>
      </c>
    </row>
    <row r="28" spans="1:5" ht="12.75">
      <c r="A28" s="35" t="s">
        <v>57</v>
      </c>
      <c r="E28" s="40" t="s">
        <v>5</v>
      </c>
    </row>
    <row r="29" spans="1:5" ht="12.75">
      <c r="A29" t="s">
        <v>58</v>
      </c>
      <c r="E29" s="39" t="s">
        <v>59</v>
      </c>
    </row>
    <row r="30" spans="1:16" ht="12.75">
      <c r="A30" t="s">
        <v>50</v>
      </c>
      <c s="34" t="s">
        <v>27</v>
      </c>
      <c s="34" t="s">
        <v>845</v>
      </c>
      <c s="35" t="s">
        <v>5</v>
      </c>
      <c s="6" t="s">
        <v>846</v>
      </c>
      <c s="36" t="s">
        <v>54</v>
      </c>
      <c s="37">
        <v>13</v>
      </c>
      <c s="36">
        <v>0</v>
      </c>
      <c s="36">
        <f>ROUND(G30*H30,6)</f>
      </c>
      <c r="L30" s="38">
        <v>0</v>
      </c>
      <c s="32">
        <f>ROUND(ROUND(L30,2)*ROUND(G30,3),2)</f>
      </c>
      <c s="36" t="s">
        <v>55</v>
      </c>
      <c>
        <f>(M30*21)/100</f>
      </c>
      <c t="s">
        <v>28</v>
      </c>
    </row>
    <row r="31" spans="1:5" ht="12.75">
      <c r="A31" s="35" t="s">
        <v>56</v>
      </c>
      <c r="E31" s="39" t="s">
        <v>846</v>
      </c>
    </row>
    <row r="32" spans="1:5" ht="12.75">
      <c r="A32" s="35" t="s">
        <v>57</v>
      </c>
      <c r="E32" s="40" t="s">
        <v>5</v>
      </c>
    </row>
    <row r="33" spans="1:5" ht="12.75">
      <c r="A33" t="s">
        <v>58</v>
      </c>
      <c r="E33" s="39" t="s">
        <v>59</v>
      </c>
    </row>
    <row r="34" spans="1:16" ht="12.75">
      <c r="A34" t="s">
        <v>50</v>
      </c>
      <c s="34" t="s">
        <v>75</v>
      </c>
      <c s="34" t="s">
        <v>847</v>
      </c>
      <c s="35" t="s">
        <v>5</v>
      </c>
      <c s="6" t="s">
        <v>848</v>
      </c>
      <c s="36" t="s">
        <v>54</v>
      </c>
      <c s="37">
        <v>13</v>
      </c>
      <c s="36">
        <v>0</v>
      </c>
      <c s="36">
        <f>ROUND(G34*H34,6)</f>
      </c>
      <c r="L34" s="38">
        <v>0</v>
      </c>
      <c s="32">
        <f>ROUND(ROUND(L34,2)*ROUND(G34,3),2)</f>
      </c>
      <c s="36" t="s">
        <v>55</v>
      </c>
      <c>
        <f>(M34*21)/100</f>
      </c>
      <c t="s">
        <v>28</v>
      </c>
    </row>
    <row r="35" spans="1:5" ht="12.75">
      <c r="A35" s="35" t="s">
        <v>56</v>
      </c>
      <c r="E35" s="39" t="s">
        <v>848</v>
      </c>
    </row>
    <row r="36" spans="1:5" ht="12.75">
      <c r="A36" s="35" t="s">
        <v>57</v>
      </c>
      <c r="E36" s="40" t="s">
        <v>5</v>
      </c>
    </row>
    <row r="37" spans="1:5" ht="12.75">
      <c r="A37" t="s">
        <v>58</v>
      </c>
      <c r="E37" s="39" t="s">
        <v>59</v>
      </c>
    </row>
    <row r="38" spans="1:16" ht="12.75">
      <c r="A38" t="s">
        <v>50</v>
      </c>
      <c s="34" t="s">
        <v>78</v>
      </c>
      <c s="34" t="s">
        <v>344</v>
      </c>
      <c s="35" t="s">
        <v>5</v>
      </c>
      <c s="6" t="s">
        <v>345</v>
      </c>
      <c s="36" t="s">
        <v>54</v>
      </c>
      <c s="37">
        <v>4</v>
      </c>
      <c s="36">
        <v>0</v>
      </c>
      <c s="36">
        <f>ROUND(G38*H38,6)</f>
      </c>
      <c r="L38" s="38">
        <v>0</v>
      </c>
      <c s="32">
        <f>ROUND(ROUND(L38,2)*ROUND(G38,3),2)</f>
      </c>
      <c s="36" t="s">
        <v>55</v>
      </c>
      <c>
        <f>(M38*21)/100</f>
      </c>
      <c t="s">
        <v>28</v>
      </c>
    </row>
    <row r="39" spans="1:5" ht="12.75">
      <c r="A39" s="35" t="s">
        <v>56</v>
      </c>
      <c r="E39" s="39" t="s">
        <v>345</v>
      </c>
    </row>
    <row r="40" spans="1:5" ht="12.75">
      <c r="A40" s="35" t="s">
        <v>57</v>
      </c>
      <c r="E40" s="40" t="s">
        <v>5</v>
      </c>
    </row>
    <row r="41" spans="1:5" ht="12.75">
      <c r="A41" t="s">
        <v>58</v>
      </c>
      <c r="E41" s="39" t="s">
        <v>59</v>
      </c>
    </row>
    <row r="42" spans="1:16" ht="12.75">
      <c r="A42" t="s">
        <v>50</v>
      </c>
      <c s="34" t="s">
        <v>81</v>
      </c>
      <c s="34" t="s">
        <v>347</v>
      </c>
      <c s="35" t="s">
        <v>5</v>
      </c>
      <c s="6" t="s">
        <v>348</v>
      </c>
      <c s="36" t="s">
        <v>54</v>
      </c>
      <c s="37">
        <v>4</v>
      </c>
      <c s="36">
        <v>0</v>
      </c>
      <c s="36">
        <f>ROUND(G42*H42,6)</f>
      </c>
      <c r="L42" s="38">
        <v>0</v>
      </c>
      <c s="32">
        <f>ROUND(ROUND(L42,2)*ROUND(G42,3),2)</f>
      </c>
      <c s="36" t="s">
        <v>55</v>
      </c>
      <c>
        <f>(M42*21)/100</f>
      </c>
      <c t="s">
        <v>28</v>
      </c>
    </row>
    <row r="43" spans="1:5" ht="12.75">
      <c r="A43" s="35" t="s">
        <v>56</v>
      </c>
      <c r="E43" s="39" t="s">
        <v>348</v>
      </c>
    </row>
    <row r="44" spans="1:5" ht="12.75">
      <c r="A44" s="35" t="s">
        <v>57</v>
      </c>
      <c r="E44" s="40" t="s">
        <v>5</v>
      </c>
    </row>
    <row r="45" spans="1:5" ht="12.75">
      <c r="A45" t="s">
        <v>58</v>
      </c>
      <c r="E45" s="39" t="s">
        <v>59</v>
      </c>
    </row>
    <row r="46" spans="1:16" ht="12.75">
      <c r="A46" t="s">
        <v>50</v>
      </c>
      <c s="34" t="s">
        <v>84</v>
      </c>
      <c s="34" t="s">
        <v>849</v>
      </c>
      <c s="35" t="s">
        <v>5</v>
      </c>
      <c s="6" t="s">
        <v>850</v>
      </c>
      <c s="36" t="s">
        <v>54</v>
      </c>
      <c s="37">
        <v>1</v>
      </c>
      <c s="36">
        <v>0</v>
      </c>
      <c s="36">
        <f>ROUND(G46*H46,6)</f>
      </c>
      <c r="L46" s="38">
        <v>0</v>
      </c>
      <c s="32">
        <f>ROUND(ROUND(L46,2)*ROUND(G46,3),2)</f>
      </c>
      <c s="36" t="s">
        <v>55</v>
      </c>
      <c>
        <f>(M46*21)/100</f>
      </c>
      <c t="s">
        <v>28</v>
      </c>
    </row>
    <row r="47" spans="1:5" ht="12.75">
      <c r="A47" s="35" t="s">
        <v>56</v>
      </c>
      <c r="E47" s="39" t="s">
        <v>850</v>
      </c>
    </row>
    <row r="48" spans="1:5" ht="12.75">
      <c r="A48" s="35" t="s">
        <v>57</v>
      </c>
      <c r="E48" s="40" t="s">
        <v>5</v>
      </c>
    </row>
    <row r="49" spans="1:5" ht="12.75">
      <c r="A49" t="s">
        <v>58</v>
      </c>
      <c r="E49" s="39" t="s">
        <v>59</v>
      </c>
    </row>
    <row r="50" spans="1:16" ht="12.75">
      <c r="A50" t="s">
        <v>50</v>
      </c>
      <c s="34" t="s">
        <v>87</v>
      </c>
      <c s="34" t="s">
        <v>353</v>
      </c>
      <c s="35" t="s">
        <v>5</v>
      </c>
      <c s="6" t="s">
        <v>354</v>
      </c>
      <c s="36" t="s">
        <v>54</v>
      </c>
      <c s="37">
        <v>1</v>
      </c>
      <c s="36">
        <v>0</v>
      </c>
      <c s="36">
        <f>ROUND(G50*H50,6)</f>
      </c>
      <c r="L50" s="38">
        <v>0</v>
      </c>
      <c s="32">
        <f>ROUND(ROUND(L50,2)*ROUND(G50,3),2)</f>
      </c>
      <c s="36" t="s">
        <v>55</v>
      </c>
      <c>
        <f>(M50*21)/100</f>
      </c>
      <c t="s">
        <v>28</v>
      </c>
    </row>
    <row r="51" spans="1:5" ht="12.75">
      <c r="A51" s="35" t="s">
        <v>56</v>
      </c>
      <c r="E51" s="39" t="s">
        <v>354</v>
      </c>
    </row>
    <row r="52" spans="1:5" ht="12.75">
      <c r="A52" s="35" t="s">
        <v>57</v>
      </c>
      <c r="E52" s="40" t="s">
        <v>5</v>
      </c>
    </row>
    <row r="53" spans="1:5" ht="12.75">
      <c r="A53" t="s">
        <v>58</v>
      </c>
      <c r="E53" s="39" t="s">
        <v>59</v>
      </c>
    </row>
    <row r="54" spans="1:16" ht="12.75">
      <c r="A54" t="s">
        <v>50</v>
      </c>
      <c s="34" t="s">
        <v>91</v>
      </c>
      <c s="34" t="s">
        <v>851</v>
      </c>
      <c s="35" t="s">
        <v>5</v>
      </c>
      <c s="6" t="s">
        <v>852</v>
      </c>
      <c s="36" t="s">
        <v>54</v>
      </c>
      <c s="37">
        <v>1</v>
      </c>
      <c s="36">
        <v>0</v>
      </c>
      <c s="36">
        <f>ROUND(G54*H54,6)</f>
      </c>
      <c r="L54" s="38">
        <v>0</v>
      </c>
      <c s="32">
        <f>ROUND(ROUND(L54,2)*ROUND(G54,3),2)</f>
      </c>
      <c s="36" t="s">
        <v>55</v>
      </c>
      <c>
        <f>(M54*21)/100</f>
      </c>
      <c t="s">
        <v>28</v>
      </c>
    </row>
    <row r="55" spans="1:5" ht="12.75">
      <c r="A55" s="35" t="s">
        <v>56</v>
      </c>
      <c r="E55" s="39" t="s">
        <v>852</v>
      </c>
    </row>
    <row r="56" spans="1:5" ht="12.75">
      <c r="A56" s="35" t="s">
        <v>57</v>
      </c>
      <c r="E56" s="40" t="s">
        <v>5</v>
      </c>
    </row>
    <row r="57" spans="1:5" ht="12.75">
      <c r="A57" t="s">
        <v>58</v>
      </c>
      <c r="E57" s="39" t="s">
        <v>59</v>
      </c>
    </row>
    <row r="58" spans="1:16" ht="12.75">
      <c r="A58" t="s">
        <v>50</v>
      </c>
      <c s="34" t="s">
        <v>94</v>
      </c>
      <c s="34" t="s">
        <v>783</v>
      </c>
      <c s="35" t="s">
        <v>5</v>
      </c>
      <c s="6" t="s">
        <v>784</v>
      </c>
      <c s="36" t="s">
        <v>54</v>
      </c>
      <c s="37">
        <v>1</v>
      </c>
      <c s="36">
        <v>0</v>
      </c>
      <c s="36">
        <f>ROUND(G58*H58,6)</f>
      </c>
      <c r="L58" s="38">
        <v>0</v>
      </c>
      <c s="32">
        <f>ROUND(ROUND(L58,2)*ROUND(G58,3),2)</f>
      </c>
      <c s="36" t="s">
        <v>55</v>
      </c>
      <c>
        <f>(M58*21)/100</f>
      </c>
      <c t="s">
        <v>28</v>
      </c>
    </row>
    <row r="59" spans="1:5" ht="12.75">
      <c r="A59" s="35" t="s">
        <v>56</v>
      </c>
      <c r="E59" s="39" t="s">
        <v>784</v>
      </c>
    </row>
    <row r="60" spans="1:5" ht="12.75">
      <c r="A60" s="35" t="s">
        <v>57</v>
      </c>
      <c r="E60" s="40" t="s">
        <v>5</v>
      </c>
    </row>
    <row r="61" spans="1:5" ht="12.75">
      <c r="A61" t="s">
        <v>58</v>
      </c>
      <c r="E61" s="39" t="s">
        <v>59</v>
      </c>
    </row>
    <row r="62" spans="1:16" ht="12.75">
      <c r="A62" t="s">
        <v>50</v>
      </c>
      <c s="34" t="s">
        <v>101</v>
      </c>
      <c s="34" t="s">
        <v>853</v>
      </c>
      <c s="35" t="s">
        <v>5</v>
      </c>
      <c s="6" t="s">
        <v>854</v>
      </c>
      <c s="36" t="s">
        <v>54</v>
      </c>
      <c s="37">
        <v>1</v>
      </c>
      <c s="36">
        <v>0</v>
      </c>
      <c s="36">
        <f>ROUND(G62*H62,6)</f>
      </c>
      <c r="L62" s="38">
        <v>0</v>
      </c>
      <c s="32">
        <f>ROUND(ROUND(L62,2)*ROUND(G62,3),2)</f>
      </c>
      <c s="36" t="s">
        <v>55</v>
      </c>
      <c>
        <f>(M62*21)/100</f>
      </c>
      <c t="s">
        <v>28</v>
      </c>
    </row>
    <row r="63" spans="1:5" ht="12.75">
      <c r="A63" s="35" t="s">
        <v>56</v>
      </c>
      <c r="E63" s="39" t="s">
        <v>854</v>
      </c>
    </row>
    <row r="64" spans="1:5" ht="12.75">
      <c r="A64" s="35" t="s">
        <v>57</v>
      </c>
      <c r="E64" s="40" t="s">
        <v>5</v>
      </c>
    </row>
    <row r="65" spans="1:5" ht="12.75">
      <c r="A65" t="s">
        <v>58</v>
      </c>
      <c r="E65" s="39" t="s">
        <v>59</v>
      </c>
    </row>
    <row r="66" spans="1:16" ht="12.75">
      <c r="A66" t="s">
        <v>50</v>
      </c>
      <c s="34" t="s">
        <v>104</v>
      </c>
      <c s="34" t="s">
        <v>785</v>
      </c>
      <c s="35" t="s">
        <v>5</v>
      </c>
      <c s="6" t="s">
        <v>786</v>
      </c>
      <c s="36" t="s">
        <v>54</v>
      </c>
      <c s="37">
        <v>1</v>
      </c>
      <c s="36">
        <v>0</v>
      </c>
      <c s="36">
        <f>ROUND(G66*H66,6)</f>
      </c>
      <c r="L66" s="38">
        <v>0</v>
      </c>
      <c s="32">
        <f>ROUND(ROUND(L66,2)*ROUND(G66,3),2)</f>
      </c>
      <c s="36" t="s">
        <v>55</v>
      </c>
      <c>
        <f>(M66*21)/100</f>
      </c>
      <c t="s">
        <v>28</v>
      </c>
    </row>
    <row r="67" spans="1:5" ht="12.75">
      <c r="A67" s="35" t="s">
        <v>56</v>
      </c>
      <c r="E67" s="39" t="s">
        <v>786</v>
      </c>
    </row>
    <row r="68" spans="1:5" ht="12.75">
      <c r="A68" s="35" t="s">
        <v>57</v>
      </c>
      <c r="E68" s="40" t="s">
        <v>5</v>
      </c>
    </row>
    <row r="69" spans="1:5" ht="12.75">
      <c r="A69" t="s">
        <v>58</v>
      </c>
      <c r="E69" s="39" t="s">
        <v>59</v>
      </c>
    </row>
    <row r="70" spans="1:16" ht="12.75">
      <c r="A70" t="s">
        <v>50</v>
      </c>
      <c s="34" t="s">
        <v>109</v>
      </c>
      <c s="34" t="s">
        <v>362</v>
      </c>
      <c s="35" t="s">
        <v>5</v>
      </c>
      <c s="6" t="s">
        <v>363</v>
      </c>
      <c s="36" t="s">
        <v>64</v>
      </c>
      <c s="37">
        <v>5</v>
      </c>
      <c s="36">
        <v>0</v>
      </c>
      <c s="36">
        <f>ROUND(G70*H70,6)</f>
      </c>
      <c r="L70" s="38">
        <v>0</v>
      </c>
      <c s="32">
        <f>ROUND(ROUND(L70,2)*ROUND(G70,3),2)</f>
      </c>
      <c s="36" t="s">
        <v>55</v>
      </c>
      <c>
        <f>(M70*21)/100</f>
      </c>
      <c t="s">
        <v>28</v>
      </c>
    </row>
    <row r="71" spans="1:5" ht="12.75">
      <c r="A71" s="35" t="s">
        <v>56</v>
      </c>
      <c r="E71" s="39" t="s">
        <v>363</v>
      </c>
    </row>
    <row r="72" spans="1:5" ht="12.75">
      <c r="A72" s="35" t="s">
        <v>57</v>
      </c>
      <c r="E72" s="40" t="s">
        <v>5</v>
      </c>
    </row>
    <row r="73" spans="1:5" ht="12.75">
      <c r="A73" t="s">
        <v>58</v>
      </c>
      <c r="E73" s="39" t="s">
        <v>59</v>
      </c>
    </row>
    <row r="74" spans="1:16" ht="12.75">
      <c r="A74" t="s">
        <v>50</v>
      </c>
      <c s="34" t="s">
        <v>112</v>
      </c>
      <c s="34" t="s">
        <v>365</v>
      </c>
      <c s="35" t="s">
        <v>5</v>
      </c>
      <c s="6" t="s">
        <v>366</v>
      </c>
      <c s="36" t="s">
        <v>64</v>
      </c>
      <c s="37">
        <v>5</v>
      </c>
      <c s="36">
        <v>0</v>
      </c>
      <c s="36">
        <f>ROUND(G74*H74,6)</f>
      </c>
      <c r="L74" s="38">
        <v>0</v>
      </c>
      <c s="32">
        <f>ROUND(ROUND(L74,2)*ROUND(G74,3),2)</f>
      </c>
      <c s="36" t="s">
        <v>55</v>
      </c>
      <c>
        <f>(M74*21)/100</f>
      </c>
      <c t="s">
        <v>28</v>
      </c>
    </row>
    <row r="75" spans="1:5" ht="12.75">
      <c r="A75" s="35" t="s">
        <v>56</v>
      </c>
      <c r="E75" s="39" t="s">
        <v>366</v>
      </c>
    </row>
    <row r="76" spans="1:5" ht="12.75">
      <c r="A76" s="35" t="s">
        <v>57</v>
      </c>
      <c r="E76" s="40" t="s">
        <v>5</v>
      </c>
    </row>
    <row r="77" spans="1:5" ht="12.75">
      <c r="A77" t="s">
        <v>58</v>
      </c>
      <c r="E77" s="39" t="s">
        <v>59</v>
      </c>
    </row>
    <row r="78" spans="1:16" ht="12.75">
      <c r="A78" t="s">
        <v>50</v>
      </c>
      <c s="34" t="s">
        <v>115</v>
      </c>
      <c s="34" t="s">
        <v>368</v>
      </c>
      <c s="35" t="s">
        <v>5</v>
      </c>
      <c s="6" t="s">
        <v>369</v>
      </c>
      <c s="36" t="s">
        <v>54</v>
      </c>
      <c s="37">
        <v>4</v>
      </c>
      <c s="36">
        <v>0</v>
      </c>
      <c s="36">
        <f>ROUND(G78*H78,6)</f>
      </c>
      <c r="L78" s="38">
        <v>0</v>
      </c>
      <c s="32">
        <f>ROUND(ROUND(L78,2)*ROUND(G78,3),2)</f>
      </c>
      <c s="36" t="s">
        <v>55</v>
      </c>
      <c>
        <f>(M78*21)/100</f>
      </c>
      <c t="s">
        <v>28</v>
      </c>
    </row>
    <row r="79" spans="1:5" ht="12.75">
      <c r="A79" s="35" t="s">
        <v>56</v>
      </c>
      <c r="E79" s="39" t="s">
        <v>369</v>
      </c>
    </row>
    <row r="80" spans="1:5" ht="12.75">
      <c r="A80" s="35" t="s">
        <v>57</v>
      </c>
      <c r="E80" s="40" t="s">
        <v>5</v>
      </c>
    </row>
    <row r="81" spans="1:5" ht="12.75">
      <c r="A81" t="s">
        <v>58</v>
      </c>
      <c r="E81" s="39" t="s">
        <v>59</v>
      </c>
    </row>
    <row r="82" spans="1:16" ht="12.75">
      <c r="A82" t="s">
        <v>50</v>
      </c>
      <c s="34" t="s">
        <v>118</v>
      </c>
      <c s="34" t="s">
        <v>371</v>
      </c>
      <c s="35" t="s">
        <v>5</v>
      </c>
      <c s="6" t="s">
        <v>372</v>
      </c>
      <c s="36" t="s">
        <v>54</v>
      </c>
      <c s="37">
        <v>4</v>
      </c>
      <c s="36">
        <v>0</v>
      </c>
      <c s="36">
        <f>ROUND(G82*H82,6)</f>
      </c>
      <c r="L82" s="38">
        <v>0</v>
      </c>
      <c s="32">
        <f>ROUND(ROUND(L82,2)*ROUND(G82,3),2)</f>
      </c>
      <c s="36" t="s">
        <v>55</v>
      </c>
      <c>
        <f>(M82*21)/100</f>
      </c>
      <c t="s">
        <v>28</v>
      </c>
    </row>
    <row r="83" spans="1:5" ht="12.75">
      <c r="A83" s="35" t="s">
        <v>56</v>
      </c>
      <c r="E83" s="39" t="s">
        <v>372</v>
      </c>
    </row>
    <row r="84" spans="1:5" ht="12.75">
      <c r="A84" s="35" t="s">
        <v>57</v>
      </c>
      <c r="E84" s="40" t="s">
        <v>5</v>
      </c>
    </row>
    <row r="85" spans="1:5" ht="12.75">
      <c r="A85" t="s">
        <v>58</v>
      </c>
      <c r="E85" s="39" t="s">
        <v>59</v>
      </c>
    </row>
    <row r="86" spans="1:16" ht="12.75">
      <c r="A86" t="s">
        <v>50</v>
      </c>
      <c s="34" t="s">
        <v>121</v>
      </c>
      <c s="34" t="s">
        <v>374</v>
      </c>
      <c s="35" t="s">
        <v>5</v>
      </c>
      <c s="6" t="s">
        <v>375</v>
      </c>
      <c s="36" t="s">
        <v>54</v>
      </c>
      <c s="37">
        <v>2</v>
      </c>
      <c s="36">
        <v>0</v>
      </c>
      <c s="36">
        <f>ROUND(G86*H86,6)</f>
      </c>
      <c r="L86" s="38">
        <v>0</v>
      </c>
      <c s="32">
        <f>ROUND(ROUND(L86,2)*ROUND(G86,3),2)</f>
      </c>
      <c s="36" t="s">
        <v>55</v>
      </c>
      <c>
        <f>(M86*21)/100</f>
      </c>
      <c t="s">
        <v>28</v>
      </c>
    </row>
    <row r="87" spans="1:5" ht="12.75">
      <c r="A87" s="35" t="s">
        <v>56</v>
      </c>
      <c r="E87" s="39" t="s">
        <v>375</v>
      </c>
    </row>
    <row r="88" spans="1:5" ht="12.75">
      <c r="A88" s="35" t="s">
        <v>57</v>
      </c>
      <c r="E88" s="40" t="s">
        <v>5</v>
      </c>
    </row>
    <row r="89" spans="1:5" ht="12.75">
      <c r="A89" t="s">
        <v>58</v>
      </c>
      <c r="E89" s="39" t="s">
        <v>59</v>
      </c>
    </row>
    <row r="90" spans="1:16" ht="12.75">
      <c r="A90" t="s">
        <v>50</v>
      </c>
      <c s="34" t="s">
        <v>125</v>
      </c>
      <c s="34" t="s">
        <v>377</v>
      </c>
      <c s="35" t="s">
        <v>5</v>
      </c>
      <c s="6" t="s">
        <v>378</v>
      </c>
      <c s="36" t="s">
        <v>54</v>
      </c>
      <c s="37">
        <v>2</v>
      </c>
      <c s="36">
        <v>0</v>
      </c>
      <c s="36">
        <f>ROUND(G90*H90,6)</f>
      </c>
      <c r="L90" s="38">
        <v>0</v>
      </c>
      <c s="32">
        <f>ROUND(ROUND(L90,2)*ROUND(G90,3),2)</f>
      </c>
      <c s="36" t="s">
        <v>55</v>
      </c>
      <c>
        <f>(M90*21)/100</f>
      </c>
      <c t="s">
        <v>28</v>
      </c>
    </row>
    <row r="91" spans="1:5" ht="12.75">
      <c r="A91" s="35" t="s">
        <v>56</v>
      </c>
      <c r="E91" s="39" t="s">
        <v>378</v>
      </c>
    </row>
    <row r="92" spans="1:5" ht="12.75">
      <c r="A92" s="35" t="s">
        <v>57</v>
      </c>
      <c r="E92" s="40" t="s">
        <v>5</v>
      </c>
    </row>
    <row r="93" spans="1:5" ht="12.75">
      <c r="A93" t="s">
        <v>58</v>
      </c>
      <c r="E93" s="39" t="s">
        <v>59</v>
      </c>
    </row>
    <row r="94" spans="1:16" ht="12.75">
      <c r="A94" t="s">
        <v>50</v>
      </c>
      <c s="34" t="s">
        <v>128</v>
      </c>
      <c s="34" t="s">
        <v>380</v>
      </c>
      <c s="35" t="s">
        <v>5</v>
      </c>
      <c s="6" t="s">
        <v>381</v>
      </c>
      <c s="36" t="s">
        <v>54</v>
      </c>
      <c s="37">
        <v>1</v>
      </c>
      <c s="36">
        <v>0</v>
      </c>
      <c s="36">
        <f>ROUND(G94*H94,6)</f>
      </c>
      <c r="L94" s="38">
        <v>0</v>
      </c>
      <c s="32">
        <f>ROUND(ROUND(L94,2)*ROUND(G94,3),2)</f>
      </c>
      <c s="36" t="s">
        <v>55</v>
      </c>
      <c>
        <f>(M94*21)/100</f>
      </c>
      <c t="s">
        <v>28</v>
      </c>
    </row>
    <row r="95" spans="1:5" ht="12.75">
      <c r="A95" s="35" t="s">
        <v>56</v>
      </c>
      <c r="E95" s="39" t="s">
        <v>381</v>
      </c>
    </row>
    <row r="96" spans="1:5" ht="12.75">
      <c r="A96" s="35" t="s">
        <v>57</v>
      </c>
      <c r="E96" s="40" t="s">
        <v>5</v>
      </c>
    </row>
    <row r="97" spans="1:5" ht="12.75">
      <c r="A97" t="s">
        <v>58</v>
      </c>
      <c r="E97" s="39" t="s">
        <v>59</v>
      </c>
    </row>
    <row r="98" spans="1:16" ht="12.75">
      <c r="A98" t="s">
        <v>50</v>
      </c>
      <c s="34" t="s">
        <v>132</v>
      </c>
      <c s="34" t="s">
        <v>383</v>
      </c>
      <c s="35" t="s">
        <v>5</v>
      </c>
      <c s="6" t="s">
        <v>384</v>
      </c>
      <c s="36" t="s">
        <v>54</v>
      </c>
      <c s="37">
        <v>1</v>
      </c>
      <c s="36">
        <v>0</v>
      </c>
      <c s="36">
        <f>ROUND(G98*H98,6)</f>
      </c>
      <c r="L98" s="38">
        <v>0</v>
      </c>
      <c s="32">
        <f>ROUND(ROUND(L98,2)*ROUND(G98,3),2)</f>
      </c>
      <c s="36" t="s">
        <v>55</v>
      </c>
      <c>
        <f>(M98*21)/100</f>
      </c>
      <c t="s">
        <v>28</v>
      </c>
    </row>
    <row r="99" spans="1:5" ht="12.75">
      <c r="A99" s="35" t="s">
        <v>56</v>
      </c>
      <c r="E99" s="39" t="s">
        <v>384</v>
      </c>
    </row>
    <row r="100" spans="1:5" ht="12.75">
      <c r="A100" s="35" t="s">
        <v>57</v>
      </c>
      <c r="E100" s="40" t="s">
        <v>5</v>
      </c>
    </row>
    <row r="101" spans="1:5" ht="12.75">
      <c r="A101" t="s">
        <v>58</v>
      </c>
      <c r="E101" s="39" t="s">
        <v>59</v>
      </c>
    </row>
    <row r="102" spans="1:16" ht="12.75">
      <c r="A102" t="s">
        <v>50</v>
      </c>
      <c s="34" t="s">
        <v>136</v>
      </c>
      <c s="34" t="s">
        <v>855</v>
      </c>
      <c s="35" t="s">
        <v>5</v>
      </c>
      <c s="6" t="s">
        <v>856</v>
      </c>
      <c s="36" t="s">
        <v>54</v>
      </c>
      <c s="37">
        <v>4</v>
      </c>
      <c s="36">
        <v>0</v>
      </c>
      <c s="36">
        <f>ROUND(G102*H102,6)</f>
      </c>
      <c r="L102" s="38">
        <v>0</v>
      </c>
      <c s="32">
        <f>ROUND(ROUND(L102,2)*ROUND(G102,3),2)</f>
      </c>
      <c s="36" t="s">
        <v>97</v>
      </c>
      <c>
        <f>(M102*21)/100</f>
      </c>
      <c t="s">
        <v>28</v>
      </c>
    </row>
    <row r="103" spans="1:5" ht="12.75">
      <c r="A103" s="35" t="s">
        <v>56</v>
      </c>
      <c r="E103" s="39" t="s">
        <v>856</v>
      </c>
    </row>
    <row r="104" spans="1:5" ht="12.75">
      <c r="A104" s="35" t="s">
        <v>57</v>
      </c>
      <c r="E104" s="40" t="s">
        <v>5</v>
      </c>
    </row>
    <row r="105" spans="1:5" ht="191.25">
      <c r="A105" t="s">
        <v>58</v>
      </c>
      <c r="E105" s="39" t="s">
        <v>725</v>
      </c>
    </row>
    <row r="106" spans="1:16" ht="12.75">
      <c r="A106" t="s">
        <v>50</v>
      </c>
      <c s="34" t="s">
        <v>140</v>
      </c>
      <c s="34" t="s">
        <v>787</v>
      </c>
      <c s="35" t="s">
        <v>5</v>
      </c>
      <c s="6" t="s">
        <v>788</v>
      </c>
      <c s="36" t="s">
        <v>54</v>
      </c>
      <c s="37">
        <v>3</v>
      </c>
      <c s="36">
        <v>0</v>
      </c>
      <c s="36">
        <f>ROUND(G106*H106,6)</f>
      </c>
      <c r="L106" s="38">
        <v>0</v>
      </c>
      <c s="32">
        <f>ROUND(ROUND(L106,2)*ROUND(G106,3),2)</f>
      </c>
      <c s="36" t="s">
        <v>97</v>
      </c>
      <c>
        <f>(M106*21)/100</f>
      </c>
      <c t="s">
        <v>28</v>
      </c>
    </row>
    <row r="107" spans="1:5" ht="12.75">
      <c r="A107" s="35" t="s">
        <v>56</v>
      </c>
      <c r="E107" s="39" t="s">
        <v>788</v>
      </c>
    </row>
    <row r="108" spans="1:5" ht="12.75">
      <c r="A108" s="35" t="s">
        <v>57</v>
      </c>
      <c r="E108" s="40" t="s">
        <v>5</v>
      </c>
    </row>
    <row r="109" spans="1:5" ht="191.25">
      <c r="A109" t="s">
        <v>58</v>
      </c>
      <c r="E109" s="39" t="s">
        <v>725</v>
      </c>
    </row>
    <row r="110" spans="1:16" ht="12.75">
      <c r="A110" t="s">
        <v>50</v>
      </c>
      <c s="34" t="s">
        <v>144</v>
      </c>
      <c s="34" t="s">
        <v>857</v>
      </c>
      <c s="35" t="s">
        <v>5</v>
      </c>
      <c s="6" t="s">
        <v>858</v>
      </c>
      <c s="36" t="s">
        <v>54</v>
      </c>
      <c s="37">
        <v>12</v>
      </c>
      <c s="36">
        <v>0</v>
      </c>
      <c s="36">
        <f>ROUND(G110*H110,6)</f>
      </c>
      <c r="L110" s="38">
        <v>0</v>
      </c>
      <c s="32">
        <f>ROUND(ROUND(L110,2)*ROUND(G110,3),2)</f>
      </c>
      <c s="36" t="s">
        <v>97</v>
      </c>
      <c>
        <f>(M110*21)/100</f>
      </c>
      <c t="s">
        <v>28</v>
      </c>
    </row>
    <row r="111" spans="1:5" ht="12.75">
      <c r="A111" s="35" t="s">
        <v>56</v>
      </c>
      <c r="E111" s="39" t="s">
        <v>858</v>
      </c>
    </row>
    <row r="112" spans="1:5" ht="12.75">
      <c r="A112" s="35" t="s">
        <v>57</v>
      </c>
      <c r="E112" s="40" t="s">
        <v>5</v>
      </c>
    </row>
    <row r="113" spans="1:5" ht="114.75">
      <c r="A113" t="s">
        <v>58</v>
      </c>
      <c r="E113" s="39" t="s">
        <v>397</v>
      </c>
    </row>
    <row r="114" spans="1:16" ht="12.75">
      <c r="A114" t="s">
        <v>50</v>
      </c>
      <c s="34" t="s">
        <v>148</v>
      </c>
      <c s="34" t="s">
        <v>859</v>
      </c>
      <c s="35" t="s">
        <v>5</v>
      </c>
      <c s="6" t="s">
        <v>860</v>
      </c>
      <c s="36" t="s">
        <v>54</v>
      </c>
      <c s="37">
        <v>4</v>
      </c>
      <c s="36">
        <v>0</v>
      </c>
      <c s="36">
        <f>ROUND(G114*H114,6)</f>
      </c>
      <c r="L114" s="38">
        <v>0</v>
      </c>
      <c s="32">
        <f>ROUND(ROUND(L114,2)*ROUND(G114,3),2)</f>
      </c>
      <c s="36" t="s">
        <v>97</v>
      </c>
      <c>
        <f>(M114*21)/100</f>
      </c>
      <c t="s">
        <v>28</v>
      </c>
    </row>
    <row r="115" spans="1:5" ht="12.75">
      <c r="A115" s="35" t="s">
        <v>56</v>
      </c>
      <c r="E115" s="39" t="s">
        <v>860</v>
      </c>
    </row>
    <row r="116" spans="1:5" ht="12.75">
      <c r="A116" s="35" t="s">
        <v>57</v>
      </c>
      <c r="E116" s="40" t="s">
        <v>5</v>
      </c>
    </row>
    <row r="117" spans="1:5" ht="114.75">
      <c r="A117" t="s">
        <v>58</v>
      </c>
      <c r="E117" s="39" t="s">
        <v>397</v>
      </c>
    </row>
    <row r="118" spans="1:16" ht="12.75">
      <c r="A118" t="s">
        <v>50</v>
      </c>
      <c s="34" t="s">
        <v>152</v>
      </c>
      <c s="34" t="s">
        <v>392</v>
      </c>
      <c s="35" t="s">
        <v>5</v>
      </c>
      <c s="6" t="s">
        <v>393</v>
      </c>
      <c s="36" t="s">
        <v>54</v>
      </c>
      <c s="37">
        <v>3</v>
      </c>
      <c s="36">
        <v>0</v>
      </c>
      <c s="36">
        <f>ROUND(G118*H118,6)</f>
      </c>
      <c r="L118" s="38">
        <v>0</v>
      </c>
      <c s="32">
        <f>ROUND(ROUND(L118,2)*ROUND(G118,3),2)</f>
      </c>
      <c s="36" t="s">
        <v>55</v>
      </c>
      <c>
        <f>(M118*21)/100</f>
      </c>
      <c t="s">
        <v>28</v>
      </c>
    </row>
    <row r="119" spans="1:5" ht="12.75">
      <c r="A119" s="35" t="s">
        <v>56</v>
      </c>
      <c r="E119" s="39" t="s">
        <v>393</v>
      </c>
    </row>
    <row r="120" spans="1:5" ht="12.75">
      <c r="A120" s="35" t="s">
        <v>57</v>
      </c>
      <c r="E120" s="40" t="s">
        <v>5</v>
      </c>
    </row>
    <row r="121" spans="1:5" ht="12.75">
      <c r="A121" t="s">
        <v>58</v>
      </c>
      <c r="E121" s="39" t="s">
        <v>59</v>
      </c>
    </row>
    <row r="122" spans="1:16" ht="12.75">
      <c r="A122" t="s">
        <v>50</v>
      </c>
      <c s="34" t="s">
        <v>156</v>
      </c>
      <c s="34" t="s">
        <v>402</v>
      </c>
      <c s="35" t="s">
        <v>5</v>
      </c>
      <c s="6" t="s">
        <v>403</v>
      </c>
      <c s="36" t="s">
        <v>54</v>
      </c>
      <c s="37">
        <v>4</v>
      </c>
      <c s="36">
        <v>0</v>
      </c>
      <c s="36">
        <f>ROUND(G122*H122,6)</f>
      </c>
      <c r="L122" s="38">
        <v>0</v>
      </c>
      <c s="32">
        <f>ROUND(ROUND(L122,2)*ROUND(G122,3),2)</f>
      </c>
      <c s="36" t="s">
        <v>97</v>
      </c>
      <c>
        <f>(M122*21)/100</f>
      </c>
      <c t="s">
        <v>28</v>
      </c>
    </row>
    <row r="123" spans="1:5" ht="12.75">
      <c r="A123" s="35" t="s">
        <v>56</v>
      </c>
      <c r="E123" s="39" t="s">
        <v>403</v>
      </c>
    </row>
    <row r="124" spans="1:5" ht="12.75">
      <c r="A124" s="35" t="s">
        <v>57</v>
      </c>
      <c r="E124" s="40" t="s">
        <v>5</v>
      </c>
    </row>
    <row r="125" spans="1:5" ht="140.25">
      <c r="A125" t="s">
        <v>58</v>
      </c>
      <c r="E125" s="39" t="s">
        <v>404</v>
      </c>
    </row>
    <row r="126" spans="1:16" ht="12.75">
      <c r="A126" t="s">
        <v>50</v>
      </c>
      <c s="34" t="s">
        <v>160</v>
      </c>
      <c s="34" t="s">
        <v>406</v>
      </c>
      <c s="35" t="s">
        <v>5</v>
      </c>
      <c s="6" t="s">
        <v>861</v>
      </c>
      <c s="36" t="s">
        <v>54</v>
      </c>
      <c s="37">
        <v>1</v>
      </c>
      <c s="36">
        <v>0</v>
      </c>
      <c s="36">
        <f>ROUND(G126*H126,6)</f>
      </c>
      <c r="L126" s="38">
        <v>0</v>
      </c>
      <c s="32">
        <f>ROUND(ROUND(L126,2)*ROUND(G126,3),2)</f>
      </c>
      <c s="36" t="s">
        <v>55</v>
      </c>
      <c>
        <f>(M126*21)/100</f>
      </c>
      <c t="s">
        <v>28</v>
      </c>
    </row>
    <row r="127" spans="1:5" ht="12.75">
      <c r="A127" s="35" t="s">
        <v>56</v>
      </c>
      <c r="E127" s="39" t="s">
        <v>861</v>
      </c>
    </row>
    <row r="128" spans="1:5" ht="12.75">
      <c r="A128" s="35" t="s">
        <v>57</v>
      </c>
      <c r="E128" s="40" t="s">
        <v>5</v>
      </c>
    </row>
    <row r="129" spans="1:5" ht="12.75">
      <c r="A129" t="s">
        <v>58</v>
      </c>
      <c r="E129" s="39" t="s">
        <v>59</v>
      </c>
    </row>
    <row r="130" spans="1:16" ht="12.75">
      <c r="A130" t="s">
        <v>50</v>
      </c>
      <c s="34" t="s">
        <v>164</v>
      </c>
      <c s="34" t="s">
        <v>409</v>
      </c>
      <c s="35" t="s">
        <v>5</v>
      </c>
      <c s="6" t="s">
        <v>862</v>
      </c>
      <c s="36" t="s">
        <v>54</v>
      </c>
      <c s="37">
        <v>1</v>
      </c>
      <c s="36">
        <v>0</v>
      </c>
      <c s="36">
        <f>ROUND(G130*H130,6)</f>
      </c>
      <c r="L130" s="38">
        <v>0</v>
      </c>
      <c s="32">
        <f>ROUND(ROUND(L130,2)*ROUND(G130,3),2)</f>
      </c>
      <c s="36" t="s">
        <v>55</v>
      </c>
      <c>
        <f>(M130*21)/100</f>
      </c>
      <c t="s">
        <v>28</v>
      </c>
    </row>
    <row r="131" spans="1:5" ht="12.75">
      <c r="A131" s="35" t="s">
        <v>56</v>
      </c>
      <c r="E131" s="39" t="s">
        <v>862</v>
      </c>
    </row>
    <row r="132" spans="1:5" ht="12.75">
      <c r="A132" s="35" t="s">
        <v>57</v>
      </c>
      <c r="E132" s="40" t="s">
        <v>5</v>
      </c>
    </row>
    <row r="133" spans="1:5" ht="12.75">
      <c r="A133" t="s">
        <v>58</v>
      </c>
      <c r="E133" s="39" t="s">
        <v>59</v>
      </c>
    </row>
    <row r="134" spans="1:16" ht="12.75">
      <c r="A134" t="s">
        <v>50</v>
      </c>
      <c s="34" t="s">
        <v>168</v>
      </c>
      <c s="34" t="s">
        <v>863</v>
      </c>
      <c s="35" t="s">
        <v>5</v>
      </c>
      <c s="6" t="s">
        <v>864</v>
      </c>
      <c s="36" t="s">
        <v>54</v>
      </c>
      <c s="37">
        <v>1</v>
      </c>
      <c s="36">
        <v>0</v>
      </c>
      <c s="36">
        <f>ROUND(G134*H134,6)</f>
      </c>
      <c r="L134" s="38">
        <v>0</v>
      </c>
      <c s="32">
        <f>ROUND(ROUND(L134,2)*ROUND(G134,3),2)</f>
      </c>
      <c s="36" t="s">
        <v>55</v>
      </c>
      <c>
        <f>(M134*21)/100</f>
      </c>
      <c t="s">
        <v>28</v>
      </c>
    </row>
    <row r="135" spans="1:5" ht="12.75">
      <c r="A135" s="35" t="s">
        <v>56</v>
      </c>
      <c r="E135" s="39" t="s">
        <v>864</v>
      </c>
    </row>
    <row r="136" spans="1:5" ht="12.75">
      <c r="A136" s="35" t="s">
        <v>57</v>
      </c>
      <c r="E136" s="40" t="s">
        <v>5</v>
      </c>
    </row>
    <row r="137" spans="1:5" ht="12.75">
      <c r="A137" t="s">
        <v>58</v>
      </c>
      <c r="E137" s="39" t="s">
        <v>59</v>
      </c>
    </row>
    <row r="138" spans="1:16" ht="12.75">
      <c r="A138" t="s">
        <v>50</v>
      </c>
      <c s="34" t="s">
        <v>172</v>
      </c>
      <c s="34" t="s">
        <v>865</v>
      </c>
      <c s="35" t="s">
        <v>5</v>
      </c>
      <c s="6" t="s">
        <v>866</v>
      </c>
      <c s="36" t="s">
        <v>54</v>
      </c>
      <c s="37">
        <v>1</v>
      </c>
      <c s="36">
        <v>0</v>
      </c>
      <c s="36">
        <f>ROUND(G138*H138,6)</f>
      </c>
      <c r="L138" s="38">
        <v>0</v>
      </c>
      <c s="32">
        <f>ROUND(ROUND(L138,2)*ROUND(G138,3),2)</f>
      </c>
      <c s="36" t="s">
        <v>55</v>
      </c>
      <c>
        <f>(M138*21)/100</f>
      </c>
      <c t="s">
        <v>28</v>
      </c>
    </row>
    <row r="139" spans="1:5" ht="12.75">
      <c r="A139" s="35" t="s">
        <v>56</v>
      </c>
      <c r="E139" s="39" t="s">
        <v>866</v>
      </c>
    </row>
    <row r="140" spans="1:5" ht="12.75">
      <c r="A140" s="35" t="s">
        <v>57</v>
      </c>
      <c r="E140" s="40" t="s">
        <v>5</v>
      </c>
    </row>
    <row r="141" spans="1:5" ht="12.75">
      <c r="A141" t="s">
        <v>58</v>
      </c>
      <c r="E141" s="39" t="s">
        <v>59</v>
      </c>
    </row>
    <row r="142" spans="1:16" ht="12.75">
      <c r="A142" t="s">
        <v>50</v>
      </c>
      <c s="34" t="s">
        <v>176</v>
      </c>
      <c s="34" t="s">
        <v>867</v>
      </c>
      <c s="35" t="s">
        <v>5</v>
      </c>
      <c s="6" t="s">
        <v>868</v>
      </c>
      <c s="36" t="s">
        <v>54</v>
      </c>
      <c s="37">
        <v>1</v>
      </c>
      <c s="36">
        <v>0</v>
      </c>
      <c s="36">
        <f>ROUND(G142*H142,6)</f>
      </c>
      <c r="L142" s="38">
        <v>0</v>
      </c>
      <c s="32">
        <f>ROUND(ROUND(L142,2)*ROUND(G142,3),2)</f>
      </c>
      <c s="36" t="s">
        <v>97</v>
      </c>
      <c>
        <f>(M142*21)/100</f>
      </c>
      <c t="s">
        <v>28</v>
      </c>
    </row>
    <row r="143" spans="1:5" ht="12.75">
      <c r="A143" s="35" t="s">
        <v>56</v>
      </c>
      <c r="E143" s="39" t="s">
        <v>868</v>
      </c>
    </row>
    <row r="144" spans="1:5" ht="12.75">
      <c r="A144" s="35" t="s">
        <v>57</v>
      </c>
      <c r="E144" s="40" t="s">
        <v>5</v>
      </c>
    </row>
    <row r="145" spans="1:5" ht="12.75">
      <c r="A145" t="s">
        <v>58</v>
      </c>
      <c r="E145" s="39" t="s">
        <v>5</v>
      </c>
    </row>
    <row r="146" spans="1:16" ht="12.75">
      <c r="A146" t="s">
        <v>50</v>
      </c>
      <c s="34" t="s">
        <v>180</v>
      </c>
      <c s="34" t="s">
        <v>869</v>
      </c>
      <c s="35" t="s">
        <v>5</v>
      </c>
      <c s="6" t="s">
        <v>870</v>
      </c>
      <c s="36" t="s">
        <v>54</v>
      </c>
      <c s="37">
        <v>8</v>
      </c>
      <c s="36">
        <v>0</v>
      </c>
      <c s="36">
        <f>ROUND(G146*H146,6)</f>
      </c>
      <c r="L146" s="38">
        <v>0</v>
      </c>
      <c s="32">
        <f>ROUND(ROUND(L146,2)*ROUND(G146,3),2)</f>
      </c>
      <c s="36" t="s">
        <v>97</v>
      </c>
      <c>
        <f>(M146*21)/100</f>
      </c>
      <c t="s">
        <v>28</v>
      </c>
    </row>
    <row r="147" spans="1:5" ht="12.75">
      <c r="A147" s="35" t="s">
        <v>56</v>
      </c>
      <c r="E147" s="39" t="s">
        <v>870</v>
      </c>
    </row>
    <row r="148" spans="1:5" ht="12.75">
      <c r="A148" s="35" t="s">
        <v>57</v>
      </c>
      <c r="E148" s="40" t="s">
        <v>5</v>
      </c>
    </row>
    <row r="149" spans="1:5" ht="12.75">
      <c r="A149" t="s">
        <v>58</v>
      </c>
      <c r="E149" s="39" t="s">
        <v>5</v>
      </c>
    </row>
    <row r="150" spans="1:16" ht="12.75">
      <c r="A150" t="s">
        <v>50</v>
      </c>
      <c s="34" t="s">
        <v>184</v>
      </c>
      <c s="34" t="s">
        <v>871</v>
      </c>
      <c s="35" t="s">
        <v>5</v>
      </c>
      <c s="6" t="s">
        <v>872</v>
      </c>
      <c s="36" t="s">
        <v>511</v>
      </c>
      <c s="37">
        <v>1</v>
      </c>
      <c s="36">
        <v>0</v>
      </c>
      <c s="36">
        <f>ROUND(G150*H150,6)</f>
      </c>
      <c r="L150" s="38">
        <v>0</v>
      </c>
      <c s="32">
        <f>ROUND(ROUND(L150,2)*ROUND(G150,3),2)</f>
      </c>
      <c s="36" t="s">
        <v>97</v>
      </c>
      <c>
        <f>(M150*21)/100</f>
      </c>
      <c t="s">
        <v>28</v>
      </c>
    </row>
    <row r="151" spans="1:5" ht="12.75">
      <c r="A151" s="35" t="s">
        <v>56</v>
      </c>
      <c r="E151" s="39" t="s">
        <v>872</v>
      </c>
    </row>
    <row r="152" spans="1:5" ht="12.75">
      <c r="A152" s="35" t="s">
        <v>57</v>
      </c>
      <c r="E152" s="40" t="s">
        <v>5</v>
      </c>
    </row>
    <row r="153" spans="1:5" ht="12.75">
      <c r="A153" t="s">
        <v>58</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COUNTIFS(L8:L146,"=0",A8:A146,"P")+COUNTIFS(L8:L146,"",A8:A146,"P")+SUM(Q8:Q146)</f>
      </c>
    </row>
    <row r="8" spans="1:13" ht="12.75">
      <c r="A8" t="s">
        <v>45</v>
      </c>
      <c r="C8" s="28" t="s">
        <v>875</v>
      </c>
      <c r="E8" s="30" t="s">
        <v>874</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25.5">
      <c r="A10" t="s">
        <v>50</v>
      </c>
      <c s="34" t="s">
        <v>51</v>
      </c>
      <c s="34" t="s">
        <v>876</v>
      </c>
      <c s="35" t="s">
        <v>5</v>
      </c>
      <c s="6" t="s">
        <v>877</v>
      </c>
      <c s="36" t="s">
        <v>64</v>
      </c>
      <c s="37">
        <v>320</v>
      </c>
      <c s="36">
        <v>0</v>
      </c>
      <c s="36">
        <f>ROUND(G10*H10,6)</f>
      </c>
      <c r="L10" s="38">
        <v>0</v>
      </c>
      <c s="32">
        <f>ROUND(ROUND(L10,2)*ROUND(G10,3),2)</f>
      </c>
      <c s="36" t="s">
        <v>55</v>
      </c>
      <c>
        <f>(M10*21)/100</f>
      </c>
      <c t="s">
        <v>28</v>
      </c>
    </row>
    <row r="11" spans="1:5" ht="25.5">
      <c r="A11" s="35" t="s">
        <v>56</v>
      </c>
      <c r="E11" s="39" t="s">
        <v>877</v>
      </c>
    </row>
    <row r="12" spans="1:5" ht="12.75">
      <c r="A12" s="35" t="s">
        <v>57</v>
      </c>
      <c r="E12" s="40" t="s">
        <v>5</v>
      </c>
    </row>
    <row r="13" spans="1:5" ht="12.75">
      <c r="A13" t="s">
        <v>58</v>
      </c>
      <c r="E13" s="39" t="s">
        <v>59</v>
      </c>
    </row>
    <row r="14" spans="1:16" ht="25.5">
      <c r="A14" t="s">
        <v>50</v>
      </c>
      <c s="34" t="s">
        <v>28</v>
      </c>
      <c s="34" t="s">
        <v>517</v>
      </c>
      <c s="35" t="s">
        <v>5</v>
      </c>
      <c s="6" t="s">
        <v>518</v>
      </c>
      <c s="36" t="s">
        <v>54</v>
      </c>
      <c s="37">
        <v>320</v>
      </c>
      <c s="36">
        <v>0</v>
      </c>
      <c s="36">
        <f>ROUND(G14*H14,6)</f>
      </c>
      <c r="L14" s="38">
        <v>0</v>
      </c>
      <c s="32">
        <f>ROUND(ROUND(L14,2)*ROUND(G14,3),2)</f>
      </c>
      <c s="36" t="s">
        <v>55</v>
      </c>
      <c>
        <f>(M14*21)/100</f>
      </c>
      <c t="s">
        <v>28</v>
      </c>
    </row>
    <row r="15" spans="1:5" ht="25.5">
      <c r="A15" s="35" t="s">
        <v>56</v>
      </c>
      <c r="E15" s="39" t="s">
        <v>518</v>
      </c>
    </row>
    <row r="16" spans="1:5" ht="12.75">
      <c r="A16" s="35" t="s">
        <v>57</v>
      </c>
      <c r="E16" s="40" t="s">
        <v>5</v>
      </c>
    </row>
    <row r="17" spans="1:5" ht="12.75">
      <c r="A17" t="s">
        <v>58</v>
      </c>
      <c r="E17" s="39" t="s">
        <v>59</v>
      </c>
    </row>
    <row r="18" spans="1:16" ht="12.75">
      <c r="A18" t="s">
        <v>50</v>
      </c>
      <c s="34" t="s">
        <v>26</v>
      </c>
      <c s="34" t="s">
        <v>421</v>
      </c>
      <c s="35" t="s">
        <v>5</v>
      </c>
      <c s="6" t="s">
        <v>422</v>
      </c>
      <c s="36" t="s">
        <v>423</v>
      </c>
      <c s="37">
        <v>1</v>
      </c>
      <c s="36">
        <v>0</v>
      </c>
      <c s="36">
        <f>ROUND(G18*H18,6)</f>
      </c>
      <c r="L18" s="38">
        <v>0</v>
      </c>
      <c s="32">
        <f>ROUND(ROUND(L18,2)*ROUND(G18,3),2)</f>
      </c>
      <c s="36" t="s">
        <v>55</v>
      </c>
      <c>
        <f>(M18*21)/100</f>
      </c>
      <c t="s">
        <v>28</v>
      </c>
    </row>
    <row r="19" spans="1:5" ht="12.75">
      <c r="A19" s="35" t="s">
        <v>56</v>
      </c>
      <c r="E19" s="39" t="s">
        <v>422</v>
      </c>
    </row>
    <row r="20" spans="1:5" ht="12.75">
      <c r="A20" s="35" t="s">
        <v>57</v>
      </c>
      <c r="E20" s="40" t="s">
        <v>5</v>
      </c>
    </row>
    <row r="21" spans="1:5" ht="12.75">
      <c r="A21" t="s">
        <v>58</v>
      </c>
      <c r="E21" s="39" t="s">
        <v>59</v>
      </c>
    </row>
    <row r="22" spans="1:16" ht="12.75">
      <c r="A22" t="s">
        <v>50</v>
      </c>
      <c s="34" t="s">
        <v>67</v>
      </c>
      <c s="34" t="s">
        <v>71</v>
      </c>
      <c s="35" t="s">
        <v>5</v>
      </c>
      <c s="6" t="s">
        <v>72</v>
      </c>
      <c s="36" t="s">
        <v>64</v>
      </c>
      <c s="37">
        <v>3</v>
      </c>
      <c s="36">
        <v>0</v>
      </c>
      <c s="36">
        <f>ROUND(G22*H22,6)</f>
      </c>
      <c r="L22" s="38">
        <v>0</v>
      </c>
      <c s="32">
        <f>ROUND(ROUND(L22,2)*ROUND(G22,3),2)</f>
      </c>
      <c s="36" t="s">
        <v>55</v>
      </c>
      <c>
        <f>(M22*21)/100</f>
      </c>
      <c t="s">
        <v>28</v>
      </c>
    </row>
    <row r="23" spans="1:5" ht="12.75">
      <c r="A23" s="35" t="s">
        <v>56</v>
      </c>
      <c r="E23" s="39" t="s">
        <v>72</v>
      </c>
    </row>
    <row r="24" spans="1:5" ht="12.75">
      <c r="A24" s="35" t="s">
        <v>57</v>
      </c>
      <c r="E24" s="40" t="s">
        <v>5</v>
      </c>
    </row>
    <row r="25" spans="1:5" ht="12.75">
      <c r="A25" t="s">
        <v>58</v>
      </c>
      <c r="E25" s="39" t="s">
        <v>59</v>
      </c>
    </row>
    <row r="26" spans="1:16" ht="12.75">
      <c r="A26" t="s">
        <v>50</v>
      </c>
      <c s="34" t="s">
        <v>70</v>
      </c>
      <c s="34" t="s">
        <v>878</v>
      </c>
      <c s="35" t="s">
        <v>5</v>
      </c>
      <c s="6" t="s">
        <v>879</v>
      </c>
      <c s="36" t="s">
        <v>277</v>
      </c>
      <c s="37">
        <v>2</v>
      </c>
      <c s="36">
        <v>0</v>
      </c>
      <c s="36">
        <f>ROUND(G26*H26,6)</f>
      </c>
      <c r="L26" s="38">
        <v>0</v>
      </c>
      <c s="32">
        <f>ROUND(ROUND(L26,2)*ROUND(G26,3),2)</f>
      </c>
      <c s="36" t="s">
        <v>55</v>
      </c>
      <c>
        <f>(M26*21)/100</f>
      </c>
      <c t="s">
        <v>28</v>
      </c>
    </row>
    <row r="27" spans="1:5" ht="12.75">
      <c r="A27" s="35" t="s">
        <v>56</v>
      </c>
      <c r="E27" s="39" t="s">
        <v>879</v>
      </c>
    </row>
    <row r="28" spans="1:5" ht="12.75">
      <c r="A28" s="35" t="s">
        <v>57</v>
      </c>
      <c r="E28" s="40" t="s">
        <v>5</v>
      </c>
    </row>
    <row r="29" spans="1:5" ht="12.75">
      <c r="A29" t="s">
        <v>58</v>
      </c>
      <c r="E29" s="39" t="s">
        <v>59</v>
      </c>
    </row>
    <row r="30" spans="1:16" ht="12.75">
      <c r="A30" t="s">
        <v>50</v>
      </c>
      <c s="34" t="s">
        <v>27</v>
      </c>
      <c s="34" t="s">
        <v>430</v>
      </c>
      <c s="35" t="s">
        <v>5</v>
      </c>
      <c s="6" t="s">
        <v>431</v>
      </c>
      <c s="36" t="s">
        <v>432</v>
      </c>
      <c s="37">
        <v>1.04</v>
      </c>
      <c s="36">
        <v>0</v>
      </c>
      <c s="36">
        <f>ROUND(G30*H30,6)</f>
      </c>
      <c r="L30" s="38">
        <v>0</v>
      </c>
      <c s="32">
        <f>ROUND(ROUND(L30,2)*ROUND(G30,3),2)</f>
      </c>
      <c s="36" t="s">
        <v>55</v>
      </c>
      <c>
        <f>(M30*21)/100</f>
      </c>
      <c t="s">
        <v>28</v>
      </c>
    </row>
    <row r="31" spans="1:5" ht="12.75">
      <c r="A31" s="35" t="s">
        <v>56</v>
      </c>
      <c r="E31" s="39" t="s">
        <v>431</v>
      </c>
    </row>
    <row r="32" spans="1:5" ht="12.75">
      <c r="A32" s="35" t="s">
        <v>57</v>
      </c>
      <c r="E32" s="40" t="s">
        <v>5</v>
      </c>
    </row>
    <row r="33" spans="1:5" ht="12.75">
      <c r="A33" t="s">
        <v>58</v>
      </c>
      <c r="E33" s="39" t="s">
        <v>59</v>
      </c>
    </row>
    <row r="34" spans="1:16" ht="12.75">
      <c r="A34" t="s">
        <v>50</v>
      </c>
      <c s="34" t="s">
        <v>75</v>
      </c>
      <c s="34" t="s">
        <v>433</v>
      </c>
      <c s="35" t="s">
        <v>5</v>
      </c>
      <c s="6" t="s">
        <v>434</v>
      </c>
      <c s="36" t="s">
        <v>432</v>
      </c>
      <c s="37">
        <v>1.04</v>
      </c>
      <c s="36">
        <v>0</v>
      </c>
      <c s="36">
        <f>ROUND(G34*H34,6)</f>
      </c>
      <c r="L34" s="38">
        <v>0</v>
      </c>
      <c s="32">
        <f>ROUND(ROUND(L34,2)*ROUND(G34,3),2)</f>
      </c>
      <c s="36" t="s">
        <v>55</v>
      </c>
      <c>
        <f>(M34*21)/100</f>
      </c>
      <c t="s">
        <v>28</v>
      </c>
    </row>
    <row r="35" spans="1:5" ht="12.75">
      <c r="A35" s="35" t="s">
        <v>56</v>
      </c>
      <c r="E35" s="39" t="s">
        <v>434</v>
      </c>
    </row>
    <row r="36" spans="1:5" ht="12.75">
      <c r="A36" s="35" t="s">
        <v>57</v>
      </c>
      <c r="E36" s="40" t="s">
        <v>5</v>
      </c>
    </row>
    <row r="37" spans="1:5" ht="12.75">
      <c r="A37" t="s">
        <v>58</v>
      </c>
      <c r="E37" s="39" t="s">
        <v>59</v>
      </c>
    </row>
    <row r="38" spans="1:16" ht="12.75">
      <c r="A38" t="s">
        <v>50</v>
      </c>
      <c s="34" t="s">
        <v>78</v>
      </c>
      <c s="34" t="s">
        <v>689</v>
      </c>
      <c s="35" t="s">
        <v>5</v>
      </c>
      <c s="6" t="s">
        <v>690</v>
      </c>
      <c s="36" t="s">
        <v>54</v>
      </c>
      <c s="37">
        <v>4</v>
      </c>
      <c s="36">
        <v>0</v>
      </c>
      <c s="36">
        <f>ROUND(G38*H38,6)</f>
      </c>
      <c r="L38" s="38">
        <v>0</v>
      </c>
      <c s="32">
        <f>ROUND(ROUND(L38,2)*ROUND(G38,3),2)</f>
      </c>
      <c s="36" t="s">
        <v>55</v>
      </c>
      <c>
        <f>(M38*21)/100</f>
      </c>
      <c t="s">
        <v>28</v>
      </c>
    </row>
    <row r="39" spans="1:5" ht="12.75">
      <c r="A39" s="35" t="s">
        <v>56</v>
      </c>
      <c r="E39" s="39" t="s">
        <v>690</v>
      </c>
    </row>
    <row r="40" spans="1:5" ht="12.75">
      <c r="A40" s="35" t="s">
        <v>57</v>
      </c>
      <c r="E40" s="40" t="s">
        <v>5</v>
      </c>
    </row>
    <row r="41" spans="1:5" ht="12.75">
      <c r="A41" t="s">
        <v>58</v>
      </c>
      <c r="E41" s="39" t="s">
        <v>59</v>
      </c>
    </row>
    <row r="42" spans="1:16" ht="12.75">
      <c r="A42" t="s">
        <v>50</v>
      </c>
      <c s="34" t="s">
        <v>81</v>
      </c>
      <c s="34" t="s">
        <v>691</v>
      </c>
      <c s="35" t="s">
        <v>5</v>
      </c>
      <c s="6" t="s">
        <v>692</v>
      </c>
      <c s="36" t="s">
        <v>54</v>
      </c>
      <c s="37">
        <v>4</v>
      </c>
      <c s="36">
        <v>0</v>
      </c>
      <c s="36">
        <f>ROUND(G42*H42,6)</f>
      </c>
      <c r="L42" s="38">
        <v>0</v>
      </c>
      <c s="32">
        <f>ROUND(ROUND(L42,2)*ROUND(G42,3),2)</f>
      </c>
      <c s="36" t="s">
        <v>55</v>
      </c>
      <c>
        <f>(M42*21)/100</f>
      </c>
      <c t="s">
        <v>28</v>
      </c>
    </row>
    <row r="43" spans="1:5" ht="12.75">
      <c r="A43" s="35" t="s">
        <v>56</v>
      </c>
      <c r="E43" s="39" t="s">
        <v>692</v>
      </c>
    </row>
    <row r="44" spans="1:5" ht="12.75">
      <c r="A44" s="35" t="s">
        <v>57</v>
      </c>
      <c r="E44" s="40" t="s">
        <v>5</v>
      </c>
    </row>
    <row r="45" spans="1:5" ht="12.75">
      <c r="A45" t="s">
        <v>58</v>
      </c>
      <c r="E45" s="39" t="s">
        <v>59</v>
      </c>
    </row>
    <row r="46" spans="1:16" ht="12.75">
      <c r="A46" t="s">
        <v>50</v>
      </c>
      <c s="34" t="s">
        <v>84</v>
      </c>
      <c s="34" t="s">
        <v>604</v>
      </c>
      <c s="35" t="s">
        <v>5</v>
      </c>
      <c s="6" t="s">
        <v>605</v>
      </c>
      <c s="36" t="s">
        <v>54</v>
      </c>
      <c s="37">
        <v>1</v>
      </c>
      <c s="36">
        <v>0</v>
      </c>
      <c s="36">
        <f>ROUND(G46*H46,6)</f>
      </c>
      <c r="L46" s="38">
        <v>0</v>
      </c>
      <c s="32">
        <f>ROUND(ROUND(L46,2)*ROUND(G46,3),2)</f>
      </c>
      <c s="36" t="s">
        <v>55</v>
      </c>
      <c>
        <f>(M46*21)/100</f>
      </c>
      <c t="s">
        <v>28</v>
      </c>
    </row>
    <row r="47" spans="1:5" ht="12.75">
      <c r="A47" s="35" t="s">
        <v>56</v>
      </c>
      <c r="E47" s="39" t="s">
        <v>605</v>
      </c>
    </row>
    <row r="48" spans="1:5" ht="12.75">
      <c r="A48" s="35" t="s">
        <v>57</v>
      </c>
      <c r="E48" s="40" t="s">
        <v>5</v>
      </c>
    </row>
    <row r="49" spans="1:5" ht="12.75">
      <c r="A49" t="s">
        <v>58</v>
      </c>
      <c r="E49" s="39" t="s">
        <v>59</v>
      </c>
    </row>
    <row r="50" spans="1:16" ht="12.75">
      <c r="A50" t="s">
        <v>50</v>
      </c>
      <c s="34" t="s">
        <v>87</v>
      </c>
      <c s="34" t="s">
        <v>602</v>
      </c>
      <c s="35" t="s">
        <v>5</v>
      </c>
      <c s="6" t="s">
        <v>603</v>
      </c>
      <c s="36" t="s">
        <v>54</v>
      </c>
      <c s="37">
        <v>1</v>
      </c>
      <c s="36">
        <v>0</v>
      </c>
      <c s="36">
        <f>ROUND(G50*H50,6)</f>
      </c>
      <c r="L50" s="38">
        <v>0</v>
      </c>
      <c s="32">
        <f>ROUND(ROUND(L50,2)*ROUND(G50,3),2)</f>
      </c>
      <c s="36" t="s">
        <v>55</v>
      </c>
      <c>
        <f>(M50*21)/100</f>
      </c>
      <c t="s">
        <v>28</v>
      </c>
    </row>
    <row r="51" spans="1:5" ht="12.75">
      <c r="A51" s="35" t="s">
        <v>56</v>
      </c>
      <c r="E51" s="39" t="s">
        <v>603</v>
      </c>
    </row>
    <row r="52" spans="1:5" ht="12.75">
      <c r="A52" s="35" t="s">
        <v>57</v>
      </c>
      <c r="E52" s="40" t="s">
        <v>5</v>
      </c>
    </row>
    <row r="53" spans="1:5" ht="12.75">
      <c r="A53" t="s">
        <v>58</v>
      </c>
      <c r="E53" s="39" t="s">
        <v>59</v>
      </c>
    </row>
    <row r="54" spans="1:16" ht="25.5">
      <c r="A54" t="s">
        <v>50</v>
      </c>
      <c s="34" t="s">
        <v>91</v>
      </c>
      <c s="34" t="s">
        <v>492</v>
      </c>
      <c s="35" t="s">
        <v>5</v>
      </c>
      <c s="6" t="s">
        <v>493</v>
      </c>
      <c s="36" t="s">
        <v>54</v>
      </c>
      <c s="37">
        <v>1</v>
      </c>
      <c s="36">
        <v>0</v>
      </c>
      <c s="36">
        <f>ROUND(G54*H54,6)</f>
      </c>
      <c r="L54" s="38">
        <v>0</v>
      </c>
      <c s="32">
        <f>ROUND(ROUND(L54,2)*ROUND(G54,3),2)</f>
      </c>
      <c s="36" t="s">
        <v>55</v>
      </c>
      <c>
        <f>(M54*21)/100</f>
      </c>
      <c t="s">
        <v>28</v>
      </c>
    </row>
    <row r="55" spans="1:5" ht="25.5">
      <c r="A55" s="35" t="s">
        <v>56</v>
      </c>
      <c r="E55" s="39" t="s">
        <v>493</v>
      </c>
    </row>
    <row r="56" spans="1:5" ht="12.75">
      <c r="A56" s="35" t="s">
        <v>57</v>
      </c>
      <c r="E56" s="40" t="s">
        <v>5</v>
      </c>
    </row>
    <row r="57" spans="1:5" ht="12.75">
      <c r="A57" t="s">
        <v>58</v>
      </c>
      <c r="E57" s="39" t="s">
        <v>59</v>
      </c>
    </row>
    <row r="58" spans="1:16" ht="12.75">
      <c r="A58" t="s">
        <v>50</v>
      </c>
      <c s="34" t="s">
        <v>94</v>
      </c>
      <c s="34" t="s">
        <v>494</v>
      </c>
      <c s="35" t="s">
        <v>5</v>
      </c>
      <c s="6" t="s">
        <v>495</v>
      </c>
      <c s="36" t="s">
        <v>54</v>
      </c>
      <c s="37">
        <v>1</v>
      </c>
      <c s="36">
        <v>0</v>
      </c>
      <c s="36">
        <f>ROUND(G58*H58,6)</f>
      </c>
      <c r="L58" s="38">
        <v>0</v>
      </c>
      <c s="32">
        <f>ROUND(ROUND(L58,2)*ROUND(G58,3),2)</f>
      </c>
      <c s="36" t="s">
        <v>55</v>
      </c>
      <c>
        <f>(M58*21)/100</f>
      </c>
      <c t="s">
        <v>28</v>
      </c>
    </row>
    <row r="59" spans="1:5" ht="12.75">
      <c r="A59" s="35" t="s">
        <v>56</v>
      </c>
      <c r="E59" s="39" t="s">
        <v>495</v>
      </c>
    </row>
    <row r="60" spans="1:5" ht="12.75">
      <c r="A60" s="35" t="s">
        <v>57</v>
      </c>
      <c r="E60" s="40" t="s">
        <v>5</v>
      </c>
    </row>
    <row r="61" spans="1:5" ht="12.75">
      <c r="A61" t="s">
        <v>58</v>
      </c>
      <c r="E61" s="39" t="s">
        <v>59</v>
      </c>
    </row>
    <row r="62" spans="1:16" ht="25.5">
      <c r="A62" t="s">
        <v>50</v>
      </c>
      <c s="34" t="s">
        <v>101</v>
      </c>
      <c s="34" t="s">
        <v>880</v>
      </c>
      <c s="35" t="s">
        <v>5</v>
      </c>
      <c s="6" t="s">
        <v>881</v>
      </c>
      <c s="36" t="s">
        <v>54</v>
      </c>
      <c s="37">
        <v>1</v>
      </c>
      <c s="36">
        <v>0</v>
      </c>
      <c s="36">
        <f>ROUND(G62*H62,6)</f>
      </c>
      <c r="L62" s="38">
        <v>0</v>
      </c>
      <c s="32">
        <f>ROUND(ROUND(L62,2)*ROUND(G62,3),2)</f>
      </c>
      <c s="36" t="s">
        <v>55</v>
      </c>
      <c>
        <f>(M62*21)/100</f>
      </c>
      <c t="s">
        <v>28</v>
      </c>
    </row>
    <row r="63" spans="1:5" ht="25.5">
      <c r="A63" s="35" t="s">
        <v>56</v>
      </c>
      <c r="E63" s="39" t="s">
        <v>881</v>
      </c>
    </row>
    <row r="64" spans="1:5" ht="12.75">
      <c r="A64" s="35" t="s">
        <v>57</v>
      </c>
      <c r="E64" s="40" t="s">
        <v>5</v>
      </c>
    </row>
    <row r="65" spans="1:5" ht="12.75">
      <c r="A65" t="s">
        <v>58</v>
      </c>
      <c r="E65" s="39" t="s">
        <v>59</v>
      </c>
    </row>
    <row r="66" spans="1:16" ht="12.75">
      <c r="A66" t="s">
        <v>50</v>
      </c>
      <c s="34" t="s">
        <v>104</v>
      </c>
      <c s="34" t="s">
        <v>882</v>
      </c>
      <c s="35" t="s">
        <v>5</v>
      </c>
      <c s="6" t="s">
        <v>883</v>
      </c>
      <c s="36" t="s">
        <v>54</v>
      </c>
      <c s="37">
        <v>1</v>
      </c>
      <c s="36">
        <v>0</v>
      </c>
      <c s="36">
        <f>ROUND(G66*H66,6)</f>
      </c>
      <c r="L66" s="38">
        <v>0</v>
      </c>
      <c s="32">
        <f>ROUND(ROUND(L66,2)*ROUND(G66,3),2)</f>
      </c>
      <c s="36" t="s">
        <v>55</v>
      </c>
      <c>
        <f>(M66*21)/100</f>
      </c>
      <c t="s">
        <v>28</v>
      </c>
    </row>
    <row r="67" spans="1:5" ht="12.75">
      <c r="A67" s="35" t="s">
        <v>56</v>
      </c>
      <c r="E67" s="39" t="s">
        <v>883</v>
      </c>
    </row>
    <row r="68" spans="1:5" ht="12.75">
      <c r="A68" s="35" t="s">
        <v>57</v>
      </c>
      <c r="E68" s="40" t="s">
        <v>5</v>
      </c>
    </row>
    <row r="69" spans="1:5" ht="12.75">
      <c r="A69" t="s">
        <v>58</v>
      </c>
      <c r="E69" s="39" t="s">
        <v>59</v>
      </c>
    </row>
    <row r="70" spans="1:16" ht="12.75">
      <c r="A70" t="s">
        <v>50</v>
      </c>
      <c s="34" t="s">
        <v>109</v>
      </c>
      <c s="34" t="s">
        <v>884</v>
      </c>
      <c s="35" t="s">
        <v>5</v>
      </c>
      <c s="6" t="s">
        <v>885</v>
      </c>
      <c s="36" t="s">
        <v>54</v>
      </c>
      <c s="37">
        <v>2</v>
      </c>
      <c s="36">
        <v>0</v>
      </c>
      <c s="36">
        <f>ROUND(G70*H70,6)</f>
      </c>
      <c r="L70" s="38">
        <v>0</v>
      </c>
      <c s="32">
        <f>ROUND(ROUND(L70,2)*ROUND(G70,3),2)</f>
      </c>
      <c s="36" t="s">
        <v>55</v>
      </c>
      <c>
        <f>(M70*21)/100</f>
      </c>
      <c t="s">
        <v>28</v>
      </c>
    </row>
    <row r="71" spans="1:5" ht="12.75">
      <c r="A71" s="35" t="s">
        <v>56</v>
      </c>
      <c r="E71" s="39" t="s">
        <v>885</v>
      </c>
    </row>
    <row r="72" spans="1:5" ht="12.75">
      <c r="A72" s="35" t="s">
        <v>57</v>
      </c>
      <c r="E72" s="40" t="s">
        <v>5</v>
      </c>
    </row>
    <row r="73" spans="1:5" ht="12.75">
      <c r="A73" t="s">
        <v>58</v>
      </c>
      <c r="E73" s="39" t="s">
        <v>59</v>
      </c>
    </row>
    <row r="74" spans="1:16" ht="12.75">
      <c r="A74" t="s">
        <v>50</v>
      </c>
      <c s="34" t="s">
        <v>112</v>
      </c>
      <c s="34" t="s">
        <v>886</v>
      </c>
      <c s="35" t="s">
        <v>5</v>
      </c>
      <c s="6" t="s">
        <v>887</v>
      </c>
      <c s="36" t="s">
        <v>54</v>
      </c>
      <c s="37">
        <v>2</v>
      </c>
      <c s="36">
        <v>0</v>
      </c>
      <c s="36">
        <f>ROUND(G74*H74,6)</f>
      </c>
      <c r="L74" s="38">
        <v>0</v>
      </c>
      <c s="32">
        <f>ROUND(ROUND(L74,2)*ROUND(G74,3),2)</f>
      </c>
      <c s="36" t="s">
        <v>55</v>
      </c>
      <c>
        <f>(M74*21)/100</f>
      </c>
      <c t="s">
        <v>28</v>
      </c>
    </row>
    <row r="75" spans="1:5" ht="12.75">
      <c r="A75" s="35" t="s">
        <v>56</v>
      </c>
      <c r="E75" s="39" t="s">
        <v>887</v>
      </c>
    </row>
    <row r="76" spans="1:5" ht="12.75">
      <c r="A76" s="35" t="s">
        <v>57</v>
      </c>
      <c r="E76" s="40" t="s">
        <v>5</v>
      </c>
    </row>
    <row r="77" spans="1:5" ht="12.75">
      <c r="A77" t="s">
        <v>58</v>
      </c>
      <c r="E77" s="39" t="s">
        <v>59</v>
      </c>
    </row>
    <row r="78" spans="1:16" ht="12.75">
      <c r="A78" t="s">
        <v>50</v>
      </c>
      <c s="34" t="s">
        <v>115</v>
      </c>
      <c s="34" t="s">
        <v>888</v>
      </c>
      <c s="35" t="s">
        <v>5</v>
      </c>
      <c s="6" t="s">
        <v>889</v>
      </c>
      <c s="36" t="s">
        <v>54</v>
      </c>
      <c s="37">
        <v>1</v>
      </c>
      <c s="36">
        <v>0</v>
      </c>
      <c s="36">
        <f>ROUND(G78*H78,6)</f>
      </c>
      <c r="L78" s="38">
        <v>0</v>
      </c>
      <c s="32">
        <f>ROUND(ROUND(L78,2)*ROUND(G78,3),2)</f>
      </c>
      <c s="36" t="s">
        <v>55</v>
      </c>
      <c>
        <f>(M78*21)/100</f>
      </c>
      <c t="s">
        <v>28</v>
      </c>
    </row>
    <row r="79" spans="1:5" ht="12.75">
      <c r="A79" s="35" t="s">
        <v>56</v>
      </c>
      <c r="E79" s="39" t="s">
        <v>889</v>
      </c>
    </row>
    <row r="80" spans="1:5" ht="12.75">
      <c r="A80" s="35" t="s">
        <v>57</v>
      </c>
      <c r="E80" s="40" t="s">
        <v>5</v>
      </c>
    </row>
    <row r="81" spans="1:5" ht="12.75">
      <c r="A81" t="s">
        <v>58</v>
      </c>
      <c r="E81" s="39" t="s">
        <v>59</v>
      </c>
    </row>
    <row r="82" spans="1:16" ht="12.75">
      <c r="A82" t="s">
        <v>50</v>
      </c>
      <c s="34" t="s">
        <v>118</v>
      </c>
      <c s="34" t="s">
        <v>890</v>
      </c>
      <c s="35" t="s">
        <v>5</v>
      </c>
      <c s="6" t="s">
        <v>891</v>
      </c>
      <c s="36" t="s">
        <v>54</v>
      </c>
      <c s="37">
        <v>1</v>
      </c>
      <c s="36">
        <v>0</v>
      </c>
      <c s="36">
        <f>ROUND(G82*H82,6)</f>
      </c>
      <c r="L82" s="38">
        <v>0</v>
      </c>
      <c s="32">
        <f>ROUND(ROUND(L82,2)*ROUND(G82,3),2)</f>
      </c>
      <c s="36" t="s">
        <v>55</v>
      </c>
      <c>
        <f>(M82*21)/100</f>
      </c>
      <c t="s">
        <v>28</v>
      </c>
    </row>
    <row r="83" spans="1:5" ht="12.75">
      <c r="A83" s="35" t="s">
        <v>56</v>
      </c>
      <c r="E83" s="39" t="s">
        <v>891</v>
      </c>
    </row>
    <row r="84" spans="1:5" ht="12.75">
      <c r="A84" s="35" t="s">
        <v>57</v>
      </c>
      <c r="E84" s="40" t="s">
        <v>5</v>
      </c>
    </row>
    <row r="85" spans="1:5" ht="12.75">
      <c r="A85" t="s">
        <v>58</v>
      </c>
      <c r="E85" s="39" t="s">
        <v>59</v>
      </c>
    </row>
    <row r="86" spans="1:16" ht="12.75">
      <c r="A86" t="s">
        <v>50</v>
      </c>
      <c s="34" t="s">
        <v>121</v>
      </c>
      <c s="34" t="s">
        <v>892</v>
      </c>
      <c s="35" t="s">
        <v>5</v>
      </c>
      <c s="6" t="s">
        <v>893</v>
      </c>
      <c s="36" t="s">
        <v>54</v>
      </c>
      <c s="37">
        <v>2</v>
      </c>
      <c s="36">
        <v>0</v>
      </c>
      <c s="36">
        <f>ROUND(G86*H86,6)</f>
      </c>
      <c r="L86" s="38">
        <v>0</v>
      </c>
      <c s="32">
        <f>ROUND(ROUND(L86,2)*ROUND(G86,3),2)</f>
      </c>
      <c s="36" t="s">
        <v>55</v>
      </c>
      <c>
        <f>(M86*21)/100</f>
      </c>
      <c t="s">
        <v>28</v>
      </c>
    </row>
    <row r="87" spans="1:5" ht="12.75">
      <c r="A87" s="35" t="s">
        <v>56</v>
      </c>
      <c r="E87" s="39" t="s">
        <v>893</v>
      </c>
    </row>
    <row r="88" spans="1:5" ht="12.75">
      <c r="A88" s="35" t="s">
        <v>57</v>
      </c>
      <c r="E88" s="40" t="s">
        <v>5</v>
      </c>
    </row>
    <row r="89" spans="1:5" ht="12.75">
      <c r="A89" t="s">
        <v>58</v>
      </c>
      <c r="E89" s="39" t="s">
        <v>59</v>
      </c>
    </row>
    <row r="90" spans="1:16" ht="12.75">
      <c r="A90" t="s">
        <v>50</v>
      </c>
      <c s="34" t="s">
        <v>125</v>
      </c>
      <c s="34" t="s">
        <v>894</v>
      </c>
      <c s="35" t="s">
        <v>5</v>
      </c>
      <c s="6" t="s">
        <v>895</v>
      </c>
      <c s="36" t="s">
        <v>54</v>
      </c>
      <c s="37">
        <v>2</v>
      </c>
      <c s="36">
        <v>0</v>
      </c>
      <c s="36">
        <f>ROUND(G90*H90,6)</f>
      </c>
      <c r="L90" s="38">
        <v>0</v>
      </c>
      <c s="32">
        <f>ROUND(ROUND(L90,2)*ROUND(G90,3),2)</f>
      </c>
      <c s="36" t="s">
        <v>55</v>
      </c>
      <c>
        <f>(M90*21)/100</f>
      </c>
      <c t="s">
        <v>28</v>
      </c>
    </row>
    <row r="91" spans="1:5" ht="12.75">
      <c r="A91" s="35" t="s">
        <v>56</v>
      </c>
      <c r="E91" s="39" t="s">
        <v>895</v>
      </c>
    </row>
    <row r="92" spans="1:5" ht="12.75">
      <c r="A92" s="35" t="s">
        <v>57</v>
      </c>
      <c r="E92" s="40" t="s">
        <v>5</v>
      </c>
    </row>
    <row r="93" spans="1:5" ht="12.75">
      <c r="A93" t="s">
        <v>58</v>
      </c>
      <c r="E93" s="39" t="s">
        <v>59</v>
      </c>
    </row>
    <row r="94" spans="1:16" ht="12.75">
      <c r="A94" t="s">
        <v>50</v>
      </c>
      <c s="34" t="s">
        <v>128</v>
      </c>
      <c s="34" t="s">
        <v>896</v>
      </c>
      <c s="35" t="s">
        <v>5</v>
      </c>
      <c s="6" t="s">
        <v>897</v>
      </c>
      <c s="36" t="s">
        <v>54</v>
      </c>
      <c s="37">
        <v>2</v>
      </c>
      <c s="36">
        <v>0</v>
      </c>
      <c s="36">
        <f>ROUND(G94*H94,6)</f>
      </c>
      <c r="L94" s="38">
        <v>0</v>
      </c>
      <c s="32">
        <f>ROUND(ROUND(L94,2)*ROUND(G94,3),2)</f>
      </c>
      <c s="36" t="s">
        <v>55</v>
      </c>
      <c>
        <f>(M94*21)/100</f>
      </c>
      <c t="s">
        <v>28</v>
      </c>
    </row>
    <row r="95" spans="1:5" ht="12.75">
      <c r="A95" s="35" t="s">
        <v>56</v>
      </c>
      <c r="E95" s="39" t="s">
        <v>897</v>
      </c>
    </row>
    <row r="96" spans="1:5" ht="12.75">
      <c r="A96" s="35" t="s">
        <v>57</v>
      </c>
      <c r="E96" s="40" t="s">
        <v>5</v>
      </c>
    </row>
    <row r="97" spans="1:5" ht="12.75">
      <c r="A97" t="s">
        <v>58</v>
      </c>
      <c r="E97" s="39" t="s">
        <v>59</v>
      </c>
    </row>
    <row r="98" spans="1:16" ht="12.75">
      <c r="A98" t="s">
        <v>50</v>
      </c>
      <c s="34" t="s">
        <v>132</v>
      </c>
      <c s="34" t="s">
        <v>898</v>
      </c>
      <c s="35" t="s">
        <v>5</v>
      </c>
      <c s="6" t="s">
        <v>899</v>
      </c>
      <c s="36" t="s">
        <v>54</v>
      </c>
      <c s="37">
        <v>2</v>
      </c>
      <c s="36">
        <v>0</v>
      </c>
      <c s="36">
        <f>ROUND(G98*H98,6)</f>
      </c>
      <c r="L98" s="38">
        <v>0</v>
      </c>
      <c s="32">
        <f>ROUND(ROUND(L98,2)*ROUND(G98,3),2)</f>
      </c>
      <c s="36" t="s">
        <v>55</v>
      </c>
      <c>
        <f>(M98*21)/100</f>
      </c>
      <c t="s">
        <v>28</v>
      </c>
    </row>
    <row r="99" spans="1:5" ht="12.75">
      <c r="A99" s="35" t="s">
        <v>56</v>
      </c>
      <c r="E99" s="39" t="s">
        <v>899</v>
      </c>
    </row>
    <row r="100" spans="1:5" ht="12.75">
      <c r="A100" s="35" t="s">
        <v>57</v>
      </c>
      <c r="E100" s="40" t="s">
        <v>5</v>
      </c>
    </row>
    <row r="101" spans="1:5" ht="12.75">
      <c r="A101" t="s">
        <v>58</v>
      </c>
      <c r="E101" s="39" t="s">
        <v>59</v>
      </c>
    </row>
    <row r="102" spans="1:16" ht="12.75">
      <c r="A102" t="s">
        <v>50</v>
      </c>
      <c s="34" t="s">
        <v>136</v>
      </c>
      <c s="34" t="s">
        <v>801</v>
      </c>
      <c s="35" t="s">
        <v>5</v>
      </c>
      <c s="6" t="s">
        <v>802</v>
      </c>
      <c s="36" t="s">
        <v>64</v>
      </c>
      <c s="37">
        <v>100</v>
      </c>
      <c s="36">
        <v>0</v>
      </c>
      <c s="36">
        <f>ROUND(G102*H102,6)</f>
      </c>
      <c r="L102" s="38">
        <v>0</v>
      </c>
      <c s="32">
        <f>ROUND(ROUND(L102,2)*ROUND(G102,3),2)</f>
      </c>
      <c s="36" t="s">
        <v>55</v>
      </c>
      <c>
        <f>(M102*21)/100</f>
      </c>
      <c t="s">
        <v>28</v>
      </c>
    </row>
    <row r="103" spans="1:5" ht="12.75">
      <c r="A103" s="35" t="s">
        <v>56</v>
      </c>
      <c r="E103" s="39" t="s">
        <v>802</v>
      </c>
    </row>
    <row r="104" spans="1:5" ht="12.75">
      <c r="A104" s="35" t="s">
        <v>57</v>
      </c>
      <c r="E104" s="40" t="s">
        <v>5</v>
      </c>
    </row>
    <row r="105" spans="1:5" ht="12.75">
      <c r="A105" t="s">
        <v>58</v>
      </c>
      <c r="E105" s="39" t="s">
        <v>59</v>
      </c>
    </row>
    <row r="106" spans="1:16" ht="12.75">
      <c r="A106" t="s">
        <v>50</v>
      </c>
      <c s="34" t="s">
        <v>140</v>
      </c>
      <c s="34" t="s">
        <v>803</v>
      </c>
      <c s="35" t="s">
        <v>5</v>
      </c>
      <c s="6" t="s">
        <v>804</v>
      </c>
      <c s="36" t="s">
        <v>64</v>
      </c>
      <c s="37">
        <v>100</v>
      </c>
      <c s="36">
        <v>0</v>
      </c>
      <c s="36">
        <f>ROUND(G106*H106,6)</f>
      </c>
      <c r="L106" s="38">
        <v>0</v>
      </c>
      <c s="32">
        <f>ROUND(ROUND(L106,2)*ROUND(G106,3),2)</f>
      </c>
      <c s="36" t="s">
        <v>55</v>
      </c>
      <c>
        <f>(M106*21)/100</f>
      </c>
      <c t="s">
        <v>28</v>
      </c>
    </row>
    <row r="107" spans="1:5" ht="12.75">
      <c r="A107" s="35" t="s">
        <v>56</v>
      </c>
      <c r="E107" s="39" t="s">
        <v>804</v>
      </c>
    </row>
    <row r="108" spans="1:5" ht="12.75">
      <c r="A108" s="35" t="s">
        <v>57</v>
      </c>
      <c r="E108" s="40" t="s">
        <v>5</v>
      </c>
    </row>
    <row r="109" spans="1:5" ht="12.75">
      <c r="A109" t="s">
        <v>58</v>
      </c>
      <c r="E109" s="39" t="s">
        <v>59</v>
      </c>
    </row>
    <row r="110" spans="1:16" ht="12.75">
      <c r="A110" t="s">
        <v>50</v>
      </c>
      <c s="34" t="s">
        <v>144</v>
      </c>
      <c s="34" t="s">
        <v>900</v>
      </c>
      <c s="35" t="s">
        <v>5</v>
      </c>
      <c s="6" t="s">
        <v>901</v>
      </c>
      <c s="36" t="s">
        <v>54</v>
      </c>
      <c s="37">
        <v>1</v>
      </c>
      <c s="36">
        <v>0</v>
      </c>
      <c s="36">
        <f>ROUND(G110*H110,6)</f>
      </c>
      <c r="L110" s="38">
        <v>0</v>
      </c>
      <c s="32">
        <f>ROUND(ROUND(L110,2)*ROUND(G110,3),2)</f>
      </c>
      <c s="36" t="s">
        <v>55</v>
      </c>
      <c>
        <f>(M110*21)/100</f>
      </c>
      <c t="s">
        <v>28</v>
      </c>
    </row>
    <row r="111" spans="1:5" ht="12.75">
      <c r="A111" s="35" t="s">
        <v>56</v>
      </c>
      <c r="E111" s="39" t="s">
        <v>901</v>
      </c>
    </row>
    <row r="112" spans="1:5" ht="12.75">
      <c r="A112" s="35" t="s">
        <v>57</v>
      </c>
      <c r="E112" s="40" t="s">
        <v>5</v>
      </c>
    </row>
    <row r="113" spans="1:5" ht="12.75">
      <c r="A113" t="s">
        <v>58</v>
      </c>
      <c r="E113" s="39" t="s">
        <v>59</v>
      </c>
    </row>
    <row r="114" spans="1:16" ht="12.75">
      <c r="A114" t="s">
        <v>50</v>
      </c>
      <c s="34" t="s">
        <v>148</v>
      </c>
      <c s="34" t="s">
        <v>902</v>
      </c>
      <c s="35" t="s">
        <v>5</v>
      </c>
      <c s="6" t="s">
        <v>903</v>
      </c>
      <c s="36" t="s">
        <v>54</v>
      </c>
      <c s="37">
        <v>1</v>
      </c>
      <c s="36">
        <v>0</v>
      </c>
      <c s="36">
        <f>ROUND(G114*H114,6)</f>
      </c>
      <c r="L114" s="38">
        <v>0</v>
      </c>
      <c s="32">
        <f>ROUND(ROUND(L114,2)*ROUND(G114,3),2)</f>
      </c>
      <c s="36" t="s">
        <v>55</v>
      </c>
      <c>
        <f>(M114*21)/100</f>
      </c>
      <c t="s">
        <v>28</v>
      </c>
    </row>
    <row r="115" spans="1:5" ht="12.75">
      <c r="A115" s="35" t="s">
        <v>56</v>
      </c>
      <c r="E115" s="39" t="s">
        <v>903</v>
      </c>
    </row>
    <row r="116" spans="1:5" ht="12.75">
      <c r="A116" s="35" t="s">
        <v>57</v>
      </c>
      <c r="E116" s="40" t="s">
        <v>5</v>
      </c>
    </row>
    <row r="117" spans="1:5" ht="12.75">
      <c r="A117" t="s">
        <v>58</v>
      </c>
      <c r="E117" s="39" t="s">
        <v>59</v>
      </c>
    </row>
    <row r="118" spans="1:16" ht="12.75">
      <c r="A118" t="s">
        <v>50</v>
      </c>
      <c s="34" t="s">
        <v>152</v>
      </c>
      <c s="34" t="s">
        <v>904</v>
      </c>
      <c s="35" t="s">
        <v>5</v>
      </c>
      <c s="6" t="s">
        <v>905</v>
      </c>
      <c s="36" t="s">
        <v>54</v>
      </c>
      <c s="37">
        <v>1</v>
      </c>
      <c s="36">
        <v>0</v>
      </c>
      <c s="36">
        <f>ROUND(G118*H118,6)</f>
      </c>
      <c r="L118" s="38">
        <v>0</v>
      </c>
      <c s="32">
        <f>ROUND(ROUND(L118,2)*ROUND(G118,3),2)</f>
      </c>
      <c s="36" t="s">
        <v>55</v>
      </c>
      <c>
        <f>(M118*21)/100</f>
      </c>
      <c t="s">
        <v>28</v>
      </c>
    </row>
    <row r="119" spans="1:5" ht="12.75">
      <c r="A119" s="35" t="s">
        <v>56</v>
      </c>
      <c r="E119" s="39" t="s">
        <v>905</v>
      </c>
    </row>
    <row r="120" spans="1:5" ht="12.75">
      <c r="A120" s="35" t="s">
        <v>57</v>
      </c>
      <c r="E120" s="40" t="s">
        <v>5</v>
      </c>
    </row>
    <row r="121" spans="1:5" ht="12.75">
      <c r="A121" t="s">
        <v>58</v>
      </c>
      <c r="E121" s="39" t="s">
        <v>59</v>
      </c>
    </row>
    <row r="122" spans="1:16" ht="25.5">
      <c r="A122" t="s">
        <v>50</v>
      </c>
      <c s="34" t="s">
        <v>156</v>
      </c>
      <c s="34" t="s">
        <v>906</v>
      </c>
      <c s="35" t="s">
        <v>5</v>
      </c>
      <c s="6" t="s">
        <v>907</v>
      </c>
      <c s="36" t="s">
        <v>54</v>
      </c>
      <c s="37">
        <v>1</v>
      </c>
      <c s="36">
        <v>0</v>
      </c>
      <c s="36">
        <f>ROUND(G122*H122,6)</f>
      </c>
      <c r="L122" s="38">
        <v>0</v>
      </c>
      <c s="32">
        <f>ROUND(ROUND(L122,2)*ROUND(G122,3),2)</f>
      </c>
      <c s="36" t="s">
        <v>55</v>
      </c>
      <c>
        <f>(M122*21)/100</f>
      </c>
      <c t="s">
        <v>28</v>
      </c>
    </row>
    <row r="123" spans="1:5" ht="25.5">
      <c r="A123" s="35" t="s">
        <v>56</v>
      </c>
      <c r="E123" s="39" t="s">
        <v>907</v>
      </c>
    </row>
    <row r="124" spans="1:5" ht="12.75">
      <c r="A124" s="35" t="s">
        <v>57</v>
      </c>
      <c r="E124" s="40" t="s">
        <v>5</v>
      </c>
    </row>
    <row r="125" spans="1:5" ht="12.75">
      <c r="A125" t="s">
        <v>58</v>
      </c>
      <c r="E125" s="39" t="s">
        <v>59</v>
      </c>
    </row>
    <row r="126" spans="1:16" ht="12.75">
      <c r="A126" t="s">
        <v>50</v>
      </c>
      <c s="34" t="s">
        <v>160</v>
      </c>
      <c s="34" t="s">
        <v>908</v>
      </c>
      <c s="35" t="s">
        <v>5</v>
      </c>
      <c s="6" t="s">
        <v>909</v>
      </c>
      <c s="36" t="s">
        <v>54</v>
      </c>
      <c s="37">
        <v>1</v>
      </c>
      <c s="36">
        <v>0</v>
      </c>
      <c s="36">
        <f>ROUND(G126*H126,6)</f>
      </c>
      <c r="L126" s="38">
        <v>0</v>
      </c>
      <c s="32">
        <f>ROUND(ROUND(L126,2)*ROUND(G126,3),2)</f>
      </c>
      <c s="36" t="s">
        <v>55</v>
      </c>
      <c>
        <f>(M126*21)/100</f>
      </c>
      <c t="s">
        <v>28</v>
      </c>
    </row>
    <row r="127" spans="1:5" ht="12.75">
      <c r="A127" s="35" t="s">
        <v>56</v>
      </c>
      <c r="E127" s="39" t="s">
        <v>909</v>
      </c>
    </row>
    <row r="128" spans="1:5" ht="12.75">
      <c r="A128" s="35" t="s">
        <v>57</v>
      </c>
      <c r="E128" s="40" t="s">
        <v>5</v>
      </c>
    </row>
    <row r="129" spans="1:5" ht="12.75">
      <c r="A129" t="s">
        <v>58</v>
      </c>
      <c r="E129" s="39" t="s">
        <v>59</v>
      </c>
    </row>
    <row r="130" spans="1:16" ht="12.75">
      <c r="A130" t="s">
        <v>50</v>
      </c>
      <c s="34" t="s">
        <v>164</v>
      </c>
      <c s="34" t="s">
        <v>910</v>
      </c>
      <c s="35" t="s">
        <v>5</v>
      </c>
      <c s="6" t="s">
        <v>911</v>
      </c>
      <c s="36" t="s">
        <v>54</v>
      </c>
      <c s="37">
        <v>1</v>
      </c>
      <c s="36">
        <v>0</v>
      </c>
      <c s="36">
        <f>ROUND(G130*H130,6)</f>
      </c>
      <c r="L130" s="38">
        <v>0</v>
      </c>
      <c s="32">
        <f>ROUND(ROUND(L130,2)*ROUND(G130,3),2)</f>
      </c>
      <c s="36" t="s">
        <v>55</v>
      </c>
      <c>
        <f>(M130*21)/100</f>
      </c>
      <c t="s">
        <v>28</v>
      </c>
    </row>
    <row r="131" spans="1:5" ht="12.75">
      <c r="A131" s="35" t="s">
        <v>56</v>
      </c>
      <c r="E131" s="39" t="s">
        <v>911</v>
      </c>
    </row>
    <row r="132" spans="1:5" ht="12.75">
      <c r="A132" s="35" t="s">
        <v>57</v>
      </c>
      <c r="E132" s="40" t="s">
        <v>5</v>
      </c>
    </row>
    <row r="133" spans="1:5" ht="12.75">
      <c r="A133" t="s">
        <v>58</v>
      </c>
      <c r="E133" s="39" t="s">
        <v>59</v>
      </c>
    </row>
    <row r="134" spans="1:16" ht="12.75">
      <c r="A134" t="s">
        <v>50</v>
      </c>
      <c s="34" t="s">
        <v>168</v>
      </c>
      <c s="34" t="s">
        <v>912</v>
      </c>
      <c s="35" t="s">
        <v>5</v>
      </c>
      <c s="6" t="s">
        <v>913</v>
      </c>
      <c s="36" t="s">
        <v>54</v>
      </c>
      <c s="37">
        <v>1</v>
      </c>
      <c s="36">
        <v>0</v>
      </c>
      <c s="36">
        <f>ROUND(G134*H134,6)</f>
      </c>
      <c r="L134" s="38">
        <v>0</v>
      </c>
      <c s="32">
        <f>ROUND(ROUND(L134,2)*ROUND(G134,3),2)</f>
      </c>
      <c s="36" t="s">
        <v>55</v>
      </c>
      <c>
        <f>(M134*21)/100</f>
      </c>
      <c t="s">
        <v>28</v>
      </c>
    </row>
    <row r="135" spans="1:5" ht="12.75">
      <c r="A135" s="35" t="s">
        <v>56</v>
      </c>
      <c r="E135" s="39" t="s">
        <v>913</v>
      </c>
    </row>
    <row r="136" spans="1:5" ht="12.75">
      <c r="A136" s="35" t="s">
        <v>57</v>
      </c>
      <c r="E136" s="40" t="s">
        <v>5</v>
      </c>
    </row>
    <row r="137" spans="1:5" ht="12.75">
      <c r="A137" t="s">
        <v>58</v>
      </c>
      <c r="E137" s="39" t="s">
        <v>59</v>
      </c>
    </row>
    <row r="138" spans="1:16" ht="12.75">
      <c r="A138" t="s">
        <v>50</v>
      </c>
      <c s="34" t="s">
        <v>172</v>
      </c>
      <c s="34" t="s">
        <v>809</v>
      </c>
      <c s="35" t="s">
        <v>5</v>
      </c>
      <c s="6" t="s">
        <v>810</v>
      </c>
      <c s="36" t="s">
        <v>54</v>
      </c>
      <c s="37">
        <v>1</v>
      </c>
      <c s="36">
        <v>0</v>
      </c>
      <c s="36">
        <f>ROUND(G138*H138,6)</f>
      </c>
      <c r="L138" s="38">
        <v>0</v>
      </c>
      <c s="32">
        <f>ROUND(ROUND(L138,2)*ROUND(G138,3),2)</f>
      </c>
      <c s="36" t="s">
        <v>55</v>
      </c>
      <c>
        <f>(M138*21)/100</f>
      </c>
      <c t="s">
        <v>28</v>
      </c>
    </row>
    <row r="139" spans="1:5" ht="12.75">
      <c r="A139" s="35" t="s">
        <v>56</v>
      </c>
      <c r="E139" s="39" t="s">
        <v>810</v>
      </c>
    </row>
    <row r="140" spans="1:5" ht="12.75">
      <c r="A140" s="35" t="s">
        <v>57</v>
      </c>
      <c r="E140" s="40" t="s">
        <v>5</v>
      </c>
    </row>
    <row r="141" spans="1:5" ht="12.75">
      <c r="A141" t="s">
        <v>58</v>
      </c>
      <c r="E141" s="39" t="s">
        <v>59</v>
      </c>
    </row>
    <row r="142" spans="1:16" ht="12.75">
      <c r="A142" t="s">
        <v>50</v>
      </c>
      <c s="34" t="s">
        <v>176</v>
      </c>
      <c s="34" t="s">
        <v>914</v>
      </c>
      <c s="35" t="s">
        <v>5</v>
      </c>
      <c s="6" t="s">
        <v>915</v>
      </c>
      <c s="36" t="s">
        <v>54</v>
      </c>
      <c s="37">
        <v>1</v>
      </c>
      <c s="36">
        <v>0</v>
      </c>
      <c s="36">
        <f>ROUND(G142*H142,6)</f>
      </c>
      <c r="L142" s="38">
        <v>0</v>
      </c>
      <c s="32">
        <f>ROUND(ROUND(L142,2)*ROUND(G142,3),2)</f>
      </c>
      <c s="36" t="s">
        <v>55</v>
      </c>
      <c>
        <f>(M142*21)/100</f>
      </c>
      <c t="s">
        <v>28</v>
      </c>
    </row>
    <row r="143" spans="1:5" ht="12.75">
      <c r="A143" s="35" t="s">
        <v>56</v>
      </c>
      <c r="E143" s="39" t="s">
        <v>915</v>
      </c>
    </row>
    <row r="144" spans="1:5" ht="12.75">
      <c r="A144" s="35" t="s">
        <v>57</v>
      </c>
      <c r="E144" s="40" t="s">
        <v>5</v>
      </c>
    </row>
    <row r="145" spans="1:5" ht="12.75">
      <c r="A145" t="s">
        <v>58</v>
      </c>
      <c r="E145" s="39" t="s">
        <v>59</v>
      </c>
    </row>
    <row r="146" spans="1:16" ht="12.75">
      <c r="A146" t="s">
        <v>50</v>
      </c>
      <c s="34" t="s">
        <v>180</v>
      </c>
      <c s="34" t="s">
        <v>916</v>
      </c>
      <c s="35" t="s">
        <v>5</v>
      </c>
      <c s="6" t="s">
        <v>917</v>
      </c>
      <c s="36" t="s">
        <v>54</v>
      </c>
      <c s="37">
        <v>1</v>
      </c>
      <c s="36">
        <v>0</v>
      </c>
      <c s="36">
        <f>ROUND(G146*H146,6)</f>
      </c>
      <c r="L146" s="38">
        <v>0</v>
      </c>
      <c s="32">
        <f>ROUND(ROUND(L146,2)*ROUND(G146,3),2)</f>
      </c>
      <c s="36" t="s">
        <v>55</v>
      </c>
      <c>
        <f>(M146*21)/100</f>
      </c>
      <c t="s">
        <v>28</v>
      </c>
    </row>
    <row r="147" spans="1:5" ht="12.75">
      <c r="A147" s="35" t="s">
        <v>56</v>
      </c>
      <c r="E147" s="39" t="s">
        <v>917</v>
      </c>
    </row>
    <row r="148" spans="1:5" ht="12.75">
      <c r="A148" s="35" t="s">
        <v>57</v>
      </c>
      <c r="E148" s="40" t="s">
        <v>5</v>
      </c>
    </row>
    <row r="149" spans="1:5" ht="12.75">
      <c r="A149" t="s">
        <v>58</v>
      </c>
      <c r="E14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918</v>
      </c>
      <c s="41">
        <f>Rekapitulace!C23</f>
      </c>
      <c s="20" t="s">
        <v>0</v>
      </c>
      <c t="s">
        <v>23</v>
      </c>
      <c t="s">
        <v>28</v>
      </c>
    </row>
    <row r="4" spans="1:16" ht="32" customHeight="1">
      <c r="A4" s="24" t="s">
        <v>20</v>
      </c>
      <c s="25" t="s">
        <v>29</v>
      </c>
      <c s="27" t="s">
        <v>918</v>
      </c>
      <c r="E4" s="26" t="s">
        <v>919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922</v>
      </c>
      <c r="E8" s="30" t="s">
        <v>921</v>
      </c>
      <c r="J8" s="29">
        <f>0+J9+J38+J55+J60+J85+J102+J111</f>
      </c>
      <c s="29">
        <f>0+K9+K38+K55+K60+K85+K102+K111</f>
      </c>
      <c s="29">
        <f>0+L9+L38+L55+L60+L85+L102+L111</f>
      </c>
      <c s="29">
        <f>0+M9+M38+M55+M60+M85+M102+M111</f>
      </c>
    </row>
    <row r="9" spans="1:13" ht="12.75">
      <c r="A9" t="s">
        <v>47</v>
      </c>
      <c r="C9" s="31" t="s">
        <v>51</v>
      </c>
      <c r="E9" s="33" t="s">
        <v>923</v>
      </c>
      <c r="J9" s="32">
        <f>0</f>
      </c>
      <c s="32">
        <f>0</f>
      </c>
      <c s="32">
        <f>0+L10+L14+L18+L22+L26+L30+L34</f>
      </c>
      <c s="32">
        <f>0+M10+M14+M18+M22+M26+M30+M34</f>
      </c>
    </row>
    <row r="10" spans="1:16" ht="25.5">
      <c r="A10" t="s">
        <v>50</v>
      </c>
      <c s="34" t="s">
        <v>51</v>
      </c>
      <c s="34" t="s">
        <v>924</v>
      </c>
      <c s="35" t="s">
        <v>5</v>
      </c>
      <c s="6" t="s">
        <v>925</v>
      </c>
      <c s="36" t="s">
        <v>236</v>
      </c>
      <c s="37">
        <v>230.4</v>
      </c>
      <c s="36">
        <v>0</v>
      </c>
      <c s="36">
        <f>ROUND(G10*H10,6)</f>
      </c>
      <c r="L10" s="38">
        <v>0</v>
      </c>
      <c s="32">
        <f>ROUND(ROUND(L10,2)*ROUND(G10,3),2)</f>
      </c>
      <c s="36" t="s">
        <v>926</v>
      </c>
      <c>
        <f>(M10*21)/100</f>
      </c>
      <c t="s">
        <v>28</v>
      </c>
    </row>
    <row r="11" spans="1:5" ht="25.5">
      <c r="A11" s="35" t="s">
        <v>56</v>
      </c>
      <c r="E11" s="39" t="s">
        <v>925</v>
      </c>
    </row>
    <row r="12" spans="1:5" ht="12.75">
      <c r="A12" s="35" t="s">
        <v>57</v>
      </c>
      <c r="E12" s="40" t="s">
        <v>5</v>
      </c>
    </row>
    <row r="13" spans="1:5" ht="12.75">
      <c r="A13" t="s">
        <v>58</v>
      </c>
      <c r="E13" s="39" t="s">
        <v>59</v>
      </c>
    </row>
    <row r="14" spans="1:16" ht="25.5">
      <c r="A14" t="s">
        <v>50</v>
      </c>
      <c s="34" t="s">
        <v>28</v>
      </c>
      <c s="34" t="s">
        <v>927</v>
      </c>
      <c s="35" t="s">
        <v>5</v>
      </c>
      <c s="6" t="s">
        <v>928</v>
      </c>
      <c s="36" t="s">
        <v>236</v>
      </c>
      <c s="37">
        <v>7.2</v>
      </c>
      <c s="36">
        <v>0</v>
      </c>
      <c s="36">
        <f>ROUND(G14*H14,6)</f>
      </c>
      <c r="L14" s="38">
        <v>0</v>
      </c>
      <c s="32">
        <f>ROUND(ROUND(L14,2)*ROUND(G14,3),2)</f>
      </c>
      <c s="36" t="s">
        <v>926</v>
      </c>
      <c>
        <f>(M14*21)/100</f>
      </c>
      <c t="s">
        <v>28</v>
      </c>
    </row>
    <row r="15" spans="1:5" ht="25.5">
      <c r="A15" s="35" t="s">
        <v>56</v>
      </c>
      <c r="E15" s="39" t="s">
        <v>928</v>
      </c>
    </row>
    <row r="16" spans="1:5" ht="12.75">
      <c r="A16" s="35" t="s">
        <v>57</v>
      </c>
      <c r="E16" s="40" t="s">
        <v>5</v>
      </c>
    </row>
    <row r="17" spans="1:5" ht="12.75">
      <c r="A17" t="s">
        <v>58</v>
      </c>
      <c r="E17" s="39" t="s">
        <v>59</v>
      </c>
    </row>
    <row r="18" spans="1:16" ht="25.5">
      <c r="A18" t="s">
        <v>50</v>
      </c>
      <c s="34" t="s">
        <v>26</v>
      </c>
      <c s="34" t="s">
        <v>929</v>
      </c>
      <c s="35" t="s">
        <v>5</v>
      </c>
      <c s="6" t="s">
        <v>930</v>
      </c>
      <c s="36" t="s">
        <v>236</v>
      </c>
      <c s="37">
        <v>12.8</v>
      </c>
      <c s="36">
        <v>0</v>
      </c>
      <c s="36">
        <f>ROUND(G18*H18,6)</f>
      </c>
      <c r="L18" s="38">
        <v>0</v>
      </c>
      <c s="32">
        <f>ROUND(ROUND(L18,2)*ROUND(G18,3),2)</f>
      </c>
      <c s="36" t="s">
        <v>926</v>
      </c>
      <c>
        <f>(M18*21)/100</f>
      </c>
      <c t="s">
        <v>28</v>
      </c>
    </row>
    <row r="19" spans="1:5" ht="25.5">
      <c r="A19" s="35" t="s">
        <v>56</v>
      </c>
      <c r="E19" s="39" t="s">
        <v>931</v>
      </c>
    </row>
    <row r="20" spans="1:5" ht="12.75">
      <c r="A20" s="35" t="s">
        <v>57</v>
      </c>
      <c r="E20" s="40" t="s">
        <v>5</v>
      </c>
    </row>
    <row r="21" spans="1:5" ht="12.75">
      <c r="A21" t="s">
        <v>58</v>
      </c>
      <c r="E21" s="39" t="s">
        <v>59</v>
      </c>
    </row>
    <row r="22" spans="1:16" ht="25.5">
      <c r="A22" t="s">
        <v>50</v>
      </c>
      <c s="34" t="s">
        <v>67</v>
      </c>
      <c s="34" t="s">
        <v>932</v>
      </c>
      <c s="35" t="s">
        <v>5</v>
      </c>
      <c s="6" t="s">
        <v>933</v>
      </c>
      <c s="36" t="s">
        <v>236</v>
      </c>
      <c s="37">
        <v>250.4</v>
      </c>
      <c s="36">
        <v>0</v>
      </c>
      <c s="36">
        <f>ROUND(G22*H22,6)</f>
      </c>
      <c r="L22" s="38">
        <v>0</v>
      </c>
      <c s="32">
        <f>ROUND(ROUND(L22,2)*ROUND(G22,3),2)</f>
      </c>
      <c s="36" t="s">
        <v>926</v>
      </c>
      <c>
        <f>(M22*21)/100</f>
      </c>
      <c t="s">
        <v>28</v>
      </c>
    </row>
    <row r="23" spans="1:5" ht="25.5">
      <c r="A23" s="35" t="s">
        <v>56</v>
      </c>
      <c r="E23" s="39" t="s">
        <v>933</v>
      </c>
    </row>
    <row r="24" spans="1:5" ht="12.75">
      <c r="A24" s="35" t="s">
        <v>57</v>
      </c>
      <c r="E24" s="40" t="s">
        <v>5</v>
      </c>
    </row>
    <row r="25" spans="1:5" ht="12.75">
      <c r="A25" t="s">
        <v>58</v>
      </c>
      <c r="E25" s="39" t="s">
        <v>59</v>
      </c>
    </row>
    <row r="26" spans="1:16" ht="12.75">
      <c r="A26" t="s">
        <v>50</v>
      </c>
      <c s="34" t="s">
        <v>70</v>
      </c>
      <c s="34" t="s">
        <v>934</v>
      </c>
      <c s="35" t="s">
        <v>5</v>
      </c>
      <c s="6" t="s">
        <v>935</v>
      </c>
      <c s="36" t="s">
        <v>236</v>
      </c>
      <c s="37">
        <v>9.6</v>
      </c>
      <c s="36">
        <v>0</v>
      </c>
      <c s="36">
        <f>ROUND(G26*H26,6)</f>
      </c>
      <c r="L26" s="38">
        <v>0</v>
      </c>
      <c s="32">
        <f>ROUND(ROUND(L26,2)*ROUND(G26,3),2)</f>
      </c>
      <c s="36" t="s">
        <v>926</v>
      </c>
      <c>
        <f>(M26*21)/100</f>
      </c>
      <c t="s">
        <v>28</v>
      </c>
    </row>
    <row r="27" spans="1:5" ht="12.75">
      <c r="A27" s="35" t="s">
        <v>56</v>
      </c>
      <c r="E27" s="39" t="s">
        <v>936</v>
      </c>
    </row>
    <row r="28" spans="1:5" ht="12.75">
      <c r="A28" s="35" t="s">
        <v>57</v>
      </c>
      <c r="E28" s="40" t="s">
        <v>5</v>
      </c>
    </row>
    <row r="29" spans="1:5" ht="12.75">
      <c r="A29" t="s">
        <v>58</v>
      </c>
      <c r="E29" s="39" t="s">
        <v>59</v>
      </c>
    </row>
    <row r="30" spans="1:16" ht="12.75">
      <c r="A30" t="s">
        <v>50</v>
      </c>
      <c s="34" t="s">
        <v>27</v>
      </c>
      <c s="34" t="s">
        <v>937</v>
      </c>
      <c s="35" t="s">
        <v>5</v>
      </c>
      <c s="6" t="s">
        <v>938</v>
      </c>
      <c s="36" t="s">
        <v>939</v>
      </c>
      <c s="37">
        <v>18.24</v>
      </c>
      <c s="36">
        <v>1</v>
      </c>
      <c s="36">
        <f>ROUND(G30*H30,6)</f>
      </c>
      <c r="L30" s="38">
        <v>0</v>
      </c>
      <c s="32">
        <f>ROUND(ROUND(L30,2)*ROUND(G30,3),2)</f>
      </c>
      <c s="36" t="s">
        <v>926</v>
      </c>
      <c>
        <f>(M30*21)/100</f>
      </c>
      <c t="s">
        <v>28</v>
      </c>
    </row>
    <row r="31" spans="1:5" ht="12.75">
      <c r="A31" s="35" t="s">
        <v>56</v>
      </c>
      <c r="E31" s="39" t="s">
        <v>938</v>
      </c>
    </row>
    <row r="32" spans="1:5" ht="12.75">
      <c r="A32" s="35" t="s">
        <v>57</v>
      </c>
      <c r="E32" s="40" t="s">
        <v>5</v>
      </c>
    </row>
    <row r="33" spans="1:5" ht="12.75">
      <c r="A33" t="s">
        <v>58</v>
      </c>
      <c r="E33" s="39" t="s">
        <v>59</v>
      </c>
    </row>
    <row r="34" spans="1:16" ht="25.5">
      <c r="A34" t="s">
        <v>50</v>
      </c>
      <c s="34" t="s">
        <v>75</v>
      </c>
      <c s="34" t="s">
        <v>940</v>
      </c>
      <c s="35" t="s">
        <v>5</v>
      </c>
      <c s="6" t="s">
        <v>941</v>
      </c>
      <c s="36" t="s">
        <v>423</v>
      </c>
      <c s="37">
        <v>176</v>
      </c>
      <c s="36">
        <v>0</v>
      </c>
      <c s="36">
        <f>ROUND(G34*H34,6)</f>
      </c>
      <c r="L34" s="38">
        <v>0</v>
      </c>
      <c s="32">
        <f>ROUND(ROUND(L34,2)*ROUND(G34,3),2)</f>
      </c>
      <c s="36" t="s">
        <v>926</v>
      </c>
      <c>
        <f>(M34*21)/100</f>
      </c>
      <c t="s">
        <v>28</v>
      </c>
    </row>
    <row r="35" spans="1:5" ht="25.5">
      <c r="A35" s="35" t="s">
        <v>56</v>
      </c>
      <c r="E35" s="39" t="s">
        <v>941</v>
      </c>
    </row>
    <row r="36" spans="1:5" ht="12.75">
      <c r="A36" s="35" t="s">
        <v>57</v>
      </c>
      <c r="E36" s="40" t="s">
        <v>5</v>
      </c>
    </row>
    <row r="37" spans="1:5" ht="12.75">
      <c r="A37" t="s">
        <v>58</v>
      </c>
      <c r="E37" s="39" t="s">
        <v>59</v>
      </c>
    </row>
    <row r="38" spans="1:13" ht="12.75">
      <c r="A38" t="s">
        <v>47</v>
      </c>
      <c r="C38" s="31" t="s">
        <v>28</v>
      </c>
      <c r="E38" s="33" t="s">
        <v>942</v>
      </c>
      <c r="J38" s="32">
        <f>0</f>
      </c>
      <c s="32">
        <f>0</f>
      </c>
      <c s="32">
        <f>0+L39+L43+L47+L51</f>
      </c>
      <c s="32">
        <f>0+M39+M43+M47+M51</f>
      </c>
    </row>
    <row r="39" spans="1:16" ht="25.5">
      <c r="A39" t="s">
        <v>50</v>
      </c>
      <c s="34" t="s">
        <v>78</v>
      </c>
      <c s="34" t="s">
        <v>943</v>
      </c>
      <c s="35" t="s">
        <v>5</v>
      </c>
      <c s="6" t="s">
        <v>944</v>
      </c>
      <c s="36" t="s">
        <v>423</v>
      </c>
      <c s="37">
        <v>80</v>
      </c>
      <c s="36">
        <v>0.000167</v>
      </c>
      <c s="36">
        <f>ROUND(G39*H39,6)</f>
      </c>
      <c r="L39" s="38">
        <v>0</v>
      </c>
      <c s="32">
        <f>ROUND(ROUND(L39,2)*ROUND(G39,3),2)</f>
      </c>
      <c s="36" t="s">
        <v>926</v>
      </c>
      <c>
        <f>(M39*21)/100</f>
      </c>
      <c t="s">
        <v>28</v>
      </c>
    </row>
    <row r="40" spans="1:5" ht="25.5">
      <c r="A40" s="35" t="s">
        <v>56</v>
      </c>
      <c r="E40" s="39" t="s">
        <v>944</v>
      </c>
    </row>
    <row r="41" spans="1:5" ht="12.75">
      <c r="A41" s="35" t="s">
        <v>57</v>
      </c>
      <c r="E41" s="40" t="s">
        <v>5</v>
      </c>
    </row>
    <row r="42" spans="1:5" ht="12.75">
      <c r="A42" t="s">
        <v>58</v>
      </c>
      <c r="E42" s="39" t="s">
        <v>59</v>
      </c>
    </row>
    <row r="43" spans="1:16" ht="12.75">
      <c r="A43" t="s">
        <v>50</v>
      </c>
      <c s="34" t="s">
        <v>81</v>
      </c>
      <c s="34" t="s">
        <v>945</v>
      </c>
      <c s="35" t="s">
        <v>5</v>
      </c>
      <c s="6" t="s">
        <v>946</v>
      </c>
      <c s="36" t="s">
        <v>423</v>
      </c>
      <c s="37">
        <v>94.76</v>
      </c>
      <c s="36">
        <v>0.0003</v>
      </c>
      <c s="36">
        <f>ROUND(G43*H43,6)</f>
      </c>
      <c r="L43" s="38">
        <v>0</v>
      </c>
      <c s="32">
        <f>ROUND(ROUND(L43,2)*ROUND(G43,3),2)</f>
      </c>
      <c s="36" t="s">
        <v>926</v>
      </c>
      <c>
        <f>(M43*21)/100</f>
      </c>
      <c t="s">
        <v>28</v>
      </c>
    </row>
    <row r="44" spans="1:5" ht="12.75">
      <c r="A44" s="35" t="s">
        <v>56</v>
      </c>
      <c r="E44" s="39" t="s">
        <v>946</v>
      </c>
    </row>
    <row r="45" spans="1:5" ht="12.75">
      <c r="A45" s="35" t="s">
        <v>57</v>
      </c>
      <c r="E45" s="40" t="s">
        <v>5</v>
      </c>
    </row>
    <row r="46" spans="1:5" ht="12.75">
      <c r="A46" t="s">
        <v>58</v>
      </c>
      <c r="E46" s="39" t="s">
        <v>59</v>
      </c>
    </row>
    <row r="47" spans="1:16" ht="38.25">
      <c r="A47" t="s">
        <v>50</v>
      </c>
      <c s="34" t="s">
        <v>84</v>
      </c>
      <c s="34" t="s">
        <v>947</v>
      </c>
      <c s="35" t="s">
        <v>5</v>
      </c>
      <c s="6" t="s">
        <v>948</v>
      </c>
      <c s="36" t="s">
        <v>64</v>
      </c>
      <c s="37">
        <v>32</v>
      </c>
      <c s="36">
        <v>0.274112</v>
      </c>
      <c s="36">
        <f>ROUND(G47*H47,6)</f>
      </c>
      <c r="L47" s="38">
        <v>0</v>
      </c>
      <c s="32">
        <f>ROUND(ROUND(L47,2)*ROUND(G47,3),2)</f>
      </c>
      <c s="36" t="s">
        <v>926</v>
      </c>
      <c>
        <f>(M47*21)/100</f>
      </c>
      <c t="s">
        <v>28</v>
      </c>
    </row>
    <row r="48" spans="1:5" ht="38.25">
      <c r="A48" s="35" t="s">
        <v>56</v>
      </c>
      <c r="E48" s="39" t="s">
        <v>949</v>
      </c>
    </row>
    <row r="49" spans="1:5" ht="12.75">
      <c r="A49" s="35" t="s">
        <v>57</v>
      </c>
      <c r="E49" s="40" t="s">
        <v>5</v>
      </c>
    </row>
    <row r="50" spans="1:5" ht="12.75">
      <c r="A50" t="s">
        <v>58</v>
      </c>
      <c r="E50" s="39" t="s">
        <v>59</v>
      </c>
    </row>
    <row r="51" spans="1:16" ht="25.5">
      <c r="A51" t="s">
        <v>50</v>
      </c>
      <c s="34" t="s">
        <v>87</v>
      </c>
      <c s="34" t="s">
        <v>950</v>
      </c>
      <c s="35" t="s">
        <v>5</v>
      </c>
      <c s="6" t="s">
        <v>951</v>
      </c>
      <c s="36" t="s">
        <v>236</v>
      </c>
      <c s="37">
        <v>7.2</v>
      </c>
      <c s="36">
        <v>2.301022</v>
      </c>
      <c s="36">
        <f>ROUND(G51*H51,6)</f>
      </c>
      <c r="L51" s="38">
        <v>0</v>
      </c>
      <c s="32">
        <f>ROUND(ROUND(L51,2)*ROUND(G51,3),2)</f>
      </c>
      <c s="36" t="s">
        <v>926</v>
      </c>
      <c>
        <f>(M51*21)/100</f>
      </c>
      <c t="s">
        <v>28</v>
      </c>
    </row>
    <row r="52" spans="1:5" ht="25.5">
      <c r="A52" s="35" t="s">
        <v>56</v>
      </c>
      <c r="E52" s="39" t="s">
        <v>951</v>
      </c>
    </row>
    <row r="53" spans="1:5" ht="12.75">
      <c r="A53" s="35" t="s">
        <v>57</v>
      </c>
      <c r="E53" s="40" t="s">
        <v>5</v>
      </c>
    </row>
    <row r="54" spans="1:5" ht="12.75">
      <c r="A54" t="s">
        <v>58</v>
      </c>
      <c r="E54" s="39" t="s">
        <v>59</v>
      </c>
    </row>
    <row r="55" spans="1:13" ht="12.75">
      <c r="A55" t="s">
        <v>47</v>
      </c>
      <c r="C55" s="31" t="s">
        <v>26</v>
      </c>
      <c r="E55" s="33" t="s">
        <v>952</v>
      </c>
      <c r="J55" s="32">
        <f>0</f>
      </c>
      <c s="32">
        <f>0</f>
      </c>
      <c s="32">
        <f>0+L56</f>
      </c>
      <c s="32">
        <f>0+M56</f>
      </c>
    </row>
    <row r="56" spans="1:16" ht="25.5">
      <c r="A56" t="s">
        <v>50</v>
      </c>
      <c s="34" t="s">
        <v>91</v>
      </c>
      <c s="34" t="s">
        <v>953</v>
      </c>
      <c s="35" t="s">
        <v>5</v>
      </c>
      <c s="6" t="s">
        <v>954</v>
      </c>
      <c s="36" t="s">
        <v>54</v>
      </c>
      <c s="37">
        <v>2</v>
      </c>
      <c s="36">
        <v>0.00239</v>
      </c>
      <c s="36">
        <f>ROUND(G56*H56,6)</f>
      </c>
      <c r="L56" s="38">
        <v>0</v>
      </c>
      <c s="32">
        <f>ROUND(ROUND(L56,2)*ROUND(G56,3),2)</f>
      </c>
      <c s="36" t="s">
        <v>926</v>
      </c>
      <c>
        <f>(M56*21)/100</f>
      </c>
      <c t="s">
        <v>28</v>
      </c>
    </row>
    <row r="57" spans="1:5" ht="25.5">
      <c r="A57" s="35" t="s">
        <v>56</v>
      </c>
      <c r="E57" s="39" t="s">
        <v>954</v>
      </c>
    </row>
    <row r="58" spans="1:5" ht="12.75">
      <c r="A58" s="35" t="s">
        <v>57</v>
      </c>
      <c r="E58" s="40" t="s">
        <v>5</v>
      </c>
    </row>
    <row r="59" spans="1:5" ht="12.75">
      <c r="A59" t="s">
        <v>58</v>
      </c>
      <c r="E59" s="39" t="s">
        <v>59</v>
      </c>
    </row>
    <row r="60" spans="1:13" ht="12.75">
      <c r="A60" t="s">
        <v>47</v>
      </c>
      <c r="C60" s="31" t="s">
        <v>70</v>
      </c>
      <c r="E60" s="33" t="s">
        <v>955</v>
      </c>
      <c r="J60" s="32">
        <f>0</f>
      </c>
      <c s="32">
        <f>0</f>
      </c>
      <c s="32">
        <f>0+L61+L65+L69+L73+L77+L81</f>
      </c>
      <c s="32">
        <f>0+M61+M65+M69+M73+M77+M81</f>
      </c>
    </row>
    <row r="61" spans="1:16" ht="25.5">
      <c r="A61" t="s">
        <v>50</v>
      </c>
      <c s="34" t="s">
        <v>94</v>
      </c>
      <c s="34" t="s">
        <v>956</v>
      </c>
      <c s="35" t="s">
        <v>5</v>
      </c>
      <c s="6" t="s">
        <v>957</v>
      </c>
      <c s="36" t="s">
        <v>236</v>
      </c>
      <c s="37">
        <v>36.8</v>
      </c>
      <c s="36">
        <v>1.964</v>
      </c>
      <c s="36">
        <f>ROUND(G61*H61,6)</f>
      </c>
      <c r="L61" s="38">
        <v>0</v>
      </c>
      <c s="32">
        <f>ROUND(ROUND(L61,2)*ROUND(G61,3),2)</f>
      </c>
      <c s="36" t="s">
        <v>926</v>
      </c>
      <c>
        <f>(M61*21)/100</f>
      </c>
      <c t="s">
        <v>28</v>
      </c>
    </row>
    <row r="62" spans="1:5" ht="25.5">
      <c r="A62" s="35" t="s">
        <v>56</v>
      </c>
      <c r="E62" s="39" t="s">
        <v>957</v>
      </c>
    </row>
    <row r="63" spans="1:5" ht="12.75">
      <c r="A63" s="35" t="s">
        <v>57</v>
      </c>
      <c r="E63" s="40" t="s">
        <v>5</v>
      </c>
    </row>
    <row r="64" spans="1:5" ht="12.75">
      <c r="A64" t="s">
        <v>58</v>
      </c>
      <c r="E64" s="39" t="s">
        <v>59</v>
      </c>
    </row>
    <row r="65" spans="1:16" ht="12.75">
      <c r="A65" t="s">
        <v>50</v>
      </c>
      <c s="34" t="s">
        <v>101</v>
      </c>
      <c s="34" t="s">
        <v>958</v>
      </c>
      <c s="35" t="s">
        <v>5</v>
      </c>
      <c s="6" t="s">
        <v>959</v>
      </c>
      <c s="36" t="s">
        <v>64</v>
      </c>
      <c s="37">
        <v>32</v>
      </c>
      <c s="36">
        <v>0</v>
      </c>
      <c s="36">
        <f>ROUND(G65*H65,6)</f>
      </c>
      <c r="L65" s="38">
        <v>0</v>
      </c>
      <c s="32">
        <f>ROUND(ROUND(L65,2)*ROUND(G65,3),2)</f>
      </c>
      <c s="36" t="s">
        <v>926</v>
      </c>
      <c>
        <f>(M65*21)/100</f>
      </c>
      <c t="s">
        <v>28</v>
      </c>
    </row>
    <row r="66" spans="1:5" ht="12.75">
      <c r="A66" s="35" t="s">
        <v>56</v>
      </c>
      <c r="E66" s="39" t="s">
        <v>959</v>
      </c>
    </row>
    <row r="67" spans="1:5" ht="12.75">
      <c r="A67" s="35" t="s">
        <v>57</v>
      </c>
      <c r="E67" s="40" t="s">
        <v>5</v>
      </c>
    </row>
    <row r="68" spans="1:5" ht="12.75">
      <c r="A68" t="s">
        <v>58</v>
      </c>
      <c r="E68" s="39" t="s">
        <v>59</v>
      </c>
    </row>
    <row r="69" spans="1:16" ht="12.75">
      <c r="A69" t="s">
        <v>50</v>
      </c>
      <c s="34" t="s">
        <v>104</v>
      </c>
      <c s="34" t="s">
        <v>960</v>
      </c>
      <c s="35" t="s">
        <v>5</v>
      </c>
      <c s="6" t="s">
        <v>961</v>
      </c>
      <c s="36" t="s">
        <v>939</v>
      </c>
      <c s="37">
        <v>182.4</v>
      </c>
      <c s="36">
        <v>1</v>
      </c>
      <c s="36">
        <f>ROUND(G69*H69,6)</f>
      </c>
      <c r="L69" s="38">
        <v>0</v>
      </c>
      <c s="32">
        <f>ROUND(ROUND(L69,2)*ROUND(G69,3),2)</f>
      </c>
      <c s="36" t="s">
        <v>926</v>
      </c>
      <c>
        <f>(M69*21)/100</f>
      </c>
      <c t="s">
        <v>28</v>
      </c>
    </row>
    <row r="70" spans="1:5" ht="12.75">
      <c r="A70" s="35" t="s">
        <v>56</v>
      </c>
      <c r="E70" s="39" t="s">
        <v>962</v>
      </c>
    </row>
    <row r="71" spans="1:5" ht="12.75">
      <c r="A71" s="35" t="s">
        <v>57</v>
      </c>
      <c r="E71" s="40" t="s">
        <v>5</v>
      </c>
    </row>
    <row r="72" spans="1:5" ht="12.75">
      <c r="A72" t="s">
        <v>58</v>
      </c>
      <c r="E72" s="39" t="s">
        <v>59</v>
      </c>
    </row>
    <row r="73" spans="1:16" ht="12.75">
      <c r="A73" t="s">
        <v>50</v>
      </c>
      <c s="34" t="s">
        <v>109</v>
      </c>
      <c s="34" t="s">
        <v>963</v>
      </c>
      <c s="35" t="s">
        <v>5</v>
      </c>
      <c s="6" t="s">
        <v>964</v>
      </c>
      <c s="36" t="s">
        <v>54</v>
      </c>
      <c s="37">
        <v>60</v>
      </c>
      <c s="36">
        <v>0</v>
      </c>
      <c s="36">
        <f>ROUND(G73*H73,6)</f>
      </c>
      <c r="L73" s="38">
        <v>0</v>
      </c>
      <c s="32">
        <f>ROUND(ROUND(L73,2)*ROUND(G73,3),2)</f>
      </c>
      <c s="36" t="s">
        <v>926</v>
      </c>
      <c>
        <f>(M73*21)/100</f>
      </c>
      <c t="s">
        <v>28</v>
      </c>
    </row>
    <row r="74" spans="1:5" ht="12.75">
      <c r="A74" s="35" t="s">
        <v>56</v>
      </c>
      <c r="E74" s="39" t="s">
        <v>964</v>
      </c>
    </row>
    <row r="75" spans="1:5" ht="12.75">
      <c r="A75" s="35" t="s">
        <v>57</v>
      </c>
      <c r="E75" s="40" t="s">
        <v>5</v>
      </c>
    </row>
    <row r="76" spans="1:5" ht="12.75">
      <c r="A76" t="s">
        <v>58</v>
      </c>
      <c r="E76" s="39" t="s">
        <v>59</v>
      </c>
    </row>
    <row r="77" spans="1:16" ht="12.75">
      <c r="A77" t="s">
        <v>50</v>
      </c>
      <c s="34" t="s">
        <v>112</v>
      </c>
      <c s="34" t="s">
        <v>965</v>
      </c>
      <c s="35" t="s">
        <v>5</v>
      </c>
      <c s="6" t="s">
        <v>966</v>
      </c>
      <c s="36" t="s">
        <v>54</v>
      </c>
      <c s="37">
        <v>2</v>
      </c>
      <c s="36">
        <v>0</v>
      </c>
      <c s="36">
        <f>ROUND(G77*H77,6)</f>
      </c>
      <c r="L77" s="38">
        <v>0</v>
      </c>
      <c s="32">
        <f>ROUND(ROUND(L77,2)*ROUND(G77,3),2)</f>
      </c>
      <c s="36" t="s">
        <v>926</v>
      </c>
      <c>
        <f>(M77*21)/100</f>
      </c>
      <c t="s">
        <v>28</v>
      </c>
    </row>
    <row r="78" spans="1:5" ht="12.75">
      <c r="A78" s="35" t="s">
        <v>56</v>
      </c>
      <c r="E78" s="39" t="s">
        <v>966</v>
      </c>
    </row>
    <row r="79" spans="1:5" ht="12.75">
      <c r="A79" s="35" t="s">
        <v>57</v>
      </c>
      <c r="E79" s="40" t="s">
        <v>5</v>
      </c>
    </row>
    <row r="80" spans="1:5" ht="12.75">
      <c r="A80" t="s">
        <v>58</v>
      </c>
      <c r="E80" s="39" t="s">
        <v>59</v>
      </c>
    </row>
    <row r="81" spans="1:16" ht="12.75">
      <c r="A81" t="s">
        <v>50</v>
      </c>
      <c s="34" t="s">
        <v>115</v>
      </c>
      <c s="34" t="s">
        <v>967</v>
      </c>
      <c s="35" t="s">
        <v>5</v>
      </c>
      <c s="6" t="s">
        <v>968</v>
      </c>
      <c s="36" t="s">
        <v>54</v>
      </c>
      <c s="37">
        <v>2</v>
      </c>
      <c s="36">
        <v>0.00377</v>
      </c>
      <c s="36">
        <f>ROUND(G81*H81,6)</f>
      </c>
      <c r="L81" s="38">
        <v>0</v>
      </c>
      <c s="32">
        <f>ROUND(ROUND(L81,2)*ROUND(G81,3),2)</f>
      </c>
      <c s="36" t="s">
        <v>926</v>
      </c>
      <c>
        <f>(M81*21)/100</f>
      </c>
      <c t="s">
        <v>28</v>
      </c>
    </row>
    <row r="82" spans="1:5" ht="12.75">
      <c r="A82" s="35" t="s">
        <v>56</v>
      </c>
      <c r="E82" s="39" t="s">
        <v>968</v>
      </c>
    </row>
    <row r="83" spans="1:5" ht="12.75">
      <c r="A83" s="35" t="s">
        <v>57</v>
      </c>
      <c r="E83" s="40" t="s">
        <v>5</v>
      </c>
    </row>
    <row r="84" spans="1:5" ht="12.75">
      <c r="A84" t="s">
        <v>58</v>
      </c>
      <c r="E84" s="39" t="s">
        <v>59</v>
      </c>
    </row>
    <row r="85" spans="1:13" ht="12.75">
      <c r="A85" t="s">
        <v>47</v>
      </c>
      <c r="C85" s="31" t="s">
        <v>81</v>
      </c>
      <c r="E85" s="33" t="s">
        <v>969</v>
      </c>
      <c r="J85" s="32">
        <f>0</f>
      </c>
      <c s="32">
        <f>0</f>
      </c>
      <c s="32">
        <f>0+L86+L90+L94+L98</f>
      </c>
      <c s="32">
        <f>0+M86+M90+M94+M98</f>
      </c>
    </row>
    <row r="86" spans="1:16" ht="25.5">
      <c r="A86" t="s">
        <v>50</v>
      </c>
      <c s="34" t="s">
        <v>118</v>
      </c>
      <c s="34" t="s">
        <v>970</v>
      </c>
      <c s="35" t="s">
        <v>5</v>
      </c>
      <c s="6" t="s">
        <v>971</v>
      </c>
      <c s="36" t="s">
        <v>423</v>
      </c>
      <c s="37">
        <v>320</v>
      </c>
      <c s="36">
        <v>0.02655</v>
      </c>
      <c s="36">
        <f>ROUND(G86*H86,6)</f>
      </c>
      <c r="L86" s="38">
        <v>0</v>
      </c>
      <c s="32">
        <f>ROUND(ROUND(L86,2)*ROUND(G86,3),2)</f>
      </c>
      <c s="36" t="s">
        <v>926</v>
      </c>
      <c>
        <f>(M86*21)/100</f>
      </c>
      <c t="s">
        <v>28</v>
      </c>
    </row>
    <row r="87" spans="1:5" ht="25.5">
      <c r="A87" s="35" t="s">
        <v>56</v>
      </c>
      <c r="E87" s="39" t="s">
        <v>971</v>
      </c>
    </row>
    <row r="88" spans="1:5" ht="12.75">
      <c r="A88" s="35" t="s">
        <v>57</v>
      </c>
      <c r="E88" s="40" t="s">
        <v>5</v>
      </c>
    </row>
    <row r="89" spans="1:5" ht="12.75">
      <c r="A89" t="s">
        <v>58</v>
      </c>
      <c r="E89" s="39" t="s">
        <v>59</v>
      </c>
    </row>
    <row r="90" spans="1:16" ht="25.5">
      <c r="A90" t="s">
        <v>50</v>
      </c>
      <c s="34" t="s">
        <v>121</v>
      </c>
      <c s="34" t="s">
        <v>972</v>
      </c>
      <c s="35" t="s">
        <v>5</v>
      </c>
      <c s="6" t="s">
        <v>973</v>
      </c>
      <c s="36" t="s">
        <v>423</v>
      </c>
      <c s="37">
        <v>33.6</v>
      </c>
      <c s="36">
        <v>0.18907</v>
      </c>
      <c s="36">
        <f>ROUND(G90*H90,6)</f>
      </c>
      <c r="L90" s="38">
        <v>0</v>
      </c>
      <c s="32">
        <f>ROUND(ROUND(L90,2)*ROUND(G90,3),2)</f>
      </c>
      <c s="36" t="s">
        <v>926</v>
      </c>
      <c>
        <f>(M90*21)/100</f>
      </c>
      <c t="s">
        <v>28</v>
      </c>
    </row>
    <row r="91" spans="1:5" ht="25.5">
      <c r="A91" s="35" t="s">
        <v>56</v>
      </c>
      <c r="E91" s="39" t="s">
        <v>973</v>
      </c>
    </row>
    <row r="92" spans="1:5" ht="12.75">
      <c r="A92" s="35" t="s">
        <v>57</v>
      </c>
      <c r="E92" s="40" t="s">
        <v>5</v>
      </c>
    </row>
    <row r="93" spans="1:5" ht="12.75">
      <c r="A93" t="s">
        <v>58</v>
      </c>
      <c r="E93" s="39" t="s">
        <v>59</v>
      </c>
    </row>
    <row r="94" spans="1:16" ht="12.75">
      <c r="A94" t="s">
        <v>50</v>
      </c>
      <c s="34" t="s">
        <v>125</v>
      </c>
      <c s="34" t="s">
        <v>974</v>
      </c>
      <c s="35" t="s">
        <v>5</v>
      </c>
      <c s="6" t="s">
        <v>975</v>
      </c>
      <c s="36" t="s">
        <v>423</v>
      </c>
      <c s="37">
        <v>10.175</v>
      </c>
      <c s="36">
        <v>0.10608</v>
      </c>
      <c s="36">
        <f>ROUND(G94*H94,6)</f>
      </c>
      <c r="L94" s="38">
        <v>0</v>
      </c>
      <c s="32">
        <f>ROUND(ROUND(L94,2)*ROUND(G94,3),2)</f>
      </c>
      <c s="36" t="s">
        <v>926</v>
      </c>
      <c>
        <f>(M94*21)/100</f>
      </c>
      <c t="s">
        <v>28</v>
      </c>
    </row>
    <row r="95" spans="1:5" ht="12.75">
      <c r="A95" s="35" t="s">
        <v>56</v>
      </c>
      <c r="E95" s="39" t="s">
        <v>975</v>
      </c>
    </row>
    <row r="96" spans="1:5" ht="12.75">
      <c r="A96" s="35" t="s">
        <v>57</v>
      </c>
      <c r="E96" s="40" t="s">
        <v>5</v>
      </c>
    </row>
    <row r="97" spans="1:5" ht="12.75">
      <c r="A97" t="s">
        <v>58</v>
      </c>
      <c r="E97" s="39" t="s">
        <v>59</v>
      </c>
    </row>
    <row r="98" spans="1:16" ht="12.75">
      <c r="A98" t="s">
        <v>50</v>
      </c>
      <c s="34" t="s">
        <v>128</v>
      </c>
      <c s="34" t="s">
        <v>976</v>
      </c>
      <c s="35" t="s">
        <v>5</v>
      </c>
      <c s="6" t="s">
        <v>977</v>
      </c>
      <c s="36" t="s">
        <v>423</v>
      </c>
      <c s="37">
        <v>7.872</v>
      </c>
      <c s="36">
        <v>0.11547</v>
      </c>
      <c s="36">
        <f>ROUND(G98*H98,6)</f>
      </c>
      <c r="L98" s="38">
        <v>0</v>
      </c>
      <c s="32">
        <f>ROUND(ROUND(L98,2)*ROUND(G98,3),2)</f>
      </c>
      <c s="36" t="s">
        <v>926</v>
      </c>
      <c>
        <f>(M98*21)/100</f>
      </c>
      <c t="s">
        <v>28</v>
      </c>
    </row>
    <row r="99" spans="1:5" ht="12.75">
      <c r="A99" s="35" t="s">
        <v>56</v>
      </c>
      <c r="E99" s="39" t="s">
        <v>977</v>
      </c>
    </row>
    <row r="100" spans="1:5" ht="12.75">
      <c r="A100" s="35" t="s">
        <v>57</v>
      </c>
      <c r="E100" s="40" t="s">
        <v>5</v>
      </c>
    </row>
    <row r="101" spans="1:5" ht="12.75">
      <c r="A101" t="s">
        <v>58</v>
      </c>
      <c r="E101" s="39" t="s">
        <v>59</v>
      </c>
    </row>
    <row r="102" spans="1:13" ht="12.75">
      <c r="A102" t="s">
        <v>47</v>
      </c>
      <c r="C102" s="31" t="s">
        <v>978</v>
      </c>
      <c r="E102" s="33" t="s">
        <v>979</v>
      </c>
      <c r="J102" s="32">
        <f>0</f>
      </c>
      <c s="32">
        <f>0</f>
      </c>
      <c s="32">
        <f>0+L103+L107</f>
      </c>
      <c s="32">
        <f>0+M103+M107</f>
      </c>
    </row>
    <row r="103" spans="1:16" ht="25.5">
      <c r="A103" t="s">
        <v>50</v>
      </c>
      <c s="34" t="s">
        <v>132</v>
      </c>
      <c s="34" t="s">
        <v>980</v>
      </c>
      <c s="35" t="s">
        <v>981</v>
      </c>
      <c s="6" t="s">
        <v>982</v>
      </c>
      <c s="36" t="s">
        <v>939</v>
      </c>
      <c s="37">
        <v>135.216</v>
      </c>
      <c s="36">
        <v>0</v>
      </c>
      <c s="36">
        <f>ROUND(G103*H103,6)</f>
      </c>
      <c r="L103" s="38">
        <v>0</v>
      </c>
      <c s="32">
        <f>ROUND(ROUND(L103,2)*ROUND(G103,3),2)</f>
      </c>
      <c s="36" t="s">
        <v>97</v>
      </c>
      <c>
        <f>(M103*21)/100</f>
      </c>
      <c t="s">
        <v>28</v>
      </c>
    </row>
    <row r="104" spans="1:5" ht="25.5">
      <c r="A104" s="35" t="s">
        <v>56</v>
      </c>
      <c r="E104" s="39" t="s">
        <v>982</v>
      </c>
    </row>
    <row r="105" spans="1:5" ht="12.75">
      <c r="A105" s="35" t="s">
        <v>57</v>
      </c>
      <c r="E105" s="40" t="s">
        <v>5</v>
      </c>
    </row>
    <row r="106" spans="1:5" ht="153">
      <c r="A106" t="s">
        <v>58</v>
      </c>
      <c r="E106" s="39" t="s">
        <v>983</v>
      </c>
    </row>
    <row r="107" spans="1:16" ht="25.5">
      <c r="A107" t="s">
        <v>50</v>
      </c>
      <c s="34" t="s">
        <v>136</v>
      </c>
      <c s="34" t="s">
        <v>984</v>
      </c>
      <c s="35" t="s">
        <v>985</v>
      </c>
      <c s="6" t="s">
        <v>986</v>
      </c>
      <c s="36" t="s">
        <v>939</v>
      </c>
      <c s="37">
        <v>315.504</v>
      </c>
      <c s="36">
        <v>0</v>
      </c>
      <c s="36">
        <f>ROUND(G107*H107,6)</f>
      </c>
      <c r="L107" s="38">
        <v>0</v>
      </c>
      <c s="32">
        <f>ROUND(ROUND(L107,2)*ROUND(G107,3),2)</f>
      </c>
      <c s="36" t="s">
        <v>97</v>
      </c>
      <c>
        <f>(M107*21)/100</f>
      </c>
      <c t="s">
        <v>28</v>
      </c>
    </row>
    <row r="108" spans="1:5" ht="25.5">
      <c r="A108" s="35" t="s">
        <v>56</v>
      </c>
      <c r="E108" s="39" t="s">
        <v>986</v>
      </c>
    </row>
    <row r="109" spans="1:5" ht="12.75">
      <c r="A109" s="35" t="s">
        <v>57</v>
      </c>
      <c r="E109" s="40" t="s">
        <v>5</v>
      </c>
    </row>
    <row r="110" spans="1:5" ht="153">
      <c r="A110" t="s">
        <v>58</v>
      </c>
      <c r="E110" s="39" t="s">
        <v>983</v>
      </c>
    </row>
    <row r="111" spans="1:13" ht="12.75">
      <c r="A111" t="s">
        <v>47</v>
      </c>
      <c r="C111" s="31" t="s">
        <v>987</v>
      </c>
      <c r="E111" s="33" t="s">
        <v>988</v>
      </c>
      <c r="J111" s="32">
        <f>0</f>
      </c>
      <c s="32">
        <f>0</f>
      </c>
      <c s="32">
        <f>0+L112+L116</f>
      </c>
      <c s="32">
        <f>0+M112+M116</f>
      </c>
    </row>
    <row r="112" spans="1:16" ht="12.75">
      <c r="A112" t="s">
        <v>50</v>
      </c>
      <c s="34" t="s">
        <v>140</v>
      </c>
      <c s="34" t="s">
        <v>989</v>
      </c>
      <c s="35" t="s">
        <v>5</v>
      </c>
      <c s="6" t="s">
        <v>990</v>
      </c>
      <c s="36" t="s">
        <v>939</v>
      </c>
      <c s="37">
        <v>344.424</v>
      </c>
      <c s="36">
        <v>0</v>
      </c>
      <c s="36">
        <f>ROUND(G112*H112,6)</f>
      </c>
      <c r="L112" s="38">
        <v>0</v>
      </c>
      <c s="32">
        <f>ROUND(ROUND(L112,2)*ROUND(G112,3),2)</f>
      </c>
      <c s="36" t="s">
        <v>926</v>
      </c>
      <c>
        <f>(M112*21)/100</f>
      </c>
      <c t="s">
        <v>28</v>
      </c>
    </row>
    <row r="113" spans="1:5" ht="12.75">
      <c r="A113" s="35" t="s">
        <v>56</v>
      </c>
      <c r="E113" s="39" t="s">
        <v>990</v>
      </c>
    </row>
    <row r="114" spans="1:5" ht="12.75">
      <c r="A114" s="35" t="s">
        <v>57</v>
      </c>
      <c r="E114" s="40" t="s">
        <v>5</v>
      </c>
    </row>
    <row r="115" spans="1:5" ht="12.75">
      <c r="A115" t="s">
        <v>58</v>
      </c>
      <c r="E115" s="39" t="s">
        <v>59</v>
      </c>
    </row>
    <row r="116" spans="1:16" ht="25.5">
      <c r="A116" t="s">
        <v>50</v>
      </c>
      <c s="34" t="s">
        <v>144</v>
      </c>
      <c s="34" t="s">
        <v>991</v>
      </c>
      <c s="35" t="s">
        <v>5</v>
      </c>
      <c s="6" t="s">
        <v>992</v>
      </c>
      <c s="36" t="s">
        <v>939</v>
      </c>
      <c s="37">
        <v>344.424</v>
      </c>
      <c s="36">
        <v>0</v>
      </c>
      <c s="36">
        <f>ROUND(G116*H116,6)</f>
      </c>
      <c r="L116" s="38">
        <v>0</v>
      </c>
      <c s="32">
        <f>ROUND(ROUND(L116,2)*ROUND(G116,3),2)</f>
      </c>
      <c s="36" t="s">
        <v>926</v>
      </c>
      <c>
        <f>(M116*21)/100</f>
      </c>
      <c t="s">
        <v>28</v>
      </c>
    </row>
    <row r="117" spans="1:5" ht="38.25">
      <c r="A117" s="35" t="s">
        <v>56</v>
      </c>
      <c r="E117" s="39" t="s">
        <v>993</v>
      </c>
    </row>
    <row r="118" spans="1:5" ht="12.75">
      <c r="A118" s="35" t="s">
        <v>57</v>
      </c>
      <c r="E118" s="40" t="s">
        <v>5</v>
      </c>
    </row>
    <row r="119" spans="1:5" ht="12.75">
      <c r="A119" t="s">
        <v>58</v>
      </c>
      <c r="E11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994</v>
      </c>
      <c s="41">
        <f>Rekapitulace!C25</f>
      </c>
      <c s="20" t="s">
        <v>0</v>
      </c>
      <c t="s">
        <v>23</v>
      </c>
      <c t="s">
        <v>28</v>
      </c>
    </row>
    <row r="4" spans="1:16" ht="32" customHeight="1">
      <c r="A4" s="24" t="s">
        <v>20</v>
      </c>
      <c s="25" t="s">
        <v>29</v>
      </c>
      <c s="27" t="s">
        <v>994</v>
      </c>
      <c r="E4" s="26" t="s">
        <v>995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COUNTIFS(L8:L225,"=0",A8:A225,"P")+COUNTIFS(L8:L225,"",A8:A225,"P")+SUM(Q8:Q225)</f>
      </c>
    </row>
    <row r="8" spans="1:13" ht="12.75">
      <c r="A8" t="s">
        <v>45</v>
      </c>
      <c r="C8" s="28" t="s">
        <v>998</v>
      </c>
      <c r="E8" s="30" t="s">
        <v>997</v>
      </c>
      <c r="J8" s="29">
        <f>0+J9+J70+J87+J108+J149+J170+J203+J224</f>
      </c>
      <c s="29">
        <f>0+K9+K70+K87+K108+K149+K170+K203+K224</f>
      </c>
      <c s="29">
        <f>0+L9+L70+L87+L108+L149+L170+L203+L224</f>
      </c>
      <c s="29">
        <f>0+M9+M70+M87+M108+M149+M170+M203+M224</f>
      </c>
    </row>
    <row r="9" spans="1:13" ht="12.75">
      <c r="A9" t="s">
        <v>47</v>
      </c>
      <c r="C9" s="31" t="s">
        <v>51</v>
      </c>
      <c r="E9" s="33" t="s">
        <v>923</v>
      </c>
      <c r="J9" s="32">
        <f>0</f>
      </c>
      <c s="32">
        <f>0</f>
      </c>
      <c s="32">
        <f>0+L10+L14+L18+L22+L26+L30+L34+L38+L42+L46+L50+L54+L58+L62+L66</f>
      </c>
      <c s="32">
        <f>0+M10+M14+M18+M22+M26+M30+M34+M38+M42+M46+M50+M54+M58+M62+M66</f>
      </c>
    </row>
    <row r="10" spans="1:16" ht="38.25">
      <c r="A10" t="s">
        <v>50</v>
      </c>
      <c s="34" t="s">
        <v>51</v>
      </c>
      <c s="34" t="s">
        <v>999</v>
      </c>
      <c s="35" t="s">
        <v>5</v>
      </c>
      <c s="6" t="s">
        <v>1000</v>
      </c>
      <c s="36" t="s">
        <v>423</v>
      </c>
      <c s="37">
        <v>24</v>
      </c>
      <c s="36">
        <v>0</v>
      </c>
      <c s="36">
        <f>ROUND(G10*H10,6)</f>
      </c>
      <c r="L10" s="38">
        <v>0</v>
      </c>
      <c s="32">
        <f>ROUND(ROUND(L10,2)*ROUND(G10,3),2)</f>
      </c>
      <c s="36" t="s">
        <v>926</v>
      </c>
      <c>
        <f>(M10*21)/100</f>
      </c>
      <c t="s">
        <v>28</v>
      </c>
    </row>
    <row r="11" spans="1:5" ht="51">
      <c r="A11" s="35" t="s">
        <v>56</v>
      </c>
      <c r="E11" s="39" t="s">
        <v>1001</v>
      </c>
    </row>
    <row r="12" spans="1:5" ht="12.75">
      <c r="A12" s="35" t="s">
        <v>57</v>
      </c>
      <c r="E12" s="40" t="s">
        <v>5</v>
      </c>
    </row>
    <row r="13" spans="1:5" ht="12.75">
      <c r="A13" t="s">
        <v>58</v>
      </c>
      <c r="E13" s="39" t="s">
        <v>59</v>
      </c>
    </row>
    <row r="14" spans="1:16" ht="25.5">
      <c r="A14" t="s">
        <v>50</v>
      </c>
      <c s="34" t="s">
        <v>28</v>
      </c>
      <c s="34" t="s">
        <v>1002</v>
      </c>
      <c s="35" t="s">
        <v>5</v>
      </c>
      <c s="6" t="s">
        <v>1003</v>
      </c>
      <c s="36" t="s">
        <v>423</v>
      </c>
      <c s="37">
        <v>24</v>
      </c>
      <c s="36">
        <v>0</v>
      </c>
      <c s="36">
        <f>ROUND(G14*H14,6)</f>
      </c>
      <c r="L14" s="38">
        <v>0</v>
      </c>
      <c s="32">
        <f>ROUND(ROUND(L14,2)*ROUND(G14,3),2)</f>
      </c>
      <c s="36" t="s">
        <v>926</v>
      </c>
      <c>
        <f>(M14*21)/100</f>
      </c>
      <c t="s">
        <v>28</v>
      </c>
    </row>
    <row r="15" spans="1:5" ht="51">
      <c r="A15" s="35" t="s">
        <v>56</v>
      </c>
      <c r="E15" s="39" t="s">
        <v>1004</v>
      </c>
    </row>
    <row r="16" spans="1:5" ht="12.75">
      <c r="A16" s="35" t="s">
        <v>57</v>
      </c>
      <c r="E16" s="40" t="s">
        <v>5</v>
      </c>
    </row>
    <row r="17" spans="1:5" ht="12.75">
      <c r="A17" t="s">
        <v>58</v>
      </c>
      <c r="E17" s="39" t="s">
        <v>59</v>
      </c>
    </row>
    <row r="18" spans="1:16" ht="25.5">
      <c r="A18" t="s">
        <v>50</v>
      </c>
      <c s="34" t="s">
        <v>26</v>
      </c>
      <c s="34" t="s">
        <v>1005</v>
      </c>
      <c s="35" t="s">
        <v>5</v>
      </c>
      <c s="6" t="s">
        <v>1003</v>
      </c>
      <c s="36" t="s">
        <v>423</v>
      </c>
      <c s="37">
        <v>72</v>
      </c>
      <c s="36">
        <v>0</v>
      </c>
      <c s="36">
        <f>ROUND(G18*H18,6)</f>
      </c>
      <c r="L18" s="38">
        <v>0</v>
      </c>
      <c s="32">
        <f>ROUND(ROUND(L18,2)*ROUND(G18,3),2)</f>
      </c>
      <c s="36" t="s">
        <v>926</v>
      </c>
      <c>
        <f>(M18*21)/100</f>
      </c>
      <c t="s">
        <v>28</v>
      </c>
    </row>
    <row r="19" spans="1:5" ht="51">
      <c r="A19" s="35" t="s">
        <v>56</v>
      </c>
      <c r="E19" s="39" t="s">
        <v>1006</v>
      </c>
    </row>
    <row r="20" spans="1:5" ht="12.75">
      <c r="A20" s="35" t="s">
        <v>57</v>
      </c>
      <c r="E20" s="40" t="s">
        <v>5</v>
      </c>
    </row>
    <row r="21" spans="1:5" ht="12.75">
      <c r="A21" t="s">
        <v>58</v>
      </c>
      <c r="E21" s="39" t="s">
        <v>59</v>
      </c>
    </row>
    <row r="22" spans="1:16" ht="25.5">
      <c r="A22" t="s">
        <v>50</v>
      </c>
      <c s="34" t="s">
        <v>67</v>
      </c>
      <c s="34" t="s">
        <v>1007</v>
      </c>
      <c s="35" t="s">
        <v>5</v>
      </c>
      <c s="6" t="s">
        <v>1008</v>
      </c>
      <c s="36" t="s">
        <v>423</v>
      </c>
      <c s="37">
        <v>72</v>
      </c>
      <c s="36">
        <v>9.2E-05</v>
      </c>
      <c s="36">
        <f>ROUND(G22*H22,6)</f>
      </c>
      <c r="L22" s="38">
        <v>0</v>
      </c>
      <c s="32">
        <f>ROUND(ROUND(L22,2)*ROUND(G22,3),2)</f>
      </c>
      <c s="36" t="s">
        <v>926</v>
      </c>
      <c>
        <f>(M22*21)/100</f>
      </c>
      <c t="s">
        <v>28</v>
      </c>
    </row>
    <row r="23" spans="1:5" ht="38.25">
      <c r="A23" s="35" t="s">
        <v>56</v>
      </c>
      <c r="E23" s="39" t="s">
        <v>1009</v>
      </c>
    </row>
    <row r="24" spans="1:5" ht="12.75">
      <c r="A24" s="35" t="s">
        <v>57</v>
      </c>
      <c r="E24" s="40" t="s">
        <v>5</v>
      </c>
    </row>
    <row r="25" spans="1:5" ht="12.75">
      <c r="A25" t="s">
        <v>58</v>
      </c>
      <c r="E25" s="39" t="s">
        <v>59</v>
      </c>
    </row>
    <row r="26" spans="1:16" ht="25.5">
      <c r="A26" t="s">
        <v>50</v>
      </c>
      <c s="34" t="s">
        <v>70</v>
      </c>
      <c s="34" t="s">
        <v>1010</v>
      </c>
      <c s="35" t="s">
        <v>5</v>
      </c>
      <c s="6" t="s">
        <v>1011</v>
      </c>
      <c s="36" t="s">
        <v>64</v>
      </c>
      <c s="37">
        <v>12</v>
      </c>
      <c s="36">
        <v>0</v>
      </c>
      <c s="36">
        <f>ROUND(G26*H26,6)</f>
      </c>
      <c r="L26" s="38">
        <v>0</v>
      </c>
      <c s="32">
        <f>ROUND(ROUND(L26,2)*ROUND(G26,3),2)</f>
      </c>
      <c s="36" t="s">
        <v>926</v>
      </c>
      <c>
        <f>(M26*21)/100</f>
      </c>
      <c t="s">
        <v>28</v>
      </c>
    </row>
    <row r="27" spans="1:5" ht="25.5">
      <c r="A27" s="35" t="s">
        <v>56</v>
      </c>
      <c r="E27" s="39" t="s">
        <v>1011</v>
      </c>
    </row>
    <row r="28" spans="1:5" ht="12.75">
      <c r="A28" s="35" t="s">
        <v>57</v>
      </c>
      <c r="E28" s="40" t="s">
        <v>5</v>
      </c>
    </row>
    <row r="29" spans="1:5" ht="12.75">
      <c r="A29" t="s">
        <v>58</v>
      </c>
      <c r="E29" s="39" t="s">
        <v>59</v>
      </c>
    </row>
    <row r="30" spans="1:16" ht="25.5">
      <c r="A30" t="s">
        <v>50</v>
      </c>
      <c s="34" t="s">
        <v>27</v>
      </c>
      <c s="34" t="s">
        <v>1012</v>
      </c>
      <c s="35" t="s">
        <v>5</v>
      </c>
      <c s="6" t="s">
        <v>1013</v>
      </c>
      <c s="36" t="s">
        <v>64</v>
      </c>
      <c s="37">
        <v>12</v>
      </c>
      <c s="36">
        <v>0</v>
      </c>
      <c s="36">
        <f>ROUND(G30*H30,6)</f>
      </c>
      <c r="L30" s="38">
        <v>0</v>
      </c>
      <c s="32">
        <f>ROUND(ROUND(L30,2)*ROUND(G30,3),2)</f>
      </c>
      <c s="36" t="s">
        <v>926</v>
      </c>
      <c>
        <f>(M30*21)/100</f>
      </c>
      <c t="s">
        <v>28</v>
      </c>
    </row>
    <row r="31" spans="1:5" ht="25.5">
      <c r="A31" s="35" t="s">
        <v>56</v>
      </c>
      <c r="E31" s="39" t="s">
        <v>1013</v>
      </c>
    </row>
    <row r="32" spans="1:5" ht="12.75">
      <c r="A32" s="35" t="s">
        <v>57</v>
      </c>
      <c r="E32" s="40" t="s">
        <v>5</v>
      </c>
    </row>
    <row r="33" spans="1:5" ht="12.75">
      <c r="A33" t="s">
        <v>58</v>
      </c>
      <c r="E33" s="39" t="s">
        <v>59</v>
      </c>
    </row>
    <row r="34" spans="1:16" ht="25.5">
      <c r="A34" t="s">
        <v>50</v>
      </c>
      <c s="34" t="s">
        <v>75</v>
      </c>
      <c s="34" t="s">
        <v>1014</v>
      </c>
      <c s="35" t="s">
        <v>5</v>
      </c>
      <c s="6" t="s">
        <v>1015</v>
      </c>
      <c s="36" t="s">
        <v>64</v>
      </c>
      <c s="37">
        <v>2.2</v>
      </c>
      <c s="36">
        <v>0.008677</v>
      </c>
      <c s="36">
        <f>ROUND(G34*H34,6)</f>
      </c>
      <c r="L34" s="38">
        <v>0</v>
      </c>
      <c s="32">
        <f>ROUND(ROUND(L34,2)*ROUND(G34,3),2)</f>
      </c>
      <c s="36" t="s">
        <v>926</v>
      </c>
      <c>
        <f>(M34*21)/100</f>
      </c>
      <c t="s">
        <v>28</v>
      </c>
    </row>
    <row r="35" spans="1:5" ht="63.75">
      <c r="A35" s="35" t="s">
        <v>56</v>
      </c>
      <c r="E35" s="39" t="s">
        <v>1016</v>
      </c>
    </row>
    <row r="36" spans="1:5" ht="12.75">
      <c r="A36" s="35" t="s">
        <v>57</v>
      </c>
      <c r="E36" s="40" t="s">
        <v>5</v>
      </c>
    </row>
    <row r="37" spans="1:5" ht="12.75">
      <c r="A37" t="s">
        <v>58</v>
      </c>
      <c r="E37" s="39" t="s">
        <v>59</v>
      </c>
    </row>
    <row r="38" spans="1:16" ht="25.5">
      <c r="A38" t="s">
        <v>50</v>
      </c>
      <c s="34" t="s">
        <v>78</v>
      </c>
      <c s="34" t="s">
        <v>1017</v>
      </c>
      <c s="35" t="s">
        <v>5</v>
      </c>
      <c s="6" t="s">
        <v>1015</v>
      </c>
      <c s="36" t="s">
        <v>64</v>
      </c>
      <c s="37">
        <v>2.2</v>
      </c>
      <c s="36">
        <v>0.036904</v>
      </c>
      <c s="36">
        <f>ROUND(G38*H38,6)</f>
      </c>
      <c r="L38" s="38">
        <v>0</v>
      </c>
      <c s="32">
        <f>ROUND(ROUND(L38,2)*ROUND(G38,3),2)</f>
      </c>
      <c s="36" t="s">
        <v>926</v>
      </c>
      <c>
        <f>(M38*21)/100</f>
      </c>
      <c t="s">
        <v>28</v>
      </c>
    </row>
    <row r="39" spans="1:5" ht="63.75">
      <c r="A39" s="35" t="s">
        <v>56</v>
      </c>
      <c r="E39" s="39" t="s">
        <v>1018</v>
      </c>
    </row>
    <row r="40" spans="1:5" ht="12.75">
      <c r="A40" s="35" t="s">
        <v>57</v>
      </c>
      <c r="E40" s="40" t="s">
        <v>5</v>
      </c>
    </row>
    <row r="41" spans="1:5" ht="12.75">
      <c r="A41" t="s">
        <v>58</v>
      </c>
      <c r="E41" s="39" t="s">
        <v>59</v>
      </c>
    </row>
    <row r="42" spans="1:16" ht="25.5">
      <c r="A42" t="s">
        <v>50</v>
      </c>
      <c s="34" t="s">
        <v>81</v>
      </c>
      <c s="34" t="s">
        <v>1019</v>
      </c>
      <c s="35" t="s">
        <v>5</v>
      </c>
      <c s="6" t="s">
        <v>1015</v>
      </c>
      <c s="36" t="s">
        <v>64</v>
      </c>
      <c s="37">
        <v>8.8</v>
      </c>
      <c s="36">
        <v>0.036904</v>
      </c>
      <c s="36">
        <f>ROUND(G42*H42,6)</f>
      </c>
      <c r="L42" s="38">
        <v>0</v>
      </c>
      <c s="32">
        <f>ROUND(ROUND(L42,2)*ROUND(G42,3),2)</f>
      </c>
      <c s="36" t="s">
        <v>926</v>
      </c>
      <c>
        <f>(M42*21)/100</f>
      </c>
      <c t="s">
        <v>28</v>
      </c>
    </row>
    <row r="43" spans="1:5" ht="63.75">
      <c r="A43" s="35" t="s">
        <v>56</v>
      </c>
      <c r="E43" s="39" t="s">
        <v>1020</v>
      </c>
    </row>
    <row r="44" spans="1:5" ht="12.75">
      <c r="A44" s="35" t="s">
        <v>57</v>
      </c>
      <c r="E44" s="40" t="s">
        <v>5</v>
      </c>
    </row>
    <row r="45" spans="1:5" ht="12.75">
      <c r="A45" t="s">
        <v>58</v>
      </c>
      <c r="E45" s="39" t="s">
        <v>59</v>
      </c>
    </row>
    <row r="46" spans="1:16" ht="25.5">
      <c r="A46" t="s">
        <v>50</v>
      </c>
      <c s="34" t="s">
        <v>84</v>
      </c>
      <c s="34" t="s">
        <v>1021</v>
      </c>
      <c s="35" t="s">
        <v>5</v>
      </c>
      <c s="6" t="s">
        <v>1022</v>
      </c>
      <c s="36" t="s">
        <v>236</v>
      </c>
      <c s="37">
        <v>435.332</v>
      </c>
      <c s="36">
        <v>0</v>
      </c>
      <c s="36">
        <f>ROUND(G46*H46,6)</f>
      </c>
      <c r="L46" s="38">
        <v>0</v>
      </c>
      <c s="32">
        <f>ROUND(ROUND(L46,2)*ROUND(G46,3),2)</f>
      </c>
      <c s="36" t="s">
        <v>926</v>
      </c>
      <c>
        <f>(M46*21)/100</f>
      </c>
      <c t="s">
        <v>28</v>
      </c>
    </row>
    <row r="47" spans="1:5" ht="25.5">
      <c r="A47" s="35" t="s">
        <v>56</v>
      </c>
      <c r="E47" s="39" t="s">
        <v>1022</v>
      </c>
    </row>
    <row r="48" spans="1:5" ht="12.75">
      <c r="A48" s="35" t="s">
        <v>57</v>
      </c>
      <c r="E48" s="40" t="s">
        <v>5</v>
      </c>
    </row>
    <row r="49" spans="1:5" ht="12.75">
      <c r="A49" t="s">
        <v>58</v>
      </c>
      <c r="E49" s="39" t="s">
        <v>59</v>
      </c>
    </row>
    <row r="50" spans="1:16" ht="25.5">
      <c r="A50" t="s">
        <v>50</v>
      </c>
      <c s="34" t="s">
        <v>87</v>
      </c>
      <c s="34" t="s">
        <v>1023</v>
      </c>
      <c s="35" t="s">
        <v>5</v>
      </c>
      <c s="6" t="s">
        <v>1024</v>
      </c>
      <c s="36" t="s">
        <v>236</v>
      </c>
      <c s="37">
        <v>21.767</v>
      </c>
      <c s="36">
        <v>0</v>
      </c>
      <c s="36">
        <f>ROUND(G50*H50,6)</f>
      </c>
      <c r="L50" s="38">
        <v>0</v>
      </c>
      <c s="32">
        <f>ROUND(ROUND(L50,2)*ROUND(G50,3),2)</f>
      </c>
      <c s="36" t="s">
        <v>926</v>
      </c>
      <c>
        <f>(M50*21)/100</f>
      </c>
      <c t="s">
        <v>28</v>
      </c>
    </row>
    <row r="51" spans="1:5" ht="25.5">
      <c r="A51" s="35" t="s">
        <v>56</v>
      </c>
      <c r="E51" s="39" t="s">
        <v>1024</v>
      </c>
    </row>
    <row r="52" spans="1:5" ht="12.75">
      <c r="A52" s="35" t="s">
        <v>57</v>
      </c>
      <c r="E52" s="40" t="s">
        <v>5</v>
      </c>
    </row>
    <row r="53" spans="1:5" ht="12.75">
      <c r="A53" t="s">
        <v>58</v>
      </c>
      <c r="E53" s="39" t="s">
        <v>59</v>
      </c>
    </row>
    <row r="54" spans="1:16" ht="25.5">
      <c r="A54" t="s">
        <v>50</v>
      </c>
      <c s="34" t="s">
        <v>91</v>
      </c>
      <c s="34" t="s">
        <v>1025</v>
      </c>
      <c s="35" t="s">
        <v>5</v>
      </c>
      <c s="6" t="s">
        <v>1026</v>
      </c>
      <c s="36" t="s">
        <v>236</v>
      </c>
      <c s="37">
        <v>253.345</v>
      </c>
      <c s="36">
        <v>0</v>
      </c>
      <c s="36">
        <f>ROUND(G54*H54,6)</f>
      </c>
      <c r="L54" s="38">
        <v>0</v>
      </c>
      <c s="32">
        <f>ROUND(ROUND(L54,2)*ROUND(G54,3),2)</f>
      </c>
      <c s="36" t="s">
        <v>926</v>
      </c>
      <c>
        <f>(M54*21)/100</f>
      </c>
      <c t="s">
        <v>28</v>
      </c>
    </row>
    <row r="55" spans="1:5" ht="25.5">
      <c r="A55" s="35" t="s">
        <v>56</v>
      </c>
      <c r="E55" s="39" t="s">
        <v>1026</v>
      </c>
    </row>
    <row r="56" spans="1:5" ht="12.75">
      <c r="A56" s="35" t="s">
        <v>57</v>
      </c>
      <c r="E56" s="40" t="s">
        <v>5</v>
      </c>
    </row>
    <row r="57" spans="1:5" ht="12.75">
      <c r="A57" t="s">
        <v>58</v>
      </c>
      <c r="E57" s="39" t="s">
        <v>59</v>
      </c>
    </row>
    <row r="58" spans="1:16" ht="25.5">
      <c r="A58" t="s">
        <v>50</v>
      </c>
      <c s="34" t="s">
        <v>94</v>
      </c>
      <c s="34" t="s">
        <v>932</v>
      </c>
      <c s="35" t="s">
        <v>5</v>
      </c>
      <c s="6" t="s">
        <v>933</v>
      </c>
      <c s="36" t="s">
        <v>236</v>
      </c>
      <c s="37">
        <v>435.332</v>
      </c>
      <c s="36">
        <v>0</v>
      </c>
      <c s="36">
        <f>ROUND(G58*H58,6)</f>
      </c>
      <c r="L58" s="38">
        <v>0</v>
      </c>
      <c s="32">
        <f>ROUND(ROUND(L58,2)*ROUND(G58,3),2)</f>
      </c>
      <c s="36" t="s">
        <v>926</v>
      </c>
      <c>
        <f>(M58*21)/100</f>
      </c>
      <c t="s">
        <v>28</v>
      </c>
    </row>
    <row r="59" spans="1:5" ht="25.5">
      <c r="A59" s="35" t="s">
        <v>56</v>
      </c>
      <c r="E59" s="39" t="s">
        <v>933</v>
      </c>
    </row>
    <row r="60" spans="1:5" ht="12.75">
      <c r="A60" s="35" t="s">
        <v>57</v>
      </c>
      <c r="E60" s="40" t="s">
        <v>5</v>
      </c>
    </row>
    <row r="61" spans="1:5" ht="12.75">
      <c r="A61" t="s">
        <v>58</v>
      </c>
      <c r="E61" s="39" t="s">
        <v>59</v>
      </c>
    </row>
    <row r="62" spans="1:16" ht="25.5">
      <c r="A62" t="s">
        <v>50</v>
      </c>
      <c s="34" t="s">
        <v>101</v>
      </c>
      <c s="34" t="s">
        <v>1027</v>
      </c>
      <c s="35" t="s">
        <v>5</v>
      </c>
      <c s="6" t="s">
        <v>1028</v>
      </c>
      <c s="36" t="s">
        <v>236</v>
      </c>
      <c s="37">
        <v>253.345</v>
      </c>
      <c s="36">
        <v>0</v>
      </c>
      <c s="36">
        <f>ROUND(G62*H62,6)</f>
      </c>
      <c r="L62" s="38">
        <v>0</v>
      </c>
      <c s="32">
        <f>ROUND(ROUND(L62,2)*ROUND(G62,3),2)</f>
      </c>
      <c s="36" t="s">
        <v>926</v>
      </c>
      <c>
        <f>(M62*21)/100</f>
      </c>
      <c t="s">
        <v>28</v>
      </c>
    </row>
    <row r="63" spans="1:5" ht="25.5">
      <c r="A63" s="35" t="s">
        <v>56</v>
      </c>
      <c r="E63" s="39" t="s">
        <v>1028</v>
      </c>
    </row>
    <row r="64" spans="1:5" ht="12.75">
      <c r="A64" s="35" t="s">
        <v>57</v>
      </c>
      <c r="E64" s="40" t="s">
        <v>5</v>
      </c>
    </row>
    <row r="65" spans="1:5" ht="12.75">
      <c r="A65" t="s">
        <v>58</v>
      </c>
      <c r="E65" s="39" t="s">
        <v>59</v>
      </c>
    </row>
    <row r="66" spans="1:16" ht="38.25">
      <c r="A66" t="s">
        <v>50</v>
      </c>
      <c s="34" t="s">
        <v>104</v>
      </c>
      <c s="34" t="s">
        <v>1029</v>
      </c>
      <c s="35" t="s">
        <v>5</v>
      </c>
      <c s="6" t="s">
        <v>948</v>
      </c>
      <c s="36" t="s">
        <v>64</v>
      </c>
      <c s="37">
        <v>40.85</v>
      </c>
      <c s="36">
        <v>0.204765</v>
      </c>
      <c s="36">
        <f>ROUND(G66*H66,6)</f>
      </c>
      <c r="L66" s="38">
        <v>0</v>
      </c>
      <c s="32">
        <f>ROUND(ROUND(L66,2)*ROUND(G66,3),2)</f>
      </c>
      <c s="36" t="s">
        <v>926</v>
      </c>
      <c>
        <f>(M66*21)/100</f>
      </c>
      <c t="s">
        <v>28</v>
      </c>
    </row>
    <row r="67" spans="1:5" ht="38.25">
      <c r="A67" s="35" t="s">
        <v>56</v>
      </c>
      <c r="E67" s="39" t="s">
        <v>1030</v>
      </c>
    </row>
    <row r="68" spans="1:5" ht="12.75">
      <c r="A68" s="35" t="s">
        <v>57</v>
      </c>
      <c r="E68" s="40" t="s">
        <v>5</v>
      </c>
    </row>
    <row r="69" spans="1:5" ht="12.75">
      <c r="A69" t="s">
        <v>58</v>
      </c>
      <c r="E69" s="39" t="s">
        <v>59</v>
      </c>
    </row>
    <row r="70" spans="1:13" ht="12.75">
      <c r="A70" t="s">
        <v>47</v>
      </c>
      <c r="C70" s="31" t="s">
        <v>26</v>
      </c>
      <c r="E70" s="33" t="s">
        <v>952</v>
      </c>
      <c r="J70" s="32">
        <f>0</f>
      </c>
      <c s="32">
        <f>0</f>
      </c>
      <c s="32">
        <f>0+L71+L75+L79+L83</f>
      </c>
      <c s="32">
        <f>0+M71+M75+M79+M83</f>
      </c>
    </row>
    <row r="71" spans="1:16" ht="25.5">
      <c r="A71" t="s">
        <v>50</v>
      </c>
      <c s="34" t="s">
        <v>109</v>
      </c>
      <c s="34" t="s">
        <v>1031</v>
      </c>
      <c s="35" t="s">
        <v>5</v>
      </c>
      <c s="6" t="s">
        <v>1032</v>
      </c>
      <c s="36" t="s">
        <v>236</v>
      </c>
      <c s="37">
        <v>32.297</v>
      </c>
      <c s="36">
        <v>0</v>
      </c>
      <c s="36">
        <f>ROUND(G71*H71,6)</f>
      </c>
      <c r="L71" s="38">
        <v>0</v>
      </c>
      <c s="32">
        <f>ROUND(ROUND(L71,2)*ROUND(G71,3),2)</f>
      </c>
      <c s="36" t="s">
        <v>97</v>
      </c>
      <c>
        <f>(M71*21)/100</f>
      </c>
      <c t="s">
        <v>28</v>
      </c>
    </row>
    <row r="72" spans="1:5" ht="25.5">
      <c r="A72" s="35" t="s">
        <v>56</v>
      </c>
      <c r="E72" s="39" t="s">
        <v>1032</v>
      </c>
    </row>
    <row r="73" spans="1:5" ht="12.75">
      <c r="A73" s="35" t="s">
        <v>57</v>
      </c>
      <c r="E73" s="40" t="s">
        <v>5</v>
      </c>
    </row>
    <row r="74" spans="1:5" ht="12.75">
      <c r="A74" t="s">
        <v>58</v>
      </c>
      <c r="E74" s="39" t="s">
        <v>5</v>
      </c>
    </row>
    <row r="75" spans="1:16" ht="12.75">
      <c r="A75" t="s">
        <v>50</v>
      </c>
      <c s="34" t="s">
        <v>112</v>
      </c>
      <c s="34" t="s">
        <v>1033</v>
      </c>
      <c s="35" t="s">
        <v>5</v>
      </c>
      <c s="6" t="s">
        <v>1034</v>
      </c>
      <c s="36" t="s">
        <v>423</v>
      </c>
      <c s="37">
        <v>85.7</v>
      </c>
      <c s="36">
        <v>0.00238</v>
      </c>
      <c s="36">
        <f>ROUND(G75*H75,6)</f>
      </c>
      <c r="L75" s="38">
        <v>0</v>
      </c>
      <c s="32">
        <f>ROUND(ROUND(L75,2)*ROUND(G75,3),2)</f>
      </c>
      <c s="36" t="s">
        <v>926</v>
      </c>
      <c>
        <f>(M75*21)/100</f>
      </c>
      <c t="s">
        <v>28</v>
      </c>
    </row>
    <row r="76" spans="1:5" ht="12.75">
      <c r="A76" s="35" t="s">
        <v>56</v>
      </c>
      <c r="E76" s="39" t="s">
        <v>1034</v>
      </c>
    </row>
    <row r="77" spans="1:5" ht="12.75">
      <c r="A77" s="35" t="s">
        <v>57</v>
      </c>
      <c r="E77" s="40" t="s">
        <v>5</v>
      </c>
    </row>
    <row r="78" spans="1:5" ht="12.75">
      <c r="A78" t="s">
        <v>58</v>
      </c>
      <c r="E78" s="39" t="s">
        <v>59</v>
      </c>
    </row>
    <row r="79" spans="1:16" ht="12.75">
      <c r="A79" t="s">
        <v>50</v>
      </c>
      <c s="34" t="s">
        <v>115</v>
      </c>
      <c s="34" t="s">
        <v>1035</v>
      </c>
      <c s="35" t="s">
        <v>5</v>
      </c>
      <c s="6" t="s">
        <v>1036</v>
      </c>
      <c s="36" t="s">
        <v>423</v>
      </c>
      <c s="37">
        <v>85.7</v>
      </c>
      <c s="36">
        <v>0</v>
      </c>
      <c s="36">
        <f>ROUND(G79*H79,6)</f>
      </c>
      <c r="L79" s="38">
        <v>0</v>
      </c>
      <c s="32">
        <f>ROUND(ROUND(L79,2)*ROUND(G79,3),2)</f>
      </c>
      <c s="36" t="s">
        <v>926</v>
      </c>
      <c>
        <f>(M79*21)/100</f>
      </c>
      <c t="s">
        <v>28</v>
      </c>
    </row>
    <row r="80" spans="1:5" ht="12.75">
      <c r="A80" s="35" t="s">
        <v>56</v>
      </c>
      <c r="E80" s="39" t="s">
        <v>1036</v>
      </c>
    </row>
    <row r="81" spans="1:5" ht="12.75">
      <c r="A81" s="35" t="s">
        <v>57</v>
      </c>
      <c r="E81" s="40" t="s">
        <v>5</v>
      </c>
    </row>
    <row r="82" spans="1:5" ht="12.75">
      <c r="A82" t="s">
        <v>58</v>
      </c>
      <c r="E82" s="39" t="s">
        <v>59</v>
      </c>
    </row>
    <row r="83" spans="1:16" ht="12.75">
      <c r="A83" t="s">
        <v>50</v>
      </c>
      <c s="34" t="s">
        <v>118</v>
      </c>
      <c s="34" t="s">
        <v>1037</v>
      </c>
      <c s="35" t="s">
        <v>5</v>
      </c>
      <c s="6" t="s">
        <v>1038</v>
      </c>
      <c s="36" t="s">
        <v>939</v>
      </c>
      <c s="37">
        <v>0.6</v>
      </c>
      <c s="36">
        <v>1.04359</v>
      </c>
      <c s="36">
        <f>ROUND(G83*H83,6)</f>
      </c>
      <c r="L83" s="38">
        <v>0</v>
      </c>
      <c s="32">
        <f>ROUND(ROUND(L83,2)*ROUND(G83,3),2)</f>
      </c>
      <c s="36" t="s">
        <v>926</v>
      </c>
      <c>
        <f>(M83*21)/100</f>
      </c>
      <c t="s">
        <v>28</v>
      </c>
    </row>
    <row r="84" spans="1:5" ht="12.75">
      <c r="A84" s="35" t="s">
        <v>56</v>
      </c>
      <c r="E84" s="39" t="s">
        <v>1038</v>
      </c>
    </row>
    <row r="85" spans="1:5" ht="12.75">
      <c r="A85" s="35" t="s">
        <v>57</v>
      </c>
      <c r="E85" s="40" t="s">
        <v>5</v>
      </c>
    </row>
    <row r="86" spans="1:5" ht="12.75">
      <c r="A86" t="s">
        <v>58</v>
      </c>
      <c r="E86" s="39" t="s">
        <v>59</v>
      </c>
    </row>
    <row r="87" spans="1:13" ht="12.75">
      <c r="A87" t="s">
        <v>47</v>
      </c>
      <c r="C87" s="31" t="s">
        <v>67</v>
      </c>
      <c r="E87" s="33" t="s">
        <v>1039</v>
      </c>
      <c r="J87" s="32">
        <f>0</f>
      </c>
      <c s="32">
        <f>0</f>
      </c>
      <c s="32">
        <f>0+L88+L92+L96+L100+L104</f>
      </c>
      <c s="32">
        <f>0+M88+M92+M96+M100+M104</f>
      </c>
    </row>
    <row r="88" spans="1:16" ht="25.5">
      <c r="A88" t="s">
        <v>50</v>
      </c>
      <c s="34" t="s">
        <v>121</v>
      </c>
      <c s="34" t="s">
        <v>1040</v>
      </c>
      <c s="35" t="s">
        <v>5</v>
      </c>
      <c s="6" t="s">
        <v>1041</v>
      </c>
      <c s="36" t="s">
        <v>236</v>
      </c>
      <c s="37">
        <v>11.234</v>
      </c>
      <c s="36">
        <v>1.89077</v>
      </c>
      <c s="36">
        <f>ROUND(G88*H88,6)</f>
      </c>
      <c r="L88" s="38">
        <v>0</v>
      </c>
      <c s="32">
        <f>ROUND(ROUND(L88,2)*ROUND(G88,3),2)</f>
      </c>
      <c s="36" t="s">
        <v>926</v>
      </c>
      <c>
        <f>(M88*21)/100</f>
      </c>
      <c t="s">
        <v>28</v>
      </c>
    </row>
    <row r="89" spans="1:5" ht="25.5">
      <c r="A89" s="35" t="s">
        <v>56</v>
      </c>
      <c r="E89" s="39" t="s">
        <v>1041</v>
      </c>
    </row>
    <row r="90" spans="1:5" ht="12.75">
      <c r="A90" s="35" t="s">
        <v>57</v>
      </c>
      <c r="E90" s="40" t="s">
        <v>5</v>
      </c>
    </row>
    <row r="91" spans="1:5" ht="12.75">
      <c r="A91" t="s">
        <v>58</v>
      </c>
      <c r="E91" s="39" t="s">
        <v>59</v>
      </c>
    </row>
    <row r="92" spans="1:16" ht="25.5">
      <c r="A92" t="s">
        <v>50</v>
      </c>
      <c s="34" t="s">
        <v>125</v>
      </c>
      <c s="34" t="s">
        <v>1042</v>
      </c>
      <c s="35" t="s">
        <v>5</v>
      </c>
      <c s="6" t="s">
        <v>1043</v>
      </c>
      <c s="36" t="s">
        <v>54</v>
      </c>
      <c s="37">
        <v>41</v>
      </c>
      <c s="36">
        <v>0.00165</v>
      </c>
      <c s="36">
        <f>ROUND(G92*H92,6)</f>
      </c>
      <c r="L92" s="38">
        <v>0</v>
      </c>
      <c s="32">
        <f>ROUND(ROUND(L92,2)*ROUND(G92,3),2)</f>
      </c>
      <c s="36" t="s">
        <v>926</v>
      </c>
      <c>
        <f>(M92*21)/100</f>
      </c>
      <c t="s">
        <v>28</v>
      </c>
    </row>
    <row r="93" spans="1:5" ht="25.5">
      <c r="A93" s="35" t="s">
        <v>56</v>
      </c>
      <c r="E93" s="39" t="s">
        <v>1043</v>
      </c>
    </row>
    <row r="94" spans="1:5" ht="12.75">
      <c r="A94" s="35" t="s">
        <v>57</v>
      </c>
      <c r="E94" s="40" t="s">
        <v>5</v>
      </c>
    </row>
    <row r="95" spans="1:5" ht="12.75">
      <c r="A95" t="s">
        <v>58</v>
      </c>
      <c r="E95" s="39" t="s">
        <v>59</v>
      </c>
    </row>
    <row r="96" spans="1:16" ht="12.75">
      <c r="A96" t="s">
        <v>50</v>
      </c>
      <c s="34" t="s">
        <v>128</v>
      </c>
      <c s="34" t="s">
        <v>1044</v>
      </c>
      <c s="35" t="s">
        <v>5</v>
      </c>
      <c s="6" t="s">
        <v>1045</v>
      </c>
      <c s="36" t="s">
        <v>54</v>
      </c>
      <c s="37">
        <v>41</v>
      </c>
      <c s="36">
        <v>0.085</v>
      </c>
      <c s="36">
        <f>ROUND(G96*H96,6)</f>
      </c>
      <c r="L96" s="38">
        <v>0</v>
      </c>
      <c s="32">
        <f>ROUND(ROUND(L96,2)*ROUND(G96,3),2)</f>
      </c>
      <c s="36" t="s">
        <v>926</v>
      </c>
      <c>
        <f>(M96*21)/100</f>
      </c>
      <c t="s">
        <v>28</v>
      </c>
    </row>
    <row r="97" spans="1:5" ht="12.75">
      <c r="A97" s="35" t="s">
        <v>56</v>
      </c>
      <c r="E97" s="39" t="s">
        <v>1045</v>
      </c>
    </row>
    <row r="98" spans="1:5" ht="12.75">
      <c r="A98" s="35" t="s">
        <v>57</v>
      </c>
      <c r="E98" s="40" t="s">
        <v>5</v>
      </c>
    </row>
    <row r="99" spans="1:5" ht="12.75">
      <c r="A99" t="s">
        <v>58</v>
      </c>
      <c r="E99" s="39" t="s">
        <v>59</v>
      </c>
    </row>
    <row r="100" spans="1:16" ht="38.25">
      <c r="A100" t="s">
        <v>50</v>
      </c>
      <c s="34" t="s">
        <v>132</v>
      </c>
      <c s="34" t="s">
        <v>1046</v>
      </c>
      <c s="35" t="s">
        <v>5</v>
      </c>
      <c s="6" t="s">
        <v>1047</v>
      </c>
      <c s="36" t="s">
        <v>236</v>
      </c>
      <c s="37">
        <v>8.987</v>
      </c>
      <c s="36">
        <v>2.30102</v>
      </c>
      <c s="36">
        <f>ROUND(G100*H100,6)</f>
      </c>
      <c r="L100" s="38">
        <v>0</v>
      </c>
      <c s="32">
        <f>ROUND(ROUND(L100,2)*ROUND(G100,3),2)</f>
      </c>
      <c s="36" t="s">
        <v>926</v>
      </c>
      <c>
        <f>(M100*21)/100</f>
      </c>
      <c t="s">
        <v>28</v>
      </c>
    </row>
    <row r="101" spans="1:5" ht="38.25">
      <c r="A101" s="35" t="s">
        <v>56</v>
      </c>
      <c r="E101" s="39" t="s">
        <v>1048</v>
      </c>
    </row>
    <row r="102" spans="1:5" ht="12.75">
      <c r="A102" s="35" t="s">
        <v>57</v>
      </c>
      <c r="E102" s="40" t="s">
        <v>5</v>
      </c>
    </row>
    <row r="103" spans="1:5" ht="12.75">
      <c r="A103" t="s">
        <v>58</v>
      </c>
      <c r="E103" s="39" t="s">
        <v>59</v>
      </c>
    </row>
    <row r="104" spans="1:16" ht="12.75">
      <c r="A104" t="s">
        <v>50</v>
      </c>
      <c s="34" t="s">
        <v>136</v>
      </c>
      <c s="34" t="s">
        <v>1049</v>
      </c>
      <c s="35" t="s">
        <v>5</v>
      </c>
      <c s="6" t="s">
        <v>1050</v>
      </c>
      <c s="36" t="s">
        <v>236</v>
      </c>
      <c s="37">
        <v>22.5</v>
      </c>
      <c s="36">
        <v>2.43</v>
      </c>
      <c s="36">
        <f>ROUND(G104*H104,6)</f>
      </c>
      <c r="L104" s="38">
        <v>0</v>
      </c>
      <c s="32">
        <f>ROUND(ROUND(L104,2)*ROUND(G104,3),2)</f>
      </c>
      <c s="36" t="s">
        <v>926</v>
      </c>
      <c>
        <f>(M104*21)/100</f>
      </c>
      <c t="s">
        <v>28</v>
      </c>
    </row>
    <row r="105" spans="1:5" ht="12.75">
      <c r="A105" s="35" t="s">
        <v>56</v>
      </c>
      <c r="E105" s="39" t="s">
        <v>1050</v>
      </c>
    </row>
    <row r="106" spans="1:5" ht="12.75">
      <c r="A106" s="35" t="s">
        <v>57</v>
      </c>
      <c r="E106" s="40" t="s">
        <v>5</v>
      </c>
    </row>
    <row r="107" spans="1:5" ht="12.75">
      <c r="A107" t="s">
        <v>58</v>
      </c>
      <c r="E107" s="39" t="s">
        <v>59</v>
      </c>
    </row>
    <row r="108" spans="1:13" ht="12.75">
      <c r="A108" t="s">
        <v>47</v>
      </c>
      <c r="C108" s="31" t="s">
        <v>70</v>
      </c>
      <c r="E108" s="33" t="s">
        <v>955</v>
      </c>
      <c r="J108" s="32">
        <f>0</f>
      </c>
      <c s="32">
        <f>0</f>
      </c>
      <c s="32">
        <f>0+L109+L113+L117+L121+L125+L129+L133+L137+L141+L145</f>
      </c>
      <c s="32">
        <f>0+M109+M113+M117+M121+M125+M129+M133+M137+M141+M145</f>
      </c>
    </row>
    <row r="109" spans="1:16" ht="25.5">
      <c r="A109" t="s">
        <v>50</v>
      </c>
      <c s="34" t="s">
        <v>140</v>
      </c>
      <c s="34" t="s">
        <v>1051</v>
      </c>
      <c s="35" t="s">
        <v>5</v>
      </c>
      <c s="6" t="s">
        <v>1052</v>
      </c>
      <c s="36" t="s">
        <v>423</v>
      </c>
      <c s="37">
        <v>144</v>
      </c>
      <c s="36">
        <v>0.387</v>
      </c>
      <c s="36">
        <f>ROUND(G109*H109,6)</f>
      </c>
      <c r="L109" s="38">
        <v>0</v>
      </c>
      <c s="32">
        <f>ROUND(ROUND(L109,2)*ROUND(G109,3),2)</f>
      </c>
      <c s="36" t="s">
        <v>926</v>
      </c>
      <c>
        <f>(M109*21)/100</f>
      </c>
      <c t="s">
        <v>28</v>
      </c>
    </row>
    <row r="110" spans="1:5" ht="25.5">
      <c r="A110" s="35" t="s">
        <v>56</v>
      </c>
      <c r="E110" s="39" t="s">
        <v>1052</v>
      </c>
    </row>
    <row r="111" spans="1:5" ht="12.75">
      <c r="A111" s="35" t="s">
        <v>57</v>
      </c>
      <c r="E111" s="40" t="s">
        <v>5</v>
      </c>
    </row>
    <row r="112" spans="1:5" ht="12.75">
      <c r="A112" t="s">
        <v>58</v>
      </c>
      <c r="E112" s="39" t="s">
        <v>59</v>
      </c>
    </row>
    <row r="113" spans="1:16" ht="25.5">
      <c r="A113" t="s">
        <v>50</v>
      </c>
      <c s="34" t="s">
        <v>144</v>
      </c>
      <c s="34" t="s">
        <v>1053</v>
      </c>
      <c s="35" t="s">
        <v>5</v>
      </c>
      <c s="6" t="s">
        <v>1054</v>
      </c>
      <c s="36" t="s">
        <v>423</v>
      </c>
      <c s="37">
        <v>72</v>
      </c>
      <c s="36">
        <v>0.23</v>
      </c>
      <c s="36">
        <f>ROUND(G113*H113,6)</f>
      </c>
      <c r="L113" s="38">
        <v>0</v>
      </c>
      <c s="32">
        <f>ROUND(ROUND(L113,2)*ROUND(G113,3),2)</f>
      </c>
      <c s="36" t="s">
        <v>926</v>
      </c>
      <c>
        <f>(M113*21)/100</f>
      </c>
      <c t="s">
        <v>28</v>
      </c>
    </row>
    <row r="114" spans="1:5" ht="25.5">
      <c r="A114" s="35" t="s">
        <v>56</v>
      </c>
      <c r="E114" s="39" t="s">
        <v>1054</v>
      </c>
    </row>
    <row r="115" spans="1:5" ht="12.75">
      <c r="A115" s="35" t="s">
        <v>57</v>
      </c>
      <c r="E115" s="40" t="s">
        <v>5</v>
      </c>
    </row>
    <row r="116" spans="1:5" ht="12.75">
      <c r="A116" t="s">
        <v>58</v>
      </c>
      <c r="E116" s="39" t="s">
        <v>59</v>
      </c>
    </row>
    <row r="117" spans="1:16" ht="25.5">
      <c r="A117" t="s">
        <v>50</v>
      </c>
      <c s="34" t="s">
        <v>148</v>
      </c>
      <c s="34" t="s">
        <v>1055</v>
      </c>
      <c s="35" t="s">
        <v>5</v>
      </c>
      <c s="6" t="s">
        <v>1056</v>
      </c>
      <c s="36" t="s">
        <v>423</v>
      </c>
      <c s="37">
        <v>24</v>
      </c>
      <c s="36">
        <v>0.345</v>
      </c>
      <c s="36">
        <f>ROUND(G117*H117,6)</f>
      </c>
      <c r="L117" s="38">
        <v>0</v>
      </c>
      <c s="32">
        <f>ROUND(ROUND(L117,2)*ROUND(G117,3),2)</f>
      </c>
      <c s="36" t="s">
        <v>926</v>
      </c>
      <c>
        <f>(M117*21)/100</f>
      </c>
      <c t="s">
        <v>28</v>
      </c>
    </row>
    <row r="118" spans="1:5" ht="25.5">
      <c r="A118" s="35" t="s">
        <v>56</v>
      </c>
      <c r="E118" s="39" t="s">
        <v>1056</v>
      </c>
    </row>
    <row r="119" spans="1:5" ht="12.75">
      <c r="A119" s="35" t="s">
        <v>57</v>
      </c>
      <c r="E119" s="40" t="s">
        <v>5</v>
      </c>
    </row>
    <row r="120" spans="1:5" ht="12.75">
      <c r="A120" t="s">
        <v>58</v>
      </c>
      <c r="E120" s="39" t="s">
        <v>59</v>
      </c>
    </row>
    <row r="121" spans="1:16" ht="12.75">
      <c r="A121" t="s">
        <v>50</v>
      </c>
      <c s="34" t="s">
        <v>152</v>
      </c>
      <c s="34" t="s">
        <v>1057</v>
      </c>
      <c s="35" t="s">
        <v>5</v>
      </c>
      <c s="6" t="s">
        <v>1058</v>
      </c>
      <c s="36" t="s">
        <v>423</v>
      </c>
      <c s="37">
        <v>72</v>
      </c>
      <c s="36">
        <v>0.00034</v>
      </c>
      <c s="36">
        <f>ROUND(G121*H121,6)</f>
      </c>
      <c r="L121" s="38">
        <v>0</v>
      </c>
      <c s="32">
        <f>ROUND(ROUND(L121,2)*ROUND(G121,3),2)</f>
      </c>
      <c s="36" t="s">
        <v>926</v>
      </c>
      <c>
        <f>(M121*21)/100</f>
      </c>
      <c t="s">
        <v>28</v>
      </c>
    </row>
    <row r="122" spans="1:5" ht="12.75">
      <c r="A122" s="35" t="s">
        <v>56</v>
      </c>
      <c r="E122" s="39" t="s">
        <v>1058</v>
      </c>
    </row>
    <row r="123" spans="1:5" ht="12.75">
      <c r="A123" s="35" t="s">
        <v>57</v>
      </c>
      <c r="E123" s="40" t="s">
        <v>5</v>
      </c>
    </row>
    <row r="124" spans="1:5" ht="12.75">
      <c r="A124" t="s">
        <v>58</v>
      </c>
      <c r="E124" s="39" t="s">
        <v>59</v>
      </c>
    </row>
    <row r="125" spans="1:16" ht="25.5">
      <c r="A125" t="s">
        <v>50</v>
      </c>
      <c s="34" t="s">
        <v>156</v>
      </c>
      <c s="34" t="s">
        <v>1059</v>
      </c>
      <c s="35" t="s">
        <v>5</v>
      </c>
      <c s="6" t="s">
        <v>1060</v>
      </c>
      <c s="36" t="s">
        <v>423</v>
      </c>
      <c s="37">
        <v>72</v>
      </c>
      <c s="36">
        <v>0.00071</v>
      </c>
      <c s="36">
        <f>ROUND(G125*H125,6)</f>
      </c>
      <c r="L125" s="38">
        <v>0</v>
      </c>
      <c s="32">
        <f>ROUND(ROUND(L125,2)*ROUND(G125,3),2)</f>
      </c>
      <c s="36" t="s">
        <v>926</v>
      </c>
      <c>
        <f>(M125*21)/100</f>
      </c>
      <c t="s">
        <v>28</v>
      </c>
    </row>
    <row r="126" spans="1:5" ht="25.5">
      <c r="A126" s="35" t="s">
        <v>56</v>
      </c>
      <c r="E126" s="39" t="s">
        <v>1060</v>
      </c>
    </row>
    <row r="127" spans="1:5" ht="12.75">
      <c r="A127" s="35" t="s">
        <v>57</v>
      </c>
      <c r="E127" s="40" t="s">
        <v>5</v>
      </c>
    </row>
    <row r="128" spans="1:5" ht="12.75">
      <c r="A128" t="s">
        <v>58</v>
      </c>
      <c r="E128" s="39" t="s">
        <v>59</v>
      </c>
    </row>
    <row r="129" spans="1:16" ht="25.5">
      <c r="A129" t="s">
        <v>50</v>
      </c>
      <c s="34" t="s">
        <v>160</v>
      </c>
      <c s="34" t="s">
        <v>1061</v>
      </c>
      <c s="35" t="s">
        <v>5</v>
      </c>
      <c s="6" t="s">
        <v>1062</v>
      </c>
      <c s="36" t="s">
        <v>423</v>
      </c>
      <c s="37">
        <v>72</v>
      </c>
      <c s="36">
        <v>0.10373</v>
      </c>
      <c s="36">
        <f>ROUND(G129*H129,6)</f>
      </c>
      <c r="L129" s="38">
        <v>0</v>
      </c>
      <c s="32">
        <f>ROUND(ROUND(L129,2)*ROUND(G129,3),2)</f>
      </c>
      <c s="36" t="s">
        <v>926</v>
      </c>
      <c>
        <f>(M129*21)/100</f>
      </c>
      <c t="s">
        <v>28</v>
      </c>
    </row>
    <row r="130" spans="1:5" ht="25.5">
      <c r="A130" s="35" t="s">
        <v>56</v>
      </c>
      <c r="E130" s="39" t="s">
        <v>1062</v>
      </c>
    </row>
    <row r="131" spans="1:5" ht="12.75">
      <c r="A131" s="35" t="s">
        <v>57</v>
      </c>
      <c r="E131" s="40" t="s">
        <v>5</v>
      </c>
    </row>
    <row r="132" spans="1:5" ht="12.75">
      <c r="A132" t="s">
        <v>58</v>
      </c>
      <c r="E132" s="39" t="s">
        <v>59</v>
      </c>
    </row>
    <row r="133" spans="1:16" ht="25.5">
      <c r="A133" t="s">
        <v>50</v>
      </c>
      <c s="34" t="s">
        <v>164</v>
      </c>
      <c s="34" t="s">
        <v>1063</v>
      </c>
      <c s="35" t="s">
        <v>5</v>
      </c>
      <c s="6" t="s">
        <v>1064</v>
      </c>
      <c s="36" t="s">
        <v>423</v>
      </c>
      <c s="37">
        <v>72</v>
      </c>
      <c s="36">
        <v>0.15559</v>
      </c>
      <c s="36">
        <f>ROUND(G133*H133,6)</f>
      </c>
      <c r="L133" s="38">
        <v>0</v>
      </c>
      <c s="32">
        <f>ROUND(ROUND(L133,2)*ROUND(G133,3),2)</f>
      </c>
      <c s="36" t="s">
        <v>926</v>
      </c>
      <c>
        <f>(M133*21)/100</f>
      </c>
      <c t="s">
        <v>28</v>
      </c>
    </row>
    <row r="134" spans="1:5" ht="25.5">
      <c r="A134" s="35" t="s">
        <v>56</v>
      </c>
      <c r="E134" s="39" t="s">
        <v>1064</v>
      </c>
    </row>
    <row r="135" spans="1:5" ht="12.75">
      <c r="A135" s="35" t="s">
        <v>57</v>
      </c>
      <c r="E135" s="40" t="s">
        <v>5</v>
      </c>
    </row>
    <row r="136" spans="1:5" ht="12.75">
      <c r="A136" t="s">
        <v>58</v>
      </c>
      <c r="E136" s="39" t="s">
        <v>59</v>
      </c>
    </row>
    <row r="137" spans="1:16" ht="25.5">
      <c r="A137" t="s">
        <v>50</v>
      </c>
      <c s="34" t="s">
        <v>168</v>
      </c>
      <c s="34" t="s">
        <v>1065</v>
      </c>
      <c s="35" t="s">
        <v>5</v>
      </c>
      <c s="6" t="s">
        <v>1066</v>
      </c>
      <c s="36" t="s">
        <v>423</v>
      </c>
      <c s="37">
        <v>24</v>
      </c>
      <c s="36">
        <v>0.08922</v>
      </c>
      <c s="36">
        <f>ROUND(G137*H137,6)</f>
      </c>
      <c r="L137" s="38">
        <v>0</v>
      </c>
      <c s="32">
        <f>ROUND(ROUND(L137,2)*ROUND(G137,3),2)</f>
      </c>
      <c s="36" t="s">
        <v>926</v>
      </c>
      <c>
        <f>(M137*21)/100</f>
      </c>
      <c t="s">
        <v>28</v>
      </c>
    </row>
    <row r="138" spans="1:5" ht="25.5">
      <c r="A138" s="35" t="s">
        <v>56</v>
      </c>
      <c r="E138" s="39" t="s">
        <v>1067</v>
      </c>
    </row>
    <row r="139" spans="1:5" ht="12.75">
      <c r="A139" s="35" t="s">
        <v>57</v>
      </c>
      <c r="E139" s="40" t="s">
        <v>5</v>
      </c>
    </row>
    <row r="140" spans="1:5" ht="12.75">
      <c r="A140" t="s">
        <v>58</v>
      </c>
      <c r="E140" s="39" t="s">
        <v>59</v>
      </c>
    </row>
    <row r="141" spans="1:16" ht="12.75">
      <c r="A141" t="s">
        <v>50</v>
      </c>
      <c s="34" t="s">
        <v>172</v>
      </c>
      <c s="34" t="s">
        <v>1068</v>
      </c>
      <c s="35" t="s">
        <v>5</v>
      </c>
      <c s="6" t="s">
        <v>1069</v>
      </c>
      <c s="36" t="s">
        <v>423</v>
      </c>
      <c s="37">
        <v>4.944</v>
      </c>
      <c s="36">
        <v>0.131</v>
      </c>
      <c s="36">
        <f>ROUND(G141*H141,6)</f>
      </c>
      <c r="L141" s="38">
        <v>0</v>
      </c>
      <c s="32">
        <f>ROUND(ROUND(L141,2)*ROUND(G141,3),2)</f>
      </c>
      <c s="36" t="s">
        <v>926</v>
      </c>
      <c>
        <f>(M141*21)/100</f>
      </c>
      <c t="s">
        <v>28</v>
      </c>
    </row>
    <row r="142" spans="1:5" ht="12.75">
      <c r="A142" s="35" t="s">
        <v>56</v>
      </c>
      <c r="E142" s="39" t="s">
        <v>1069</v>
      </c>
    </row>
    <row r="143" spans="1:5" ht="12.75">
      <c r="A143" s="35" t="s">
        <v>57</v>
      </c>
      <c r="E143" s="40" t="s">
        <v>5</v>
      </c>
    </row>
    <row r="144" spans="1:5" ht="12.75">
      <c r="A144" t="s">
        <v>58</v>
      </c>
      <c r="E144" s="39" t="s">
        <v>59</v>
      </c>
    </row>
    <row r="145" spans="1:16" ht="12.75">
      <c r="A145" t="s">
        <v>50</v>
      </c>
      <c s="34" t="s">
        <v>176</v>
      </c>
      <c s="34" t="s">
        <v>1070</v>
      </c>
      <c s="35" t="s">
        <v>5</v>
      </c>
      <c s="6" t="s">
        <v>1071</v>
      </c>
      <c s="36" t="s">
        <v>64</v>
      </c>
      <c s="37">
        <v>24</v>
      </c>
      <c s="36">
        <v>0.00224</v>
      </c>
      <c s="36">
        <f>ROUND(G145*H145,6)</f>
      </c>
      <c r="L145" s="38">
        <v>0</v>
      </c>
      <c s="32">
        <f>ROUND(ROUND(L145,2)*ROUND(G145,3),2)</f>
      </c>
      <c s="36" t="s">
        <v>97</v>
      </c>
      <c>
        <f>(M145*21)/100</f>
      </c>
      <c t="s">
        <v>28</v>
      </c>
    </row>
    <row r="146" spans="1:5" ht="12.75">
      <c r="A146" s="35" t="s">
        <v>56</v>
      </c>
      <c r="E146" s="39" t="s">
        <v>1071</v>
      </c>
    </row>
    <row r="147" spans="1:5" ht="12.75">
      <c r="A147" s="35" t="s">
        <v>57</v>
      </c>
      <c r="E147" s="40" t="s">
        <v>5</v>
      </c>
    </row>
    <row r="148" spans="1:5" ht="12.75">
      <c r="A148" t="s">
        <v>58</v>
      </c>
      <c r="E148" s="39" t="s">
        <v>5</v>
      </c>
    </row>
    <row r="149" spans="1:13" ht="12.75">
      <c r="A149" t="s">
        <v>47</v>
      </c>
      <c r="C149" s="31" t="s">
        <v>78</v>
      </c>
      <c r="E149" s="33" t="s">
        <v>1072</v>
      </c>
      <c r="J149" s="32">
        <f>0</f>
      </c>
      <c s="32">
        <f>0</f>
      </c>
      <c s="32">
        <f>0+L150+L154+L158+L162+L166</f>
      </c>
      <c s="32">
        <f>0+M150+M154+M158+M162+M166</f>
      </c>
    </row>
    <row r="150" spans="1:16" ht="25.5">
      <c r="A150" t="s">
        <v>50</v>
      </c>
      <c s="34" t="s">
        <v>180</v>
      </c>
      <c s="34" t="s">
        <v>1073</v>
      </c>
      <c s="35" t="s">
        <v>5</v>
      </c>
      <c s="6" t="s">
        <v>1074</v>
      </c>
      <c s="36" t="s">
        <v>64</v>
      </c>
      <c s="37">
        <v>40.85</v>
      </c>
      <c s="36">
        <v>0.0005</v>
      </c>
      <c s="36">
        <f>ROUND(G150*H150,6)</f>
      </c>
      <c r="L150" s="38">
        <v>0</v>
      </c>
      <c s="32">
        <f>ROUND(ROUND(L150,2)*ROUND(G150,3),2)</f>
      </c>
      <c s="36" t="s">
        <v>926</v>
      </c>
      <c>
        <f>(M150*21)/100</f>
      </c>
      <c t="s">
        <v>28</v>
      </c>
    </row>
    <row r="151" spans="1:5" ht="25.5">
      <c r="A151" s="35" t="s">
        <v>56</v>
      </c>
      <c r="E151" s="39" t="s">
        <v>1074</v>
      </c>
    </row>
    <row r="152" spans="1:5" ht="12.75">
      <c r="A152" s="35" t="s">
        <v>57</v>
      </c>
      <c r="E152" s="40" t="s">
        <v>5</v>
      </c>
    </row>
    <row r="153" spans="1:5" ht="12.75">
      <c r="A153" t="s">
        <v>58</v>
      </c>
      <c r="E153" s="39" t="s">
        <v>59</v>
      </c>
    </row>
    <row r="154" spans="1:16" ht="12.75">
      <c r="A154" t="s">
        <v>50</v>
      </c>
      <c s="34" t="s">
        <v>184</v>
      </c>
      <c s="34" t="s">
        <v>1075</v>
      </c>
      <c s="35" t="s">
        <v>5</v>
      </c>
      <c s="6" t="s">
        <v>1076</v>
      </c>
      <c s="36" t="s">
        <v>64</v>
      </c>
      <c s="37">
        <v>41.259</v>
      </c>
      <c s="36">
        <v>1.7244</v>
      </c>
      <c s="36">
        <f>ROUND(G154*H154,6)</f>
      </c>
      <c r="L154" s="38">
        <v>0</v>
      </c>
      <c s="32">
        <f>ROUND(ROUND(L154,2)*ROUND(G154,3),2)</f>
      </c>
      <c s="36" t="s">
        <v>926</v>
      </c>
      <c>
        <f>(M154*21)/100</f>
      </c>
      <c t="s">
        <v>28</v>
      </c>
    </row>
    <row r="155" spans="1:5" ht="12.75">
      <c r="A155" s="35" t="s">
        <v>56</v>
      </c>
      <c r="E155" s="39" t="s">
        <v>1076</v>
      </c>
    </row>
    <row r="156" spans="1:5" ht="12.75">
      <c r="A156" s="35" t="s">
        <v>57</v>
      </c>
      <c r="E156" s="40" t="s">
        <v>5</v>
      </c>
    </row>
    <row r="157" spans="1:5" ht="12.75">
      <c r="A157" t="s">
        <v>58</v>
      </c>
      <c r="E157" s="39" t="s">
        <v>59</v>
      </c>
    </row>
    <row r="158" spans="1:16" ht="25.5">
      <c r="A158" t="s">
        <v>50</v>
      </c>
      <c s="34" t="s">
        <v>188</v>
      </c>
      <c s="34" t="s">
        <v>1077</v>
      </c>
      <c s="35" t="s">
        <v>5</v>
      </c>
      <c s="6" t="s">
        <v>1078</v>
      </c>
      <c s="36" t="s">
        <v>236</v>
      </c>
      <c s="37">
        <v>89.615</v>
      </c>
      <c s="36">
        <v>2.30102</v>
      </c>
      <c s="36">
        <f>ROUND(G158*H158,6)</f>
      </c>
      <c r="L158" s="38">
        <v>0</v>
      </c>
      <c s="32">
        <f>ROUND(ROUND(L158,2)*ROUND(G158,3),2)</f>
      </c>
      <c s="36" t="s">
        <v>926</v>
      </c>
      <c>
        <f>(M158*21)/100</f>
      </c>
      <c t="s">
        <v>28</v>
      </c>
    </row>
    <row r="159" spans="1:5" ht="25.5">
      <c r="A159" s="35" t="s">
        <v>56</v>
      </c>
      <c r="E159" s="39" t="s">
        <v>1078</v>
      </c>
    </row>
    <row r="160" spans="1:5" ht="12.75">
      <c r="A160" s="35" t="s">
        <v>57</v>
      </c>
      <c r="E160" s="40" t="s">
        <v>5</v>
      </c>
    </row>
    <row r="161" spans="1:5" ht="12.75">
      <c r="A161" t="s">
        <v>58</v>
      </c>
      <c r="E161" s="39" t="s">
        <v>59</v>
      </c>
    </row>
    <row r="162" spans="1:16" ht="12.75">
      <c r="A162" t="s">
        <v>50</v>
      </c>
      <c s="34" t="s">
        <v>192</v>
      </c>
      <c s="34" t="s">
        <v>1079</v>
      </c>
      <c s="35" t="s">
        <v>5</v>
      </c>
      <c s="6" t="s">
        <v>1080</v>
      </c>
      <c s="36" t="s">
        <v>423</v>
      </c>
      <c s="37">
        <v>147.06</v>
      </c>
      <c s="36">
        <v>0.004018</v>
      </c>
      <c s="36">
        <f>ROUND(G162*H162,6)</f>
      </c>
      <c r="L162" s="38">
        <v>0</v>
      </c>
      <c s="32">
        <f>ROUND(ROUND(L162,2)*ROUND(G162,3),2)</f>
      </c>
      <c s="36" t="s">
        <v>926</v>
      </c>
      <c>
        <f>(M162*21)/100</f>
      </c>
      <c t="s">
        <v>28</v>
      </c>
    </row>
    <row r="163" spans="1:5" ht="12.75">
      <c r="A163" s="35" t="s">
        <v>56</v>
      </c>
      <c r="E163" s="39" t="s">
        <v>1080</v>
      </c>
    </row>
    <row r="164" spans="1:5" ht="12.75">
      <c r="A164" s="35" t="s">
        <v>57</v>
      </c>
      <c r="E164" s="40" t="s">
        <v>5</v>
      </c>
    </row>
    <row r="165" spans="1:5" ht="12.75">
      <c r="A165" t="s">
        <v>58</v>
      </c>
      <c r="E165" s="39" t="s">
        <v>59</v>
      </c>
    </row>
    <row r="166" spans="1:16" ht="12.75">
      <c r="A166" t="s">
        <v>50</v>
      </c>
      <c s="34" t="s">
        <v>196</v>
      </c>
      <c s="34" t="s">
        <v>1081</v>
      </c>
      <c s="35" t="s">
        <v>5</v>
      </c>
      <c s="6" t="s">
        <v>1082</v>
      </c>
      <c s="36" t="s">
        <v>939</v>
      </c>
      <c s="37">
        <v>0.678</v>
      </c>
      <c s="36">
        <v>0.997348</v>
      </c>
      <c s="36">
        <f>ROUND(G166*H166,6)</f>
      </c>
      <c r="L166" s="38">
        <v>0</v>
      </c>
      <c s="32">
        <f>ROUND(ROUND(L166,2)*ROUND(G166,3),2)</f>
      </c>
      <c s="36" t="s">
        <v>926</v>
      </c>
      <c>
        <f>(M166*21)/100</f>
      </c>
      <c t="s">
        <v>28</v>
      </c>
    </row>
    <row r="167" spans="1:5" ht="12.75">
      <c r="A167" s="35" t="s">
        <v>56</v>
      </c>
      <c r="E167" s="39" t="s">
        <v>1083</v>
      </c>
    </row>
    <row r="168" spans="1:5" ht="12.75">
      <c r="A168" s="35" t="s">
        <v>57</v>
      </c>
      <c r="E168" s="40" t="s">
        <v>5</v>
      </c>
    </row>
    <row r="169" spans="1:5" ht="12.75">
      <c r="A169" t="s">
        <v>58</v>
      </c>
      <c r="E169" s="39" t="s">
        <v>59</v>
      </c>
    </row>
    <row r="170" spans="1:13" ht="12.75">
      <c r="A170" t="s">
        <v>47</v>
      </c>
      <c r="C170" s="31" t="s">
        <v>81</v>
      </c>
      <c r="E170" s="33" t="s">
        <v>969</v>
      </c>
      <c r="J170" s="32">
        <f>0</f>
      </c>
      <c s="32">
        <f>0</f>
      </c>
      <c s="32">
        <f>0+L171+L175+L179+L183+L187+L191+L195+L199</f>
      </c>
      <c s="32">
        <f>0+M171+M175+M179+M183+M187+M191+M195+M199</f>
      </c>
    </row>
    <row r="171" spans="1:16" ht="25.5">
      <c r="A171" t="s">
        <v>50</v>
      </c>
      <c s="34" t="s">
        <v>200</v>
      </c>
      <c s="34" t="s">
        <v>1084</v>
      </c>
      <c s="35" t="s">
        <v>5</v>
      </c>
      <c s="6" t="s">
        <v>1085</v>
      </c>
      <c s="36" t="s">
        <v>64</v>
      </c>
      <c s="37">
        <v>12</v>
      </c>
      <c s="36">
        <v>0.1554</v>
      </c>
      <c s="36">
        <f>ROUND(G171*H171,6)</f>
      </c>
      <c r="L171" s="38">
        <v>0</v>
      </c>
      <c s="32">
        <f>ROUND(ROUND(L171,2)*ROUND(G171,3),2)</f>
      </c>
      <c s="36" t="s">
        <v>926</v>
      </c>
      <c>
        <f>(M171*21)/100</f>
      </c>
      <c t="s">
        <v>28</v>
      </c>
    </row>
    <row r="172" spans="1:5" ht="12.75">
      <c r="A172" s="35" t="s">
        <v>56</v>
      </c>
      <c r="E172" s="39" t="s">
        <v>1086</v>
      </c>
    </row>
    <row r="173" spans="1:5" ht="12.75">
      <c r="A173" s="35" t="s">
        <v>57</v>
      </c>
      <c r="E173" s="40" t="s">
        <v>5</v>
      </c>
    </row>
    <row r="174" spans="1:5" ht="12.75">
      <c r="A174" t="s">
        <v>58</v>
      </c>
      <c r="E174" s="39" t="s">
        <v>59</v>
      </c>
    </row>
    <row r="175" spans="1:16" ht="12.75">
      <c r="A175" t="s">
        <v>50</v>
      </c>
      <c s="34" t="s">
        <v>204</v>
      </c>
      <c s="34" t="s">
        <v>1087</v>
      </c>
      <c s="35" t="s">
        <v>5</v>
      </c>
      <c s="6" t="s">
        <v>1088</v>
      </c>
      <c s="36" t="s">
        <v>64</v>
      </c>
      <c s="37">
        <v>2.448</v>
      </c>
      <c s="36">
        <v>0.08</v>
      </c>
      <c s="36">
        <f>ROUND(G175*H175,6)</f>
      </c>
      <c r="L175" s="38">
        <v>0</v>
      </c>
      <c s="32">
        <f>ROUND(ROUND(L175,2)*ROUND(G175,3),2)</f>
      </c>
      <c s="36" t="s">
        <v>926</v>
      </c>
      <c>
        <f>(M175*21)/100</f>
      </c>
      <c t="s">
        <v>28</v>
      </c>
    </row>
    <row r="176" spans="1:5" ht="12.75">
      <c r="A176" s="35" t="s">
        <v>56</v>
      </c>
      <c r="E176" s="39" t="s">
        <v>1088</v>
      </c>
    </row>
    <row r="177" spans="1:5" ht="12.75">
      <c r="A177" s="35" t="s">
        <v>57</v>
      </c>
      <c r="E177" s="40" t="s">
        <v>5</v>
      </c>
    </row>
    <row r="178" spans="1:5" ht="12.75">
      <c r="A178" t="s">
        <v>58</v>
      </c>
      <c r="E178" s="39" t="s">
        <v>59</v>
      </c>
    </row>
    <row r="179" spans="1:16" ht="38.25">
      <c r="A179" t="s">
        <v>50</v>
      </c>
      <c s="34" t="s">
        <v>208</v>
      </c>
      <c s="34" t="s">
        <v>1089</v>
      </c>
      <c s="35" t="s">
        <v>5</v>
      </c>
      <c s="6" t="s">
        <v>1090</v>
      </c>
      <c s="36" t="s">
        <v>64</v>
      </c>
      <c s="37">
        <v>12</v>
      </c>
      <c s="36">
        <v>0.1295</v>
      </c>
      <c s="36">
        <f>ROUND(G179*H179,6)</f>
      </c>
      <c r="L179" s="38">
        <v>0</v>
      </c>
      <c s="32">
        <f>ROUND(ROUND(L179,2)*ROUND(G179,3),2)</f>
      </c>
      <c s="36" t="s">
        <v>926</v>
      </c>
      <c>
        <f>(M179*21)/100</f>
      </c>
      <c t="s">
        <v>28</v>
      </c>
    </row>
    <row r="180" spans="1:5" ht="12.75">
      <c r="A180" s="35" t="s">
        <v>56</v>
      </c>
      <c r="E180" s="39" t="s">
        <v>1086</v>
      </c>
    </row>
    <row r="181" spans="1:5" ht="12.75">
      <c r="A181" s="35" t="s">
        <v>57</v>
      </c>
      <c r="E181" s="40" t="s">
        <v>5</v>
      </c>
    </row>
    <row r="182" spans="1:5" ht="12.75">
      <c r="A182" t="s">
        <v>58</v>
      </c>
      <c r="E182" s="39" t="s">
        <v>59</v>
      </c>
    </row>
    <row r="183" spans="1:16" ht="12.75">
      <c r="A183" t="s">
        <v>50</v>
      </c>
      <c s="34" t="s">
        <v>212</v>
      </c>
      <c s="34" t="s">
        <v>1091</v>
      </c>
      <c s="35" t="s">
        <v>5</v>
      </c>
      <c s="6" t="s">
        <v>1092</v>
      </c>
      <c s="36" t="s">
        <v>64</v>
      </c>
      <c s="37">
        <v>2.448</v>
      </c>
      <c s="36">
        <v>0.024</v>
      </c>
      <c s="36">
        <f>ROUND(G183*H183,6)</f>
      </c>
      <c r="L183" s="38">
        <v>0</v>
      </c>
      <c s="32">
        <f>ROUND(ROUND(L183,2)*ROUND(G183,3),2)</f>
      </c>
      <c s="36" t="s">
        <v>926</v>
      </c>
      <c>
        <f>(M183*21)/100</f>
      </c>
      <c t="s">
        <v>28</v>
      </c>
    </row>
    <row r="184" spans="1:5" ht="12.75">
      <c r="A184" s="35" t="s">
        <v>56</v>
      </c>
      <c r="E184" s="39" t="s">
        <v>1092</v>
      </c>
    </row>
    <row r="185" spans="1:5" ht="12.75">
      <c r="A185" s="35" t="s">
        <v>57</v>
      </c>
      <c r="E185" s="40" t="s">
        <v>5</v>
      </c>
    </row>
    <row r="186" spans="1:5" ht="12.75">
      <c r="A186" t="s">
        <v>58</v>
      </c>
      <c r="E186" s="39" t="s">
        <v>59</v>
      </c>
    </row>
    <row r="187" spans="1:16" ht="12.75">
      <c r="A187" t="s">
        <v>50</v>
      </c>
      <c s="34" t="s">
        <v>214</v>
      </c>
      <c s="34" t="s">
        <v>1093</v>
      </c>
      <c s="35" t="s">
        <v>5</v>
      </c>
      <c s="6" t="s">
        <v>1094</v>
      </c>
      <c s="36" t="s">
        <v>64</v>
      </c>
      <c s="37">
        <v>24</v>
      </c>
      <c s="36">
        <v>2E-06</v>
      </c>
      <c s="36">
        <f>ROUND(G187*H187,6)</f>
      </c>
      <c r="L187" s="38">
        <v>0</v>
      </c>
      <c s="32">
        <f>ROUND(ROUND(L187,2)*ROUND(G187,3),2)</f>
      </c>
      <c s="36" t="s">
        <v>926</v>
      </c>
      <c>
        <f>(M187*21)/100</f>
      </c>
      <c t="s">
        <v>28</v>
      </c>
    </row>
    <row r="188" spans="1:5" ht="12.75">
      <c r="A188" s="35" t="s">
        <v>56</v>
      </c>
      <c r="E188" s="39" t="s">
        <v>1094</v>
      </c>
    </row>
    <row r="189" spans="1:5" ht="12.75">
      <c r="A189" s="35" t="s">
        <v>57</v>
      </c>
      <c r="E189" s="40" t="s">
        <v>5</v>
      </c>
    </row>
    <row r="190" spans="1:5" ht="12.75">
      <c r="A190" t="s">
        <v>58</v>
      </c>
      <c r="E190" s="39" t="s">
        <v>59</v>
      </c>
    </row>
    <row r="191" spans="1:16" ht="25.5">
      <c r="A191" t="s">
        <v>50</v>
      </c>
      <c s="34" t="s">
        <v>218</v>
      </c>
      <c s="34" t="s">
        <v>1095</v>
      </c>
      <c s="35" t="s">
        <v>5</v>
      </c>
      <c s="6" t="s">
        <v>1096</v>
      </c>
      <c s="36" t="s">
        <v>64</v>
      </c>
      <c s="37">
        <v>12</v>
      </c>
      <c s="36">
        <v>0</v>
      </c>
      <c s="36">
        <f>ROUND(G191*H191,6)</f>
      </c>
      <c r="L191" s="38">
        <v>0</v>
      </c>
      <c s="32">
        <f>ROUND(ROUND(L191,2)*ROUND(G191,3),2)</f>
      </c>
      <c s="36" t="s">
        <v>926</v>
      </c>
      <c>
        <f>(M191*21)/100</f>
      </c>
      <c t="s">
        <v>28</v>
      </c>
    </row>
    <row r="192" spans="1:5" ht="38.25">
      <c r="A192" s="35" t="s">
        <v>56</v>
      </c>
      <c r="E192" s="39" t="s">
        <v>1097</v>
      </c>
    </row>
    <row r="193" spans="1:5" ht="12.75">
      <c r="A193" s="35" t="s">
        <v>57</v>
      </c>
      <c r="E193" s="40" t="s">
        <v>5</v>
      </c>
    </row>
    <row r="194" spans="1:5" ht="12.75">
      <c r="A194" t="s">
        <v>58</v>
      </c>
      <c r="E194" s="39" t="s">
        <v>59</v>
      </c>
    </row>
    <row r="195" spans="1:16" ht="25.5">
      <c r="A195" t="s">
        <v>50</v>
      </c>
      <c s="34" t="s">
        <v>220</v>
      </c>
      <c s="34" t="s">
        <v>1098</v>
      </c>
      <c s="35" t="s">
        <v>5</v>
      </c>
      <c s="6" t="s">
        <v>1096</v>
      </c>
      <c s="36" t="s">
        <v>64</v>
      </c>
      <c s="37">
        <v>9.6</v>
      </c>
      <c s="36">
        <v>0</v>
      </c>
      <c s="36">
        <f>ROUND(G195*H195,6)</f>
      </c>
      <c r="L195" s="38">
        <v>0</v>
      </c>
      <c s="32">
        <f>ROUND(ROUND(L195,2)*ROUND(G195,3),2)</f>
      </c>
      <c s="36" t="s">
        <v>926</v>
      </c>
      <c>
        <f>(M195*21)/100</f>
      </c>
      <c t="s">
        <v>28</v>
      </c>
    </row>
    <row r="196" spans="1:5" ht="38.25">
      <c r="A196" s="35" t="s">
        <v>56</v>
      </c>
      <c r="E196" s="39" t="s">
        <v>1099</v>
      </c>
    </row>
    <row r="197" spans="1:5" ht="12.75">
      <c r="A197" s="35" t="s">
        <v>57</v>
      </c>
      <c r="E197" s="40" t="s">
        <v>5</v>
      </c>
    </row>
    <row r="198" spans="1:5" ht="12.75">
      <c r="A198" t="s">
        <v>58</v>
      </c>
      <c r="E198" s="39" t="s">
        <v>59</v>
      </c>
    </row>
    <row r="199" spans="1:16" ht="25.5">
      <c r="A199" t="s">
        <v>50</v>
      </c>
      <c s="34" t="s">
        <v>222</v>
      </c>
      <c s="34" t="s">
        <v>1100</v>
      </c>
      <c s="35" t="s">
        <v>5</v>
      </c>
      <c s="6" t="s">
        <v>1096</v>
      </c>
      <c s="36" t="s">
        <v>423</v>
      </c>
      <c s="37">
        <v>24</v>
      </c>
      <c s="36">
        <v>0</v>
      </c>
      <c s="36">
        <f>ROUND(G199*H199,6)</f>
      </c>
      <c r="L199" s="38">
        <v>0</v>
      </c>
      <c s="32">
        <f>ROUND(ROUND(L199,2)*ROUND(G199,3),2)</f>
      </c>
      <c s="36" t="s">
        <v>926</v>
      </c>
      <c>
        <f>(M199*21)/100</f>
      </c>
      <c t="s">
        <v>28</v>
      </c>
    </row>
    <row r="200" spans="1:5" ht="25.5">
      <c r="A200" s="35" t="s">
        <v>56</v>
      </c>
      <c r="E200" s="39" t="s">
        <v>1101</v>
      </c>
    </row>
    <row r="201" spans="1:5" ht="12.75">
      <c r="A201" s="35" t="s">
        <v>57</v>
      </c>
      <c r="E201" s="40" t="s">
        <v>5</v>
      </c>
    </row>
    <row r="202" spans="1:5" ht="12.75">
      <c r="A202" t="s">
        <v>58</v>
      </c>
      <c r="E202" s="39" t="s">
        <v>59</v>
      </c>
    </row>
    <row r="203" spans="1:13" ht="12.75">
      <c r="A203" t="s">
        <v>47</v>
      </c>
      <c r="C203" s="31" t="s">
        <v>978</v>
      </c>
      <c r="E203" s="33" t="s">
        <v>979</v>
      </c>
      <c r="J203" s="32">
        <f>0</f>
      </c>
      <c s="32">
        <f>0</f>
      </c>
      <c s="32">
        <f>0+L204+L208+L212+L216+L220</f>
      </c>
      <c s="32">
        <f>0+M204+M208+M212+M216+M220</f>
      </c>
    </row>
    <row r="204" spans="1:16" ht="25.5">
      <c r="A204" t="s">
        <v>50</v>
      </c>
      <c s="34" t="s">
        <v>224</v>
      </c>
      <c s="34" t="s">
        <v>1102</v>
      </c>
      <c s="35" t="s">
        <v>5</v>
      </c>
      <c s="6" t="s">
        <v>1103</v>
      </c>
      <c s="36" t="s">
        <v>939</v>
      </c>
      <c s="37">
        <v>67.092</v>
      </c>
      <c s="36">
        <v>0</v>
      </c>
      <c s="36">
        <f>ROUND(G204*H204,6)</f>
      </c>
      <c r="L204" s="38">
        <v>0</v>
      </c>
      <c s="32">
        <f>ROUND(ROUND(L204,2)*ROUND(G204,3),2)</f>
      </c>
      <c s="36" t="s">
        <v>926</v>
      </c>
      <c>
        <f>(M204*21)/100</f>
      </c>
      <c t="s">
        <v>28</v>
      </c>
    </row>
    <row r="205" spans="1:5" ht="25.5">
      <c r="A205" s="35" t="s">
        <v>56</v>
      </c>
      <c r="E205" s="39" t="s">
        <v>1103</v>
      </c>
    </row>
    <row r="206" spans="1:5" ht="12.75">
      <c r="A206" s="35" t="s">
        <v>57</v>
      </c>
      <c r="E206" s="40" t="s">
        <v>5</v>
      </c>
    </row>
    <row r="207" spans="1:5" ht="12.75">
      <c r="A207" t="s">
        <v>58</v>
      </c>
      <c r="E207" s="39" t="s">
        <v>59</v>
      </c>
    </row>
    <row r="208" spans="1:16" ht="25.5">
      <c r="A208" t="s">
        <v>50</v>
      </c>
      <c s="34" t="s">
        <v>227</v>
      </c>
      <c s="34" t="s">
        <v>980</v>
      </c>
      <c s="35" t="s">
        <v>981</v>
      </c>
      <c s="6" t="s">
        <v>982</v>
      </c>
      <c s="36" t="s">
        <v>939</v>
      </c>
      <c s="37">
        <v>112.889</v>
      </c>
      <c s="36">
        <v>0</v>
      </c>
      <c s="36">
        <f>ROUND(G208*H208,6)</f>
      </c>
      <c r="L208" s="38">
        <v>0</v>
      </c>
      <c s="32">
        <f>ROUND(ROUND(L208,2)*ROUND(G208,3),2)</f>
      </c>
      <c s="36" t="s">
        <v>97</v>
      </c>
      <c>
        <f>(M208*21)/100</f>
      </c>
      <c t="s">
        <v>28</v>
      </c>
    </row>
    <row r="209" spans="1:5" ht="25.5">
      <c r="A209" s="35" t="s">
        <v>56</v>
      </c>
      <c r="E209" s="39" t="s">
        <v>982</v>
      </c>
    </row>
    <row r="210" spans="1:5" ht="12.75">
      <c r="A210" s="35" t="s">
        <v>57</v>
      </c>
      <c r="E210" s="40" t="s">
        <v>5</v>
      </c>
    </row>
    <row r="211" spans="1:5" ht="153">
      <c r="A211" t="s">
        <v>58</v>
      </c>
      <c r="E211" s="39" t="s">
        <v>983</v>
      </c>
    </row>
    <row r="212" spans="1:16" ht="25.5">
      <c r="A212" t="s">
        <v>50</v>
      </c>
      <c s="34" t="s">
        <v>337</v>
      </c>
      <c s="34" t="s">
        <v>1104</v>
      </c>
      <c s="35" t="s">
        <v>1105</v>
      </c>
      <c s="6" t="s">
        <v>1106</v>
      </c>
      <c s="36" t="s">
        <v>939</v>
      </c>
      <c s="37">
        <v>1.812</v>
      </c>
      <c s="36">
        <v>0</v>
      </c>
      <c s="36">
        <f>ROUND(G212*H212,6)</f>
      </c>
      <c r="L212" s="38">
        <v>0</v>
      </c>
      <c s="32">
        <f>ROUND(ROUND(L212,2)*ROUND(G212,3),2)</f>
      </c>
      <c s="36" t="s">
        <v>97</v>
      </c>
      <c>
        <f>(M212*21)/100</f>
      </c>
      <c t="s">
        <v>28</v>
      </c>
    </row>
    <row r="213" spans="1:5" ht="25.5">
      <c r="A213" s="35" t="s">
        <v>56</v>
      </c>
      <c r="E213" s="39" t="s">
        <v>1106</v>
      </c>
    </row>
    <row r="214" spans="1:5" ht="12.75">
      <c r="A214" s="35" t="s">
        <v>57</v>
      </c>
      <c r="E214" s="40" t="s">
        <v>5</v>
      </c>
    </row>
    <row r="215" spans="1:5" ht="153">
      <c r="A215" t="s">
        <v>58</v>
      </c>
      <c r="E215" s="39" t="s">
        <v>983</v>
      </c>
    </row>
    <row r="216" spans="1:16" ht="25.5">
      <c r="A216" t="s">
        <v>50</v>
      </c>
      <c s="34" t="s">
        <v>340</v>
      </c>
      <c s="34" t="s">
        <v>984</v>
      </c>
      <c s="35" t="s">
        <v>985</v>
      </c>
      <c s="6" t="s">
        <v>986</v>
      </c>
      <c s="36" t="s">
        <v>939</v>
      </c>
      <c s="37">
        <v>263.408</v>
      </c>
      <c s="36">
        <v>0</v>
      </c>
      <c s="36">
        <f>ROUND(G216*H216,6)</f>
      </c>
      <c r="L216" s="38">
        <v>0</v>
      </c>
      <c s="32">
        <f>ROUND(ROUND(L216,2)*ROUND(G216,3),2)</f>
      </c>
      <c s="36" t="s">
        <v>97</v>
      </c>
      <c>
        <f>(M216*21)/100</f>
      </c>
      <c t="s">
        <v>28</v>
      </c>
    </row>
    <row r="217" spans="1:5" ht="25.5">
      <c r="A217" s="35" t="s">
        <v>56</v>
      </c>
      <c r="E217" s="39" t="s">
        <v>986</v>
      </c>
    </row>
    <row r="218" spans="1:5" ht="12.75">
      <c r="A218" s="35" t="s">
        <v>57</v>
      </c>
      <c r="E218" s="40" t="s">
        <v>5</v>
      </c>
    </row>
    <row r="219" spans="1:5" ht="153">
      <c r="A219" t="s">
        <v>58</v>
      </c>
      <c r="E219" s="39" t="s">
        <v>983</v>
      </c>
    </row>
    <row r="220" spans="1:16" ht="38.25">
      <c r="A220" t="s">
        <v>50</v>
      </c>
      <c s="34" t="s">
        <v>343</v>
      </c>
      <c s="34" t="s">
        <v>1107</v>
      </c>
      <c s="35" t="s">
        <v>1108</v>
      </c>
      <c s="6" t="s">
        <v>1109</v>
      </c>
      <c s="36" t="s">
        <v>939</v>
      </c>
      <c s="37">
        <v>16.56</v>
      </c>
      <c s="36">
        <v>0</v>
      </c>
      <c s="36">
        <f>ROUND(G220*H220,6)</f>
      </c>
      <c r="L220" s="38">
        <v>0</v>
      </c>
      <c s="32">
        <f>ROUND(ROUND(L220,2)*ROUND(G220,3),2)</f>
      </c>
      <c s="36" t="s">
        <v>97</v>
      </c>
      <c>
        <f>(M220*21)/100</f>
      </c>
      <c t="s">
        <v>28</v>
      </c>
    </row>
    <row r="221" spans="1:5" ht="38.25">
      <c r="A221" s="35" t="s">
        <v>56</v>
      </c>
      <c r="E221" s="39" t="s">
        <v>1110</v>
      </c>
    </row>
    <row r="222" spans="1:5" ht="12.75">
      <c r="A222" s="35" t="s">
        <v>57</v>
      </c>
      <c r="E222" s="40" t="s">
        <v>5</v>
      </c>
    </row>
    <row r="223" spans="1:5" ht="153">
      <c r="A223" t="s">
        <v>58</v>
      </c>
      <c r="E223" s="39" t="s">
        <v>983</v>
      </c>
    </row>
    <row r="224" spans="1:13" ht="12.75">
      <c r="A224" t="s">
        <v>47</v>
      </c>
      <c r="C224" s="31" t="s">
        <v>987</v>
      </c>
      <c r="E224" s="33" t="s">
        <v>988</v>
      </c>
      <c r="J224" s="32">
        <f>0</f>
      </c>
      <c s="32">
        <f>0</f>
      </c>
      <c s="32">
        <f>0+L225</f>
      </c>
      <c s="32">
        <f>0+M225</f>
      </c>
    </row>
    <row r="225" spans="1:16" ht="25.5">
      <c r="A225" t="s">
        <v>50</v>
      </c>
      <c s="34" t="s">
        <v>346</v>
      </c>
      <c s="34" t="s">
        <v>1111</v>
      </c>
      <c s="35" t="s">
        <v>5</v>
      </c>
      <c s="6" t="s">
        <v>1112</v>
      </c>
      <c s="36" t="s">
        <v>939</v>
      </c>
      <c s="37">
        <v>146.479</v>
      </c>
      <c s="36">
        <v>0</v>
      </c>
      <c s="36">
        <f>ROUND(G225*H225,6)</f>
      </c>
      <c r="L225" s="38">
        <v>0</v>
      </c>
      <c s="32">
        <f>ROUND(ROUND(L225,2)*ROUND(G225,3),2)</f>
      </c>
      <c s="36" t="s">
        <v>926</v>
      </c>
      <c>
        <f>(M225*21)/100</f>
      </c>
      <c t="s">
        <v>28</v>
      </c>
    </row>
    <row r="226" spans="1:5" ht="25.5">
      <c r="A226" s="35" t="s">
        <v>56</v>
      </c>
      <c r="E226" s="39" t="s">
        <v>1112</v>
      </c>
    </row>
    <row r="227" spans="1:5" ht="12.75">
      <c r="A227" s="35" t="s">
        <v>57</v>
      </c>
      <c r="E227" s="40" t="s">
        <v>5</v>
      </c>
    </row>
    <row r="228" spans="1:5" ht="12.75">
      <c r="A228" t="s">
        <v>58</v>
      </c>
      <c r="E22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1113</v>
      </c>
      <c s="41">
        <f>Rekapitulace!C27</f>
      </c>
      <c s="20" t="s">
        <v>0</v>
      </c>
      <c t="s">
        <v>23</v>
      </c>
      <c t="s">
        <v>28</v>
      </c>
    </row>
    <row r="4" spans="1:16" ht="32" customHeight="1">
      <c r="A4" s="24" t="s">
        <v>20</v>
      </c>
      <c s="25" t="s">
        <v>29</v>
      </c>
      <c s="27" t="s">
        <v>1113</v>
      </c>
      <c r="E4" s="26" t="s">
        <v>1114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COUNTIFS(L8:L212,"=0",A8:A212,"P")+COUNTIFS(L8:L212,"",A8:A212,"P")+SUM(Q8:Q212)</f>
      </c>
    </row>
    <row r="8" spans="1:13" ht="12.75">
      <c r="A8" t="s">
        <v>45</v>
      </c>
      <c r="C8" s="28" t="s">
        <v>1117</v>
      </c>
      <c r="E8" s="30" t="s">
        <v>1116</v>
      </c>
      <c r="J8" s="29">
        <f>0+J9+J130+J135+J168+J189+J194+J211</f>
      </c>
      <c s="29">
        <f>0+K9+K130+K135+K168+K189+K194+K211</f>
      </c>
      <c s="29">
        <f>0+L9+L130+L135+L168+L189+L194+L211</f>
      </c>
      <c s="29">
        <f>0+M9+M130+M135+M168+M189+M194+M211</f>
      </c>
    </row>
    <row r="9" spans="1:13" ht="12.75">
      <c r="A9" t="s">
        <v>47</v>
      </c>
      <c r="C9" s="31" t="s">
        <v>51</v>
      </c>
      <c r="E9" s="33" t="s">
        <v>923</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51</v>
      </c>
      <c s="34" t="s">
        <v>1118</v>
      </c>
      <c s="35" t="s">
        <v>5</v>
      </c>
      <c s="6" t="s">
        <v>1119</v>
      </c>
      <c s="36" t="s">
        <v>423</v>
      </c>
      <c s="37">
        <v>800</v>
      </c>
      <c s="36">
        <v>0</v>
      </c>
      <c s="36">
        <f>ROUND(G10*H10,6)</f>
      </c>
      <c r="L10" s="38">
        <v>0</v>
      </c>
      <c s="32">
        <f>ROUND(ROUND(L10,2)*ROUND(G10,3),2)</f>
      </c>
      <c s="36" t="s">
        <v>926</v>
      </c>
      <c>
        <f>(M10*21)/100</f>
      </c>
      <c t="s">
        <v>28</v>
      </c>
    </row>
    <row r="11" spans="1:5" ht="12.75">
      <c r="A11" s="35" t="s">
        <v>56</v>
      </c>
      <c r="E11" s="39" t="s">
        <v>1119</v>
      </c>
    </row>
    <row r="12" spans="1:5" ht="12.75">
      <c r="A12" s="35" t="s">
        <v>57</v>
      </c>
      <c r="E12" s="40" t="s">
        <v>5</v>
      </c>
    </row>
    <row r="13" spans="1:5" ht="12.75">
      <c r="A13" t="s">
        <v>58</v>
      </c>
      <c r="E13" s="39" t="s">
        <v>59</v>
      </c>
    </row>
    <row r="14" spans="1:16" ht="25.5">
      <c r="A14" t="s">
        <v>50</v>
      </c>
      <c s="34" t="s">
        <v>28</v>
      </c>
      <c s="34" t="s">
        <v>1120</v>
      </c>
      <c s="35" t="s">
        <v>5</v>
      </c>
      <c s="6" t="s">
        <v>1121</v>
      </c>
      <c s="36" t="s">
        <v>236</v>
      </c>
      <c s="37">
        <v>1735</v>
      </c>
      <c s="36">
        <v>0</v>
      </c>
      <c s="36">
        <f>ROUND(G14*H14,6)</f>
      </c>
      <c r="L14" s="38">
        <v>0</v>
      </c>
      <c s="32">
        <f>ROUND(ROUND(L14,2)*ROUND(G14,3),2)</f>
      </c>
      <c s="36" t="s">
        <v>926</v>
      </c>
      <c>
        <f>(M14*21)/100</f>
      </c>
      <c t="s">
        <v>28</v>
      </c>
    </row>
    <row r="15" spans="1:5" ht="25.5">
      <c r="A15" s="35" t="s">
        <v>56</v>
      </c>
      <c r="E15" s="39" t="s">
        <v>1122</v>
      </c>
    </row>
    <row r="16" spans="1:5" ht="12.75">
      <c r="A16" s="35" t="s">
        <v>57</v>
      </c>
      <c r="E16" s="40" t="s">
        <v>5</v>
      </c>
    </row>
    <row r="17" spans="1:5" ht="12.75">
      <c r="A17" t="s">
        <v>58</v>
      </c>
      <c r="E17" s="39" t="s">
        <v>59</v>
      </c>
    </row>
    <row r="18" spans="1:16" ht="38.25">
      <c r="A18" t="s">
        <v>50</v>
      </c>
      <c s="34" t="s">
        <v>26</v>
      </c>
      <c s="34" t="s">
        <v>1123</v>
      </c>
      <c s="35" t="s">
        <v>5</v>
      </c>
      <c s="6" t="s">
        <v>1124</v>
      </c>
      <c s="36" t="s">
        <v>236</v>
      </c>
      <c s="37">
        <v>47.04</v>
      </c>
      <c s="36">
        <v>0</v>
      </c>
      <c s="36">
        <f>ROUND(G18*H18,6)</f>
      </c>
      <c r="L18" s="38">
        <v>0</v>
      </c>
      <c s="32">
        <f>ROUND(ROUND(L18,2)*ROUND(G18,3),2)</f>
      </c>
      <c s="36" t="s">
        <v>926</v>
      </c>
      <c>
        <f>(M18*21)/100</f>
      </c>
      <c t="s">
        <v>28</v>
      </c>
    </row>
    <row r="19" spans="1:5" ht="38.25">
      <c r="A19" s="35" t="s">
        <v>56</v>
      </c>
      <c r="E19" s="39" t="s">
        <v>1124</v>
      </c>
    </row>
    <row r="20" spans="1:5" ht="12.75">
      <c r="A20" s="35" t="s">
        <v>57</v>
      </c>
      <c r="E20" s="40" t="s">
        <v>5</v>
      </c>
    </row>
    <row r="21" spans="1:5" ht="12.75">
      <c r="A21" t="s">
        <v>58</v>
      </c>
      <c r="E21" s="39" t="s">
        <v>59</v>
      </c>
    </row>
    <row r="22" spans="1:16" ht="25.5">
      <c r="A22" t="s">
        <v>50</v>
      </c>
      <c s="34" t="s">
        <v>67</v>
      </c>
      <c s="34" t="s">
        <v>1125</v>
      </c>
      <c s="35" t="s">
        <v>5</v>
      </c>
      <c s="6" t="s">
        <v>1126</v>
      </c>
      <c s="36" t="s">
        <v>236</v>
      </c>
      <c s="37">
        <v>16.2</v>
      </c>
      <c s="36">
        <v>0</v>
      </c>
      <c s="36">
        <f>ROUND(G22*H22,6)</f>
      </c>
      <c r="L22" s="38">
        <v>0</v>
      </c>
      <c s="32">
        <f>ROUND(ROUND(L22,2)*ROUND(G22,3),2)</f>
      </c>
      <c s="36" t="s">
        <v>926</v>
      </c>
      <c>
        <f>(M22*21)/100</f>
      </c>
      <c t="s">
        <v>28</v>
      </c>
    </row>
    <row r="23" spans="1:5" ht="25.5">
      <c r="A23" s="35" t="s">
        <v>56</v>
      </c>
      <c r="E23" s="39" t="s">
        <v>1126</v>
      </c>
    </row>
    <row r="24" spans="1:5" ht="12.75">
      <c r="A24" s="35" t="s">
        <v>57</v>
      </c>
      <c r="E24" s="40" t="s">
        <v>5</v>
      </c>
    </row>
    <row r="25" spans="1:5" ht="12.75">
      <c r="A25" t="s">
        <v>58</v>
      </c>
      <c r="E25" s="39" t="s">
        <v>59</v>
      </c>
    </row>
    <row r="26" spans="1:16" ht="12.75">
      <c r="A26" t="s">
        <v>50</v>
      </c>
      <c s="34" t="s">
        <v>70</v>
      </c>
      <c s="34" t="s">
        <v>1127</v>
      </c>
      <c s="35" t="s">
        <v>5</v>
      </c>
      <c s="6" t="s">
        <v>1128</v>
      </c>
      <c s="36" t="s">
        <v>236</v>
      </c>
      <c s="37">
        <v>0.188</v>
      </c>
      <c s="36">
        <v>0</v>
      </c>
      <c s="36">
        <f>ROUND(G26*H26,6)</f>
      </c>
      <c r="L26" s="38">
        <v>0</v>
      </c>
      <c s="32">
        <f>ROUND(ROUND(L26,2)*ROUND(G26,3),2)</f>
      </c>
      <c s="36" t="s">
        <v>97</v>
      </c>
      <c>
        <f>(M26*21)/100</f>
      </c>
      <c t="s">
        <v>28</v>
      </c>
    </row>
    <row r="27" spans="1:5" ht="12.75">
      <c r="A27" s="35" t="s">
        <v>56</v>
      </c>
      <c r="E27" s="39" t="s">
        <v>1128</v>
      </c>
    </row>
    <row r="28" spans="1:5" ht="12.75">
      <c r="A28" s="35" t="s">
        <v>57</v>
      </c>
      <c r="E28" s="40" t="s">
        <v>5</v>
      </c>
    </row>
    <row r="29" spans="1:5" ht="12.75">
      <c r="A29" t="s">
        <v>58</v>
      </c>
      <c r="E29" s="39" t="s">
        <v>5</v>
      </c>
    </row>
    <row r="30" spans="1:16" ht="12.75">
      <c r="A30" t="s">
        <v>50</v>
      </c>
      <c s="34" t="s">
        <v>27</v>
      </c>
      <c s="34" t="s">
        <v>1129</v>
      </c>
      <c s="35" t="s">
        <v>5</v>
      </c>
      <c s="6" t="s">
        <v>1130</v>
      </c>
      <c s="36" t="s">
        <v>236</v>
      </c>
      <c s="37">
        <v>0.197</v>
      </c>
      <c s="36">
        <v>0.65</v>
      </c>
      <c s="36">
        <f>ROUND(G30*H30,6)</f>
      </c>
      <c r="L30" s="38">
        <v>0</v>
      </c>
      <c s="32">
        <f>ROUND(ROUND(L30,2)*ROUND(G30,3),2)</f>
      </c>
      <c s="36" t="s">
        <v>97</v>
      </c>
      <c>
        <f>(M30*21)/100</f>
      </c>
      <c t="s">
        <v>28</v>
      </c>
    </row>
    <row r="31" spans="1:5" ht="12.75">
      <c r="A31" s="35" t="s">
        <v>56</v>
      </c>
      <c r="E31" s="39" t="s">
        <v>1130</v>
      </c>
    </row>
    <row r="32" spans="1:5" ht="12.75">
      <c r="A32" s="35" t="s">
        <v>57</v>
      </c>
      <c r="E32" s="40" t="s">
        <v>5</v>
      </c>
    </row>
    <row r="33" spans="1:5" ht="12.75">
      <c r="A33" t="s">
        <v>58</v>
      </c>
      <c r="E33" s="39" t="s">
        <v>5</v>
      </c>
    </row>
    <row r="34" spans="1:16" ht="25.5">
      <c r="A34" t="s">
        <v>50</v>
      </c>
      <c s="34" t="s">
        <v>75</v>
      </c>
      <c s="34" t="s">
        <v>1131</v>
      </c>
      <c s="35" t="s">
        <v>5</v>
      </c>
      <c s="6" t="s">
        <v>1132</v>
      </c>
      <c s="36" t="s">
        <v>423</v>
      </c>
      <c s="37">
        <v>1250</v>
      </c>
      <c s="36">
        <v>0.0001</v>
      </c>
      <c s="36">
        <f>ROUND(G34*H34,6)</f>
      </c>
      <c r="L34" s="38">
        <v>0</v>
      </c>
      <c s="32">
        <f>ROUND(ROUND(L34,2)*ROUND(G34,3),2)</f>
      </c>
      <c s="36" t="s">
        <v>926</v>
      </c>
      <c>
        <f>(M34*21)/100</f>
      </c>
      <c t="s">
        <v>28</v>
      </c>
    </row>
    <row r="35" spans="1:5" ht="25.5">
      <c r="A35" s="35" t="s">
        <v>56</v>
      </c>
      <c r="E35" s="39" t="s">
        <v>1132</v>
      </c>
    </row>
    <row r="36" spans="1:5" ht="12.75">
      <c r="A36" s="35" t="s">
        <v>57</v>
      </c>
      <c r="E36" s="40" t="s">
        <v>5</v>
      </c>
    </row>
    <row r="37" spans="1:5" ht="12.75">
      <c r="A37" t="s">
        <v>58</v>
      </c>
      <c r="E37" s="39" t="s">
        <v>59</v>
      </c>
    </row>
    <row r="38" spans="1:16" ht="12.75">
      <c r="A38" t="s">
        <v>50</v>
      </c>
      <c s="34" t="s">
        <v>78</v>
      </c>
      <c s="34" t="s">
        <v>1133</v>
      </c>
      <c s="35" t="s">
        <v>5</v>
      </c>
      <c s="6" t="s">
        <v>1134</v>
      </c>
      <c s="36" t="s">
        <v>423</v>
      </c>
      <c s="37">
        <v>1480.625</v>
      </c>
      <c s="36">
        <v>0.0004</v>
      </c>
      <c s="36">
        <f>ROUND(G38*H38,6)</f>
      </c>
      <c r="L38" s="38">
        <v>0</v>
      </c>
      <c s="32">
        <f>ROUND(ROUND(L38,2)*ROUND(G38,3),2)</f>
      </c>
      <c s="36" t="s">
        <v>926</v>
      </c>
      <c>
        <f>(M38*21)/100</f>
      </c>
      <c t="s">
        <v>28</v>
      </c>
    </row>
    <row r="39" spans="1:5" ht="12.75">
      <c r="A39" s="35" t="s">
        <v>56</v>
      </c>
      <c r="E39" s="39" t="s">
        <v>1134</v>
      </c>
    </row>
    <row r="40" spans="1:5" ht="12.75">
      <c r="A40" s="35" t="s">
        <v>57</v>
      </c>
      <c r="E40" s="40" t="s">
        <v>5</v>
      </c>
    </row>
    <row r="41" spans="1:5" ht="12.75">
      <c r="A41" t="s">
        <v>58</v>
      </c>
      <c r="E41" s="39" t="s">
        <v>59</v>
      </c>
    </row>
    <row r="42" spans="1:16" ht="25.5">
      <c r="A42" t="s">
        <v>50</v>
      </c>
      <c s="34" t="s">
        <v>81</v>
      </c>
      <c s="34" t="s">
        <v>1025</v>
      </c>
      <c s="35" t="s">
        <v>5</v>
      </c>
      <c s="6" t="s">
        <v>1026</v>
      </c>
      <c s="36" t="s">
        <v>236</v>
      </c>
      <c s="37">
        <v>265</v>
      </c>
      <c s="36">
        <v>0</v>
      </c>
      <c s="36">
        <f>ROUND(G42*H42,6)</f>
      </c>
      <c r="L42" s="38">
        <v>0</v>
      </c>
      <c s="32">
        <f>ROUND(ROUND(L42,2)*ROUND(G42,3),2)</f>
      </c>
      <c s="36" t="s">
        <v>926</v>
      </c>
      <c>
        <f>(M42*21)/100</f>
      </c>
      <c t="s">
        <v>28</v>
      </c>
    </row>
    <row r="43" spans="1:5" ht="25.5">
      <c r="A43" s="35" t="s">
        <v>56</v>
      </c>
      <c r="E43" s="39" t="s">
        <v>1026</v>
      </c>
    </row>
    <row r="44" spans="1:5" ht="12.75">
      <c r="A44" s="35" t="s">
        <v>57</v>
      </c>
      <c r="E44" s="40" t="s">
        <v>5</v>
      </c>
    </row>
    <row r="45" spans="1:5" ht="12.75">
      <c r="A45" t="s">
        <v>58</v>
      </c>
      <c r="E45" s="39" t="s">
        <v>59</v>
      </c>
    </row>
    <row r="46" spans="1:16" ht="38.25">
      <c r="A46" t="s">
        <v>50</v>
      </c>
      <c s="34" t="s">
        <v>84</v>
      </c>
      <c s="34" t="s">
        <v>1135</v>
      </c>
      <c s="35" t="s">
        <v>5</v>
      </c>
      <c s="6" t="s">
        <v>1136</v>
      </c>
      <c s="36" t="s">
        <v>236</v>
      </c>
      <c s="37">
        <v>69.5</v>
      </c>
      <c s="36">
        <v>0</v>
      </c>
      <c s="36">
        <f>ROUND(G46*H46,6)</f>
      </c>
      <c r="L46" s="38">
        <v>0</v>
      </c>
      <c s="32">
        <f>ROUND(ROUND(L46,2)*ROUND(G46,3),2)</f>
      </c>
      <c s="36" t="s">
        <v>926</v>
      </c>
      <c>
        <f>(M46*21)/100</f>
      </c>
      <c t="s">
        <v>28</v>
      </c>
    </row>
    <row r="47" spans="1:5" ht="38.25">
      <c r="A47" s="35" t="s">
        <v>56</v>
      </c>
      <c r="E47" s="39" t="s">
        <v>1137</v>
      </c>
    </row>
    <row r="48" spans="1:5" ht="12.75">
      <c r="A48" s="35" t="s">
        <v>57</v>
      </c>
      <c r="E48" s="40" t="s">
        <v>5</v>
      </c>
    </row>
    <row r="49" spans="1:5" ht="12.75">
      <c r="A49" t="s">
        <v>58</v>
      </c>
      <c r="E49" s="39" t="s">
        <v>59</v>
      </c>
    </row>
    <row r="50" spans="1:16" ht="25.5">
      <c r="A50" t="s">
        <v>50</v>
      </c>
      <c s="34" t="s">
        <v>87</v>
      </c>
      <c s="34" t="s">
        <v>932</v>
      </c>
      <c s="35" t="s">
        <v>5</v>
      </c>
      <c s="6" t="s">
        <v>933</v>
      </c>
      <c s="36" t="s">
        <v>236</v>
      </c>
      <c s="37">
        <v>1867.74</v>
      </c>
      <c s="36">
        <v>0</v>
      </c>
      <c s="36">
        <f>ROUND(G50*H50,6)</f>
      </c>
      <c r="L50" s="38">
        <v>0</v>
      </c>
      <c s="32">
        <f>ROUND(ROUND(L50,2)*ROUND(G50,3),2)</f>
      </c>
      <c s="36" t="s">
        <v>926</v>
      </c>
      <c>
        <f>(M50*21)/100</f>
      </c>
      <c t="s">
        <v>28</v>
      </c>
    </row>
    <row r="51" spans="1:5" ht="25.5">
      <c r="A51" s="35" t="s">
        <v>56</v>
      </c>
      <c r="E51" s="39" t="s">
        <v>933</v>
      </c>
    </row>
    <row r="52" spans="1:5" ht="12.75">
      <c r="A52" s="35" t="s">
        <v>57</v>
      </c>
      <c r="E52" s="40" t="s">
        <v>5</v>
      </c>
    </row>
    <row r="53" spans="1:5" ht="12.75">
      <c r="A53" t="s">
        <v>58</v>
      </c>
      <c r="E53" s="39" t="s">
        <v>59</v>
      </c>
    </row>
    <row r="54" spans="1:16" ht="25.5">
      <c r="A54" t="s">
        <v>50</v>
      </c>
      <c s="34" t="s">
        <v>91</v>
      </c>
      <c s="34" t="s">
        <v>1138</v>
      </c>
      <c s="35" t="s">
        <v>5</v>
      </c>
      <c s="6" t="s">
        <v>1139</v>
      </c>
      <c s="36" t="s">
        <v>236</v>
      </c>
      <c s="37">
        <v>2</v>
      </c>
      <c s="36">
        <v>0</v>
      </c>
      <c s="36">
        <f>ROUND(G54*H54,6)</f>
      </c>
      <c r="L54" s="38">
        <v>0</v>
      </c>
      <c s="32">
        <f>ROUND(ROUND(L54,2)*ROUND(G54,3),2)</f>
      </c>
      <c s="36" t="s">
        <v>926</v>
      </c>
      <c>
        <f>(M54*21)/100</f>
      </c>
      <c t="s">
        <v>28</v>
      </c>
    </row>
    <row r="55" spans="1:5" ht="38.25">
      <c r="A55" s="35" t="s">
        <v>56</v>
      </c>
      <c r="E55" s="39" t="s">
        <v>1140</v>
      </c>
    </row>
    <row r="56" spans="1:5" ht="12.75">
      <c r="A56" s="35" t="s">
        <v>57</v>
      </c>
      <c r="E56" s="40" t="s">
        <v>5</v>
      </c>
    </row>
    <row r="57" spans="1:5" ht="12.75">
      <c r="A57" t="s">
        <v>58</v>
      </c>
      <c r="E57" s="39" t="s">
        <v>59</v>
      </c>
    </row>
    <row r="58" spans="1:16" ht="25.5">
      <c r="A58" t="s">
        <v>50</v>
      </c>
      <c s="34" t="s">
        <v>94</v>
      </c>
      <c s="34" t="s">
        <v>1141</v>
      </c>
      <c s="35" t="s">
        <v>5</v>
      </c>
      <c s="6" t="s">
        <v>1139</v>
      </c>
      <c s="36" t="s">
        <v>236</v>
      </c>
      <c s="37">
        <v>4</v>
      </c>
      <c s="36">
        <v>0</v>
      </c>
      <c s="36">
        <f>ROUND(G58*H58,6)</f>
      </c>
      <c r="L58" s="38">
        <v>0</v>
      </c>
      <c s="32">
        <f>ROUND(ROUND(L58,2)*ROUND(G58,3),2)</f>
      </c>
      <c s="36" t="s">
        <v>926</v>
      </c>
      <c>
        <f>(M58*21)/100</f>
      </c>
      <c t="s">
        <v>28</v>
      </c>
    </row>
    <row r="59" spans="1:5" ht="25.5">
      <c r="A59" s="35" t="s">
        <v>56</v>
      </c>
      <c r="E59" s="39" t="s">
        <v>1142</v>
      </c>
    </row>
    <row r="60" spans="1:5" ht="12.75">
      <c r="A60" s="35" t="s">
        <v>57</v>
      </c>
      <c r="E60" s="40" t="s">
        <v>5</v>
      </c>
    </row>
    <row r="61" spans="1:5" ht="12.75">
      <c r="A61" t="s">
        <v>58</v>
      </c>
      <c r="E61" s="39" t="s">
        <v>59</v>
      </c>
    </row>
    <row r="62" spans="1:16" ht="12.75">
      <c r="A62" t="s">
        <v>50</v>
      </c>
      <c s="34" t="s">
        <v>101</v>
      </c>
      <c s="34" t="s">
        <v>1143</v>
      </c>
      <c s="35" t="s">
        <v>5</v>
      </c>
      <c s="6" t="s">
        <v>1144</v>
      </c>
      <c s="36" t="s">
        <v>939</v>
      </c>
      <c s="37">
        <v>4</v>
      </c>
      <c s="36">
        <v>1</v>
      </c>
      <c s="36">
        <f>ROUND(G62*H62,6)</f>
      </c>
      <c r="L62" s="38">
        <v>0</v>
      </c>
      <c s="32">
        <f>ROUND(ROUND(L62,2)*ROUND(G62,3),2)</f>
      </c>
      <c s="36" t="s">
        <v>926</v>
      </c>
      <c>
        <f>(M62*21)/100</f>
      </c>
      <c t="s">
        <v>28</v>
      </c>
    </row>
    <row r="63" spans="1:5" ht="12.75">
      <c r="A63" s="35" t="s">
        <v>56</v>
      </c>
      <c r="E63" s="39" t="s">
        <v>1145</v>
      </c>
    </row>
    <row r="64" spans="1:5" ht="12.75">
      <c r="A64" s="35" t="s">
        <v>57</v>
      </c>
      <c r="E64" s="40" t="s">
        <v>5</v>
      </c>
    </row>
    <row r="65" spans="1:5" ht="12.75">
      <c r="A65" t="s">
        <v>58</v>
      </c>
      <c r="E65" s="39" t="s">
        <v>59</v>
      </c>
    </row>
    <row r="66" spans="1:16" ht="25.5">
      <c r="A66" t="s">
        <v>50</v>
      </c>
      <c s="34" t="s">
        <v>104</v>
      </c>
      <c s="34" t="s">
        <v>1146</v>
      </c>
      <c s="35" t="s">
        <v>5</v>
      </c>
      <c s="6" t="s">
        <v>1147</v>
      </c>
      <c s="36" t="s">
        <v>423</v>
      </c>
      <c s="37">
        <v>475</v>
      </c>
      <c s="36">
        <v>0</v>
      </c>
      <c s="36">
        <f>ROUND(G66*H66,6)</f>
      </c>
      <c r="L66" s="38">
        <v>0</v>
      </c>
      <c s="32">
        <f>ROUND(ROUND(L66,2)*ROUND(G66,3),2)</f>
      </c>
      <c s="36" t="s">
        <v>926</v>
      </c>
      <c>
        <f>(M66*21)/100</f>
      </c>
      <c t="s">
        <v>28</v>
      </c>
    </row>
    <row r="67" spans="1:5" ht="25.5">
      <c r="A67" s="35" t="s">
        <v>56</v>
      </c>
      <c r="E67" s="39" t="s">
        <v>1147</v>
      </c>
    </row>
    <row r="68" spans="1:5" ht="12.75">
      <c r="A68" s="35" t="s">
        <v>57</v>
      </c>
      <c r="E68" s="40" t="s">
        <v>5</v>
      </c>
    </row>
    <row r="69" spans="1:5" ht="12.75">
      <c r="A69" t="s">
        <v>58</v>
      </c>
      <c r="E69" s="39" t="s">
        <v>59</v>
      </c>
    </row>
    <row r="70" spans="1:16" ht="25.5">
      <c r="A70" t="s">
        <v>50</v>
      </c>
      <c s="34" t="s">
        <v>109</v>
      </c>
      <c s="34" t="s">
        <v>1148</v>
      </c>
      <c s="35" t="s">
        <v>5</v>
      </c>
      <c s="6" t="s">
        <v>1149</v>
      </c>
      <c s="36" t="s">
        <v>236</v>
      </c>
      <c s="37">
        <v>265</v>
      </c>
      <c s="36">
        <v>0</v>
      </c>
      <c s="36">
        <f>ROUND(G70*H70,6)</f>
      </c>
      <c r="L70" s="38">
        <v>0</v>
      </c>
      <c s="32">
        <f>ROUND(ROUND(L70,2)*ROUND(G70,3),2)</f>
      </c>
      <c s="36" t="s">
        <v>926</v>
      </c>
      <c>
        <f>(M70*21)/100</f>
      </c>
      <c t="s">
        <v>28</v>
      </c>
    </row>
    <row r="71" spans="1:5" ht="25.5">
      <c r="A71" s="35" t="s">
        <v>56</v>
      </c>
      <c r="E71" s="39" t="s">
        <v>1149</v>
      </c>
    </row>
    <row r="72" spans="1:5" ht="12.75">
      <c r="A72" s="35" t="s">
        <v>57</v>
      </c>
      <c r="E72" s="40" t="s">
        <v>5</v>
      </c>
    </row>
    <row r="73" spans="1:5" ht="12.75">
      <c r="A73" t="s">
        <v>58</v>
      </c>
      <c r="E73" s="39" t="s">
        <v>59</v>
      </c>
    </row>
    <row r="74" spans="1:16" ht="25.5">
      <c r="A74" t="s">
        <v>50</v>
      </c>
      <c s="34" t="s">
        <v>112</v>
      </c>
      <c s="34" t="s">
        <v>1027</v>
      </c>
      <c s="35" t="s">
        <v>5</v>
      </c>
      <c s="6" t="s">
        <v>1028</v>
      </c>
      <c s="36" t="s">
        <v>236</v>
      </c>
      <c s="37">
        <v>8.1</v>
      </c>
      <c s="36">
        <v>0</v>
      </c>
      <c s="36">
        <f>ROUND(G74*H74,6)</f>
      </c>
      <c r="L74" s="38">
        <v>0</v>
      </c>
      <c s="32">
        <f>ROUND(ROUND(L74,2)*ROUND(G74,3),2)</f>
      </c>
      <c s="36" t="s">
        <v>926</v>
      </c>
      <c>
        <f>(M74*21)/100</f>
      </c>
      <c t="s">
        <v>28</v>
      </c>
    </row>
    <row r="75" spans="1:5" ht="25.5">
      <c r="A75" s="35" t="s">
        <v>56</v>
      </c>
      <c r="E75" s="39" t="s">
        <v>1028</v>
      </c>
    </row>
    <row r="76" spans="1:5" ht="12.75">
      <c r="A76" s="35" t="s">
        <v>57</v>
      </c>
      <c r="E76" s="40" t="s">
        <v>5</v>
      </c>
    </row>
    <row r="77" spans="1:5" ht="12.75">
      <c r="A77" t="s">
        <v>58</v>
      </c>
      <c r="E77" s="39" t="s">
        <v>59</v>
      </c>
    </row>
    <row r="78" spans="1:16" ht="12.75">
      <c r="A78" t="s">
        <v>50</v>
      </c>
      <c s="34" t="s">
        <v>115</v>
      </c>
      <c s="34" t="s">
        <v>1150</v>
      </c>
      <c s="35" t="s">
        <v>5</v>
      </c>
      <c s="6" t="s">
        <v>1151</v>
      </c>
      <c s="36" t="s">
        <v>939</v>
      </c>
      <c s="37">
        <v>13.77</v>
      </c>
      <c s="36">
        <v>1</v>
      </c>
      <c s="36">
        <f>ROUND(G78*H78,6)</f>
      </c>
      <c r="L78" s="38">
        <v>0</v>
      </c>
      <c s="32">
        <f>ROUND(ROUND(L78,2)*ROUND(G78,3),2)</f>
      </c>
      <c s="36" t="s">
        <v>926</v>
      </c>
      <c>
        <f>(M78*21)/100</f>
      </c>
      <c t="s">
        <v>28</v>
      </c>
    </row>
    <row r="79" spans="1:5" ht="12.75">
      <c r="A79" s="35" t="s">
        <v>56</v>
      </c>
      <c r="E79" s="39" t="s">
        <v>1151</v>
      </c>
    </row>
    <row r="80" spans="1:5" ht="12.75">
      <c r="A80" s="35" t="s">
        <v>57</v>
      </c>
      <c r="E80" s="40" t="s">
        <v>5</v>
      </c>
    </row>
    <row r="81" spans="1:5" ht="12.75">
      <c r="A81" t="s">
        <v>58</v>
      </c>
      <c r="E81" s="39" t="s">
        <v>59</v>
      </c>
    </row>
    <row r="82" spans="1:16" ht="25.5">
      <c r="A82" t="s">
        <v>50</v>
      </c>
      <c s="34" t="s">
        <v>118</v>
      </c>
      <c s="34" t="s">
        <v>1152</v>
      </c>
      <c s="35" t="s">
        <v>5</v>
      </c>
      <c s="6" t="s">
        <v>1153</v>
      </c>
      <c s="36" t="s">
        <v>423</v>
      </c>
      <c s="37">
        <v>1250</v>
      </c>
      <c s="36">
        <v>0</v>
      </c>
      <c s="36">
        <f>ROUND(G82*H82,6)</f>
      </c>
      <c r="L82" s="38">
        <v>0</v>
      </c>
      <c s="32">
        <f>ROUND(ROUND(L82,2)*ROUND(G82,3),2)</f>
      </c>
      <c s="36" t="s">
        <v>926</v>
      </c>
      <c>
        <f>(M82*21)/100</f>
      </c>
      <c t="s">
        <v>28</v>
      </c>
    </row>
    <row r="83" spans="1:5" ht="25.5">
      <c r="A83" s="35" t="s">
        <v>56</v>
      </c>
      <c r="E83" s="39" t="s">
        <v>1153</v>
      </c>
    </row>
    <row r="84" spans="1:5" ht="12.75">
      <c r="A84" s="35" t="s">
        <v>57</v>
      </c>
      <c r="E84" s="40" t="s">
        <v>5</v>
      </c>
    </row>
    <row r="85" spans="1:5" ht="12.75">
      <c r="A85" t="s">
        <v>58</v>
      </c>
      <c r="E85" s="39" t="s">
        <v>59</v>
      </c>
    </row>
    <row r="86" spans="1:16" ht="12.75">
      <c r="A86" t="s">
        <v>50</v>
      </c>
      <c s="34" t="s">
        <v>121</v>
      </c>
      <c s="34" t="s">
        <v>1154</v>
      </c>
      <c s="35" t="s">
        <v>5</v>
      </c>
      <c s="6" t="s">
        <v>1155</v>
      </c>
      <c s="36" t="s">
        <v>1156</v>
      </c>
      <c s="37">
        <v>25</v>
      </c>
      <c s="36">
        <v>0.001</v>
      </c>
      <c s="36">
        <f>ROUND(G86*H86,6)</f>
      </c>
      <c r="L86" s="38">
        <v>0</v>
      </c>
      <c s="32">
        <f>ROUND(ROUND(L86,2)*ROUND(G86,3),2)</f>
      </c>
      <c s="36" t="s">
        <v>926</v>
      </c>
      <c>
        <f>(M86*21)/100</f>
      </c>
      <c t="s">
        <v>28</v>
      </c>
    </row>
    <row r="87" spans="1:5" ht="12.75">
      <c r="A87" s="35" t="s">
        <v>56</v>
      </c>
      <c r="E87" s="39" t="s">
        <v>1155</v>
      </c>
    </row>
    <row r="88" spans="1:5" ht="12.75">
      <c r="A88" s="35" t="s">
        <v>57</v>
      </c>
      <c r="E88" s="40" t="s">
        <v>5</v>
      </c>
    </row>
    <row r="89" spans="1:5" ht="12.75">
      <c r="A89" t="s">
        <v>58</v>
      </c>
      <c r="E89" s="39" t="s">
        <v>59</v>
      </c>
    </row>
    <row r="90" spans="1:16" ht="25.5">
      <c r="A90" t="s">
        <v>50</v>
      </c>
      <c s="34" t="s">
        <v>125</v>
      </c>
      <c s="34" t="s">
        <v>1157</v>
      </c>
      <c s="35" t="s">
        <v>5</v>
      </c>
      <c s="6" t="s">
        <v>1158</v>
      </c>
      <c s="36" t="s">
        <v>423</v>
      </c>
      <c s="37">
        <v>1250</v>
      </c>
      <c s="36">
        <v>0</v>
      </c>
      <c s="36">
        <f>ROUND(G90*H90,6)</f>
      </c>
      <c r="L90" s="38">
        <v>0</v>
      </c>
      <c s="32">
        <f>ROUND(ROUND(L90,2)*ROUND(G90,3),2)</f>
      </c>
      <c s="36" t="s">
        <v>926</v>
      </c>
      <c>
        <f>(M90*21)/100</f>
      </c>
      <c t="s">
        <v>28</v>
      </c>
    </row>
    <row r="91" spans="1:5" ht="25.5">
      <c r="A91" s="35" t="s">
        <v>56</v>
      </c>
      <c r="E91" s="39" t="s">
        <v>1158</v>
      </c>
    </row>
    <row r="92" spans="1:5" ht="12.75">
      <c r="A92" s="35" t="s">
        <v>57</v>
      </c>
      <c r="E92" s="40" t="s">
        <v>5</v>
      </c>
    </row>
    <row r="93" spans="1:5" ht="12.75">
      <c r="A93" t="s">
        <v>58</v>
      </c>
      <c r="E93" s="39" t="s">
        <v>59</v>
      </c>
    </row>
    <row r="94" spans="1:16" ht="12.75">
      <c r="A94" t="s">
        <v>50</v>
      </c>
      <c s="34" t="s">
        <v>128</v>
      </c>
      <c s="34" t="s">
        <v>1159</v>
      </c>
      <c s="35" t="s">
        <v>5</v>
      </c>
      <c s="6" t="s">
        <v>1160</v>
      </c>
      <c s="36" t="s">
        <v>939</v>
      </c>
      <c s="37">
        <v>121.5</v>
      </c>
      <c s="36">
        <v>1</v>
      </c>
      <c s="36">
        <f>ROUND(G94*H94,6)</f>
      </c>
      <c r="L94" s="38">
        <v>0</v>
      </c>
      <c s="32">
        <f>ROUND(ROUND(L94,2)*ROUND(G94,3),2)</f>
      </c>
      <c s="36" t="s">
        <v>926</v>
      </c>
      <c>
        <f>(M94*21)/100</f>
      </c>
      <c t="s">
        <v>28</v>
      </c>
    </row>
    <row r="95" spans="1:5" ht="12.75">
      <c r="A95" s="35" t="s">
        <v>56</v>
      </c>
      <c r="E95" s="39" t="s">
        <v>1160</v>
      </c>
    </row>
    <row r="96" spans="1:5" ht="12.75">
      <c r="A96" s="35" t="s">
        <v>57</v>
      </c>
      <c r="E96" s="40" t="s">
        <v>5</v>
      </c>
    </row>
    <row r="97" spans="1:5" ht="12.75">
      <c r="A97" t="s">
        <v>58</v>
      </c>
      <c r="E97" s="39" t="s">
        <v>59</v>
      </c>
    </row>
    <row r="98" spans="1:16" ht="25.5">
      <c r="A98" t="s">
        <v>50</v>
      </c>
      <c s="34" t="s">
        <v>132</v>
      </c>
      <c s="34" t="s">
        <v>1161</v>
      </c>
      <c s="35" t="s">
        <v>5</v>
      </c>
      <c s="6" t="s">
        <v>1162</v>
      </c>
      <c s="36" t="s">
        <v>423</v>
      </c>
      <c s="37">
        <v>1250</v>
      </c>
      <c s="36">
        <v>3E-06</v>
      </c>
      <c s="36">
        <f>ROUND(G98*H98,6)</f>
      </c>
      <c r="L98" s="38">
        <v>0</v>
      </c>
      <c s="32">
        <f>ROUND(ROUND(L98,2)*ROUND(G98,3),2)</f>
      </c>
      <c s="36" t="s">
        <v>926</v>
      </c>
      <c>
        <f>(M98*21)/100</f>
      </c>
      <c t="s">
        <v>28</v>
      </c>
    </row>
    <row r="99" spans="1:5" ht="25.5">
      <c r="A99" s="35" t="s">
        <v>56</v>
      </c>
      <c r="E99" s="39" t="s">
        <v>1163</v>
      </c>
    </row>
    <row r="100" spans="1:5" ht="12.75">
      <c r="A100" s="35" t="s">
        <v>57</v>
      </c>
      <c r="E100" s="40" t="s">
        <v>5</v>
      </c>
    </row>
    <row r="101" spans="1:5" ht="12.75">
      <c r="A101" t="s">
        <v>58</v>
      </c>
      <c r="E101" s="39" t="s">
        <v>59</v>
      </c>
    </row>
    <row r="102" spans="1:16" ht="25.5">
      <c r="A102" t="s">
        <v>50</v>
      </c>
      <c s="34" t="s">
        <v>136</v>
      </c>
      <c s="34" t="s">
        <v>1164</v>
      </c>
      <c s="35" t="s">
        <v>5</v>
      </c>
      <c s="6" t="s">
        <v>1165</v>
      </c>
      <c s="36" t="s">
        <v>423</v>
      </c>
      <c s="37">
        <v>1250</v>
      </c>
      <c s="36">
        <v>3E-06</v>
      </c>
      <c s="36">
        <f>ROUND(G102*H102,6)</f>
      </c>
      <c r="L102" s="38">
        <v>0</v>
      </c>
      <c s="32">
        <f>ROUND(ROUND(L102,2)*ROUND(G102,3),2)</f>
      </c>
      <c s="36" t="s">
        <v>926</v>
      </c>
      <c>
        <f>(M102*21)/100</f>
      </c>
      <c t="s">
        <v>28</v>
      </c>
    </row>
    <row r="103" spans="1:5" ht="25.5">
      <c r="A103" s="35" t="s">
        <v>56</v>
      </c>
      <c r="E103" s="39" t="s">
        <v>1165</v>
      </c>
    </row>
    <row r="104" spans="1:5" ht="12.75">
      <c r="A104" s="35" t="s">
        <v>57</v>
      </c>
      <c r="E104" s="40" t="s">
        <v>5</v>
      </c>
    </row>
    <row r="105" spans="1:5" ht="12.75">
      <c r="A105" t="s">
        <v>58</v>
      </c>
      <c r="E105" s="39" t="s">
        <v>59</v>
      </c>
    </row>
    <row r="106" spans="1:16" ht="12.75">
      <c r="A106" t="s">
        <v>50</v>
      </c>
      <c s="34" t="s">
        <v>140</v>
      </c>
      <c s="34" t="s">
        <v>1166</v>
      </c>
      <c s="35" t="s">
        <v>5</v>
      </c>
      <c s="6" t="s">
        <v>1167</v>
      </c>
      <c s="36" t="s">
        <v>939</v>
      </c>
      <c s="37">
        <v>0.022</v>
      </c>
      <c s="36">
        <v>0</v>
      </c>
      <c s="36">
        <f>ROUND(G106*H106,6)</f>
      </c>
      <c r="L106" s="38">
        <v>0</v>
      </c>
      <c s="32">
        <f>ROUND(ROUND(L106,2)*ROUND(G106,3),2)</f>
      </c>
      <c s="36" t="s">
        <v>926</v>
      </c>
      <c>
        <f>(M106*21)/100</f>
      </c>
      <c t="s">
        <v>28</v>
      </c>
    </row>
    <row r="107" spans="1:5" ht="12.75">
      <c r="A107" s="35" t="s">
        <v>56</v>
      </c>
      <c r="E107" s="39" t="s">
        <v>1167</v>
      </c>
    </row>
    <row r="108" spans="1:5" ht="12.75">
      <c r="A108" s="35" t="s">
        <v>57</v>
      </c>
      <c r="E108" s="40" t="s">
        <v>5</v>
      </c>
    </row>
    <row r="109" spans="1:5" ht="12.75">
      <c r="A109" t="s">
        <v>58</v>
      </c>
      <c r="E109" s="39" t="s">
        <v>59</v>
      </c>
    </row>
    <row r="110" spans="1:16" ht="12.75">
      <c r="A110" t="s">
        <v>50</v>
      </c>
      <c s="34" t="s">
        <v>144</v>
      </c>
      <c s="34" t="s">
        <v>1168</v>
      </c>
      <c s="35" t="s">
        <v>5</v>
      </c>
      <c s="6" t="s">
        <v>1169</v>
      </c>
      <c s="36" t="s">
        <v>1156</v>
      </c>
      <c s="37">
        <v>22</v>
      </c>
      <c s="36">
        <v>0.001</v>
      </c>
      <c s="36">
        <f>ROUND(G110*H110,6)</f>
      </c>
      <c r="L110" s="38">
        <v>0</v>
      </c>
      <c s="32">
        <f>ROUND(ROUND(L110,2)*ROUND(G110,3),2)</f>
      </c>
      <c s="36" t="s">
        <v>926</v>
      </c>
      <c>
        <f>(M110*21)/100</f>
      </c>
      <c t="s">
        <v>28</v>
      </c>
    </row>
    <row r="111" spans="1:5" ht="12.75">
      <c r="A111" s="35" t="s">
        <v>56</v>
      </c>
      <c r="E111" s="39" t="s">
        <v>1169</v>
      </c>
    </row>
    <row r="112" spans="1:5" ht="12.75">
      <c r="A112" s="35" t="s">
        <v>57</v>
      </c>
      <c r="E112" s="40" t="s">
        <v>5</v>
      </c>
    </row>
    <row r="113" spans="1:5" ht="12.75">
      <c r="A113" t="s">
        <v>58</v>
      </c>
      <c r="E113" s="39" t="s">
        <v>59</v>
      </c>
    </row>
    <row r="114" spans="1:16" ht="12.75">
      <c r="A114" t="s">
        <v>50</v>
      </c>
      <c s="34" t="s">
        <v>148</v>
      </c>
      <c s="34" t="s">
        <v>1170</v>
      </c>
      <c s="35" t="s">
        <v>5</v>
      </c>
      <c s="6" t="s">
        <v>1171</v>
      </c>
      <c s="36" t="s">
        <v>423</v>
      </c>
      <c s="37">
        <v>1250</v>
      </c>
      <c s="36">
        <v>0</v>
      </c>
      <c s="36">
        <f>ROUND(G114*H114,6)</f>
      </c>
      <c r="L114" s="38">
        <v>0</v>
      </c>
      <c s="32">
        <f>ROUND(ROUND(L114,2)*ROUND(G114,3),2)</f>
      </c>
      <c s="36" t="s">
        <v>926</v>
      </c>
      <c>
        <f>(M114*21)/100</f>
      </c>
      <c t="s">
        <v>28</v>
      </c>
    </row>
    <row r="115" spans="1:5" ht="12.75">
      <c r="A115" s="35" t="s">
        <v>56</v>
      </c>
      <c r="E115" s="39" t="s">
        <v>1171</v>
      </c>
    </row>
    <row r="116" spans="1:5" ht="12.75">
      <c r="A116" s="35" t="s">
        <v>57</v>
      </c>
      <c r="E116" s="40" t="s">
        <v>5</v>
      </c>
    </row>
    <row r="117" spans="1:5" ht="12.75">
      <c r="A117" t="s">
        <v>58</v>
      </c>
      <c r="E117" s="39" t="s">
        <v>59</v>
      </c>
    </row>
    <row r="118" spans="1:16" ht="38.25">
      <c r="A118" t="s">
        <v>50</v>
      </c>
      <c s="34" t="s">
        <v>152</v>
      </c>
      <c s="34" t="s">
        <v>1172</v>
      </c>
      <c s="35" t="s">
        <v>5</v>
      </c>
      <c s="6" t="s">
        <v>1173</v>
      </c>
      <c s="36" t="s">
        <v>64</v>
      </c>
      <c s="37">
        <v>6</v>
      </c>
      <c s="36">
        <v>0.20449</v>
      </c>
      <c s="36">
        <f>ROUND(G118*H118,6)</f>
      </c>
      <c r="L118" s="38">
        <v>0</v>
      </c>
      <c s="32">
        <f>ROUND(ROUND(L118,2)*ROUND(G118,3),2)</f>
      </c>
      <c s="36" t="s">
        <v>926</v>
      </c>
      <c>
        <f>(M118*21)/100</f>
      </c>
      <c t="s">
        <v>28</v>
      </c>
    </row>
    <row r="119" spans="1:5" ht="38.25">
      <c r="A119" s="35" t="s">
        <v>56</v>
      </c>
      <c r="E119" s="39" t="s">
        <v>1174</v>
      </c>
    </row>
    <row r="120" spans="1:5" ht="12.75">
      <c r="A120" s="35" t="s">
        <v>57</v>
      </c>
      <c r="E120" s="40" t="s">
        <v>5</v>
      </c>
    </row>
    <row r="121" spans="1:5" ht="12.75">
      <c r="A121" t="s">
        <v>58</v>
      </c>
      <c r="E121" s="39" t="s">
        <v>59</v>
      </c>
    </row>
    <row r="122" spans="1:16" ht="25.5">
      <c r="A122" t="s">
        <v>50</v>
      </c>
      <c s="34" t="s">
        <v>156</v>
      </c>
      <c s="34" t="s">
        <v>1175</v>
      </c>
      <c s="35" t="s">
        <v>5</v>
      </c>
      <c s="6" t="s">
        <v>1176</v>
      </c>
      <c s="36" t="s">
        <v>236</v>
      </c>
      <c s="37">
        <v>47.04</v>
      </c>
      <c s="36">
        <v>2.50187</v>
      </c>
      <c s="36">
        <f>ROUND(G122*H122,6)</f>
      </c>
      <c r="L122" s="38">
        <v>0</v>
      </c>
      <c s="32">
        <f>ROUND(ROUND(L122,2)*ROUND(G122,3),2)</f>
      </c>
      <c s="36" t="s">
        <v>926</v>
      </c>
      <c>
        <f>(M122*21)/100</f>
      </c>
      <c t="s">
        <v>28</v>
      </c>
    </row>
    <row r="123" spans="1:5" ht="25.5">
      <c r="A123" s="35" t="s">
        <v>56</v>
      </c>
      <c r="E123" s="39" t="s">
        <v>1176</v>
      </c>
    </row>
    <row r="124" spans="1:5" ht="12.75">
      <c r="A124" s="35" t="s">
        <v>57</v>
      </c>
      <c r="E124" s="40" t="s">
        <v>5</v>
      </c>
    </row>
    <row r="125" spans="1:5" ht="12.75">
      <c r="A125" t="s">
        <v>58</v>
      </c>
      <c r="E125" s="39" t="s">
        <v>59</v>
      </c>
    </row>
    <row r="126" spans="1:16" ht="12.75">
      <c r="A126" t="s">
        <v>50</v>
      </c>
      <c s="34" t="s">
        <v>160</v>
      </c>
      <c s="34" t="s">
        <v>1177</v>
      </c>
      <c s="35" t="s">
        <v>5</v>
      </c>
      <c s="6" t="s">
        <v>1178</v>
      </c>
      <c s="36" t="s">
        <v>423</v>
      </c>
      <c s="37">
        <v>76.8</v>
      </c>
      <c s="36">
        <v>0.0351</v>
      </c>
      <c s="36">
        <f>ROUND(G126*H126,6)</f>
      </c>
      <c r="L126" s="38">
        <v>0</v>
      </c>
      <c s="32">
        <f>ROUND(ROUND(L126,2)*ROUND(G126,3),2)</f>
      </c>
      <c s="36" t="s">
        <v>926</v>
      </c>
      <c>
        <f>(M126*21)/100</f>
      </c>
      <c t="s">
        <v>28</v>
      </c>
    </row>
    <row r="127" spans="1:5" ht="12.75">
      <c r="A127" s="35" t="s">
        <v>56</v>
      </c>
      <c r="E127" s="39" t="s">
        <v>1178</v>
      </c>
    </row>
    <row r="128" spans="1:5" ht="12.75">
      <c r="A128" s="35" t="s">
        <v>57</v>
      </c>
      <c r="E128" s="40" t="s">
        <v>5</v>
      </c>
    </row>
    <row r="129" spans="1:5" ht="12.75">
      <c r="A129" t="s">
        <v>58</v>
      </c>
      <c r="E129" s="39" t="s">
        <v>59</v>
      </c>
    </row>
    <row r="130" spans="1:13" ht="12.75">
      <c r="A130" t="s">
        <v>47</v>
      </c>
      <c r="C130" s="31" t="s">
        <v>26</v>
      </c>
      <c r="E130" s="33" t="s">
        <v>952</v>
      </c>
      <c r="J130" s="32">
        <f>0</f>
      </c>
      <c s="32">
        <f>0</f>
      </c>
      <c s="32">
        <f>0+L131</f>
      </c>
      <c s="32">
        <f>0+M131</f>
      </c>
    </row>
    <row r="131" spans="1:16" ht="25.5">
      <c r="A131" t="s">
        <v>50</v>
      </c>
      <c s="34" t="s">
        <v>164</v>
      </c>
      <c s="34" t="s">
        <v>1179</v>
      </c>
      <c s="35" t="s">
        <v>5</v>
      </c>
      <c s="6" t="s">
        <v>1180</v>
      </c>
      <c s="36" t="s">
        <v>236</v>
      </c>
      <c s="37">
        <v>47.5</v>
      </c>
      <c s="36">
        <v>2.29496</v>
      </c>
      <c s="36">
        <f>ROUND(G131*H131,6)</f>
      </c>
      <c r="L131" s="38">
        <v>0</v>
      </c>
      <c s="32">
        <f>ROUND(ROUND(L131,2)*ROUND(G131,3),2)</f>
      </c>
      <c s="36" t="s">
        <v>926</v>
      </c>
      <c>
        <f>(M131*21)/100</f>
      </c>
      <c t="s">
        <v>28</v>
      </c>
    </row>
    <row r="132" spans="1:5" ht="25.5">
      <c r="A132" s="35" t="s">
        <v>56</v>
      </c>
      <c r="E132" s="39" t="s">
        <v>1180</v>
      </c>
    </row>
    <row r="133" spans="1:5" ht="12.75">
      <c r="A133" s="35" t="s">
        <v>57</v>
      </c>
      <c r="E133" s="40" t="s">
        <v>5</v>
      </c>
    </row>
    <row r="134" spans="1:5" ht="12.75">
      <c r="A134" t="s">
        <v>58</v>
      </c>
      <c r="E134" s="39" t="s">
        <v>59</v>
      </c>
    </row>
    <row r="135" spans="1:13" ht="12.75">
      <c r="A135" t="s">
        <v>47</v>
      </c>
      <c r="C135" s="31" t="s">
        <v>67</v>
      </c>
      <c r="E135" s="33" t="s">
        <v>1039</v>
      </c>
      <c r="J135" s="32">
        <f>0</f>
      </c>
      <c s="32">
        <f>0</f>
      </c>
      <c s="32">
        <f>0+L136+L140+L144+L148+L152+L156+L160+L164</f>
      </c>
      <c s="32">
        <f>0+M136+M140+M144+M148+M152+M156+M160+M164</f>
      </c>
    </row>
    <row r="136" spans="1:16" ht="25.5">
      <c r="A136" t="s">
        <v>50</v>
      </c>
      <c s="34" t="s">
        <v>168</v>
      </c>
      <c s="34" t="s">
        <v>1181</v>
      </c>
      <c s="35" t="s">
        <v>5</v>
      </c>
      <c s="6" t="s">
        <v>1182</v>
      </c>
      <c s="36" t="s">
        <v>423</v>
      </c>
      <c s="37">
        <v>66</v>
      </c>
      <c s="36">
        <v>0.4858</v>
      </c>
      <c s="36">
        <f>ROUND(G136*H136,6)</f>
      </c>
      <c r="L136" s="38">
        <v>0</v>
      </c>
      <c s="32">
        <f>ROUND(ROUND(L136,2)*ROUND(G136,3),2)</f>
      </c>
      <c s="36" t="s">
        <v>926</v>
      </c>
      <c>
        <f>(M136*21)/100</f>
      </c>
      <c t="s">
        <v>28</v>
      </c>
    </row>
    <row r="137" spans="1:5" ht="25.5">
      <c r="A137" s="35" t="s">
        <v>56</v>
      </c>
      <c r="E137" s="39" t="s">
        <v>1182</v>
      </c>
    </row>
    <row r="138" spans="1:5" ht="12.75">
      <c r="A138" s="35" t="s">
        <v>57</v>
      </c>
      <c r="E138" s="40" t="s">
        <v>5</v>
      </c>
    </row>
    <row r="139" spans="1:5" ht="12.75">
      <c r="A139" t="s">
        <v>58</v>
      </c>
      <c r="E139" s="39" t="s">
        <v>59</v>
      </c>
    </row>
    <row r="140" spans="1:16" ht="12.75">
      <c r="A140" t="s">
        <v>50</v>
      </c>
      <c s="34" t="s">
        <v>172</v>
      </c>
      <c s="34" t="s">
        <v>1183</v>
      </c>
      <c s="35" t="s">
        <v>5</v>
      </c>
      <c s="6" t="s">
        <v>1184</v>
      </c>
      <c s="36" t="s">
        <v>423</v>
      </c>
      <c s="37">
        <v>22</v>
      </c>
      <c s="36">
        <v>0.30006</v>
      </c>
      <c s="36">
        <f>ROUND(G140*H140,6)</f>
      </c>
      <c r="L140" s="38">
        <v>0</v>
      </c>
      <c s="32">
        <f>ROUND(ROUND(L140,2)*ROUND(G140,3),2)</f>
      </c>
      <c s="36" t="s">
        <v>926</v>
      </c>
      <c>
        <f>(M140*21)/100</f>
      </c>
      <c t="s">
        <v>28</v>
      </c>
    </row>
    <row r="141" spans="1:5" ht="12.75">
      <c r="A141" s="35" t="s">
        <v>56</v>
      </c>
      <c r="E141" s="39" t="s">
        <v>1184</v>
      </c>
    </row>
    <row r="142" spans="1:5" ht="12.75">
      <c r="A142" s="35" t="s">
        <v>57</v>
      </c>
      <c r="E142" s="40" t="s">
        <v>5</v>
      </c>
    </row>
    <row r="143" spans="1:5" ht="12.75">
      <c r="A143" t="s">
        <v>58</v>
      </c>
      <c r="E143" s="39" t="s">
        <v>59</v>
      </c>
    </row>
    <row r="144" spans="1:16" ht="12.75">
      <c r="A144" t="s">
        <v>50</v>
      </c>
      <c s="34" t="s">
        <v>176</v>
      </c>
      <c s="34" t="s">
        <v>1185</v>
      </c>
      <c s="35" t="s">
        <v>5</v>
      </c>
      <c s="6" t="s">
        <v>1186</v>
      </c>
      <c s="36" t="s">
        <v>423</v>
      </c>
      <c s="37">
        <v>560</v>
      </c>
      <c s="36">
        <v>0.31879</v>
      </c>
      <c s="36">
        <f>ROUND(G144*H144,6)</f>
      </c>
      <c r="L144" s="38">
        <v>0</v>
      </c>
      <c s="32">
        <f>ROUND(ROUND(L144,2)*ROUND(G144,3),2)</f>
      </c>
      <c s="36" t="s">
        <v>926</v>
      </c>
      <c>
        <f>(M144*21)/100</f>
      </c>
      <c t="s">
        <v>28</v>
      </c>
    </row>
    <row r="145" spans="1:5" ht="12.75">
      <c r="A145" s="35" t="s">
        <v>56</v>
      </c>
      <c r="E145" s="39" t="s">
        <v>1186</v>
      </c>
    </row>
    <row r="146" spans="1:5" ht="12.75">
      <c r="A146" s="35" t="s">
        <v>57</v>
      </c>
      <c r="E146" s="40" t="s">
        <v>5</v>
      </c>
    </row>
    <row r="147" spans="1:5" ht="12.75">
      <c r="A147" t="s">
        <v>58</v>
      </c>
      <c r="E147" s="39" t="s">
        <v>59</v>
      </c>
    </row>
    <row r="148" spans="1:16" ht="25.5">
      <c r="A148" t="s">
        <v>50</v>
      </c>
      <c s="34" t="s">
        <v>180</v>
      </c>
      <c s="34" t="s">
        <v>1187</v>
      </c>
      <c s="35" t="s">
        <v>5</v>
      </c>
      <c s="6" t="s">
        <v>1188</v>
      </c>
      <c s="36" t="s">
        <v>423</v>
      </c>
      <c s="37">
        <v>1250</v>
      </c>
      <c s="36">
        <v>0.002297</v>
      </c>
      <c s="36">
        <f>ROUND(G148*H148,6)</f>
      </c>
      <c r="L148" s="38">
        <v>0</v>
      </c>
      <c s="32">
        <f>ROUND(ROUND(L148,2)*ROUND(G148,3),2)</f>
      </c>
      <c s="36" t="s">
        <v>926</v>
      </c>
      <c>
        <f>(M148*21)/100</f>
      </c>
      <c t="s">
        <v>28</v>
      </c>
    </row>
    <row r="149" spans="1:5" ht="25.5">
      <c r="A149" s="35" t="s">
        <v>56</v>
      </c>
      <c r="E149" s="39" t="s">
        <v>1188</v>
      </c>
    </row>
    <row r="150" spans="1:5" ht="12.75">
      <c r="A150" s="35" t="s">
        <v>57</v>
      </c>
      <c r="E150" s="40" t="s">
        <v>5</v>
      </c>
    </row>
    <row r="151" spans="1:5" ht="12.75">
      <c r="A151" t="s">
        <v>58</v>
      </c>
      <c r="E151" s="39" t="s">
        <v>59</v>
      </c>
    </row>
    <row r="152" spans="1:16" ht="38.25">
      <c r="A152" t="s">
        <v>50</v>
      </c>
      <c s="34" t="s">
        <v>184</v>
      </c>
      <c s="34" t="s">
        <v>1046</v>
      </c>
      <c s="35" t="s">
        <v>5</v>
      </c>
      <c s="6" t="s">
        <v>1047</v>
      </c>
      <c s="36" t="s">
        <v>236</v>
      </c>
      <c s="37">
        <v>1.35</v>
      </c>
      <c s="36">
        <v>2.30102</v>
      </c>
      <c s="36">
        <f>ROUND(G152*H152,6)</f>
      </c>
      <c r="L152" s="38">
        <v>0</v>
      </c>
      <c s="32">
        <f>ROUND(ROUND(L152,2)*ROUND(G152,3),2)</f>
      </c>
      <c s="36" t="s">
        <v>926</v>
      </c>
      <c>
        <f>(M152*21)/100</f>
      </c>
      <c t="s">
        <v>28</v>
      </c>
    </row>
    <row r="153" spans="1:5" ht="38.25">
      <c r="A153" s="35" t="s">
        <v>56</v>
      </c>
      <c r="E153" s="39" t="s">
        <v>1048</v>
      </c>
    </row>
    <row r="154" spans="1:5" ht="12.75">
      <c r="A154" s="35" t="s">
        <v>57</v>
      </c>
      <c r="E154" s="40" t="s">
        <v>5</v>
      </c>
    </row>
    <row r="155" spans="1:5" ht="12.75">
      <c r="A155" t="s">
        <v>58</v>
      </c>
      <c r="E155" s="39" t="s">
        <v>59</v>
      </c>
    </row>
    <row r="156" spans="1:16" ht="25.5">
      <c r="A156" t="s">
        <v>50</v>
      </c>
      <c s="34" t="s">
        <v>188</v>
      </c>
      <c s="34" t="s">
        <v>1189</v>
      </c>
      <c s="35" t="s">
        <v>5</v>
      </c>
      <c s="6" t="s">
        <v>1190</v>
      </c>
      <c s="36" t="s">
        <v>236</v>
      </c>
      <c s="37">
        <v>232.8</v>
      </c>
      <c s="36">
        <v>1.9968</v>
      </c>
      <c s="36">
        <f>ROUND(G156*H156,6)</f>
      </c>
      <c r="L156" s="38">
        <v>0</v>
      </c>
      <c s="32">
        <f>ROUND(ROUND(L156,2)*ROUND(G156,3),2)</f>
      </c>
      <c s="36" t="s">
        <v>926</v>
      </c>
      <c>
        <f>(M156*21)/100</f>
      </c>
      <c t="s">
        <v>28</v>
      </c>
    </row>
    <row r="157" spans="1:5" ht="25.5">
      <c r="A157" s="35" t="s">
        <v>56</v>
      </c>
      <c r="E157" s="39" t="s">
        <v>1190</v>
      </c>
    </row>
    <row r="158" spans="1:5" ht="12.75">
      <c r="A158" s="35" t="s">
        <v>57</v>
      </c>
      <c r="E158" s="40" t="s">
        <v>5</v>
      </c>
    </row>
    <row r="159" spans="1:5" ht="12.75">
      <c r="A159" t="s">
        <v>58</v>
      </c>
      <c r="E159" s="39" t="s">
        <v>59</v>
      </c>
    </row>
    <row r="160" spans="1:16" ht="38.25">
      <c r="A160" t="s">
        <v>50</v>
      </c>
      <c s="34" t="s">
        <v>192</v>
      </c>
      <c s="34" t="s">
        <v>1191</v>
      </c>
      <c s="35" t="s">
        <v>5</v>
      </c>
      <c s="6" t="s">
        <v>1192</v>
      </c>
      <c s="36" t="s">
        <v>423</v>
      </c>
      <c s="37">
        <v>49</v>
      </c>
      <c s="36">
        <v>0.814924</v>
      </c>
      <c s="36">
        <f>ROUND(G160*H160,6)</f>
      </c>
      <c r="L160" s="38">
        <v>0</v>
      </c>
      <c s="32">
        <f>ROUND(ROUND(L160,2)*ROUND(G160,3),2)</f>
      </c>
      <c s="36" t="s">
        <v>926</v>
      </c>
      <c>
        <f>(M160*21)/100</f>
      </c>
      <c t="s">
        <v>28</v>
      </c>
    </row>
    <row r="161" spans="1:5" ht="38.25">
      <c r="A161" s="35" t="s">
        <v>56</v>
      </c>
      <c r="E161" s="39" t="s">
        <v>1193</v>
      </c>
    </row>
    <row r="162" spans="1:5" ht="12.75">
      <c r="A162" s="35" t="s">
        <v>57</v>
      </c>
      <c r="E162" s="40" t="s">
        <v>5</v>
      </c>
    </row>
    <row r="163" spans="1:5" ht="12.75">
      <c r="A163" t="s">
        <v>58</v>
      </c>
      <c r="E163" s="39" t="s">
        <v>59</v>
      </c>
    </row>
    <row r="164" spans="1:16" ht="25.5">
      <c r="A164" t="s">
        <v>50</v>
      </c>
      <c s="34" t="s">
        <v>196</v>
      </c>
      <c s="34" t="s">
        <v>1194</v>
      </c>
      <c s="35" t="s">
        <v>5</v>
      </c>
      <c s="6" t="s">
        <v>1195</v>
      </c>
      <c s="36" t="s">
        <v>236</v>
      </c>
      <c s="37">
        <v>11.9</v>
      </c>
      <c s="36">
        <v>2.32</v>
      </c>
      <c s="36">
        <f>ROUND(G164*H164,6)</f>
      </c>
      <c r="L164" s="38">
        <v>0</v>
      </c>
      <c s="32">
        <f>ROUND(ROUND(L164,2)*ROUND(G164,3),2)</f>
      </c>
      <c s="36" t="s">
        <v>926</v>
      </c>
      <c>
        <f>(M164*21)/100</f>
      </c>
      <c t="s">
        <v>28</v>
      </c>
    </row>
    <row r="165" spans="1:5" ht="25.5">
      <c r="A165" s="35" t="s">
        <v>56</v>
      </c>
      <c r="E165" s="39" t="s">
        <v>1195</v>
      </c>
    </row>
    <row r="166" spans="1:5" ht="12.75">
      <c r="A166" s="35" t="s">
        <v>57</v>
      </c>
      <c r="E166" s="40" t="s">
        <v>5</v>
      </c>
    </row>
    <row r="167" spans="1:5" ht="12.75">
      <c r="A167" t="s">
        <v>58</v>
      </c>
      <c r="E167" s="39" t="s">
        <v>59</v>
      </c>
    </row>
    <row r="168" spans="1:13" ht="12.75">
      <c r="A168" t="s">
        <v>47</v>
      </c>
      <c r="C168" s="31" t="s">
        <v>78</v>
      </c>
      <c r="E168" s="33" t="s">
        <v>1072</v>
      </c>
      <c r="J168" s="32">
        <f>0</f>
      </c>
      <c s="32">
        <f>0</f>
      </c>
      <c s="32">
        <f>0+L169+L173+L177+L181+L185</f>
      </c>
      <c s="32">
        <f>0+M169+M173+M177+M181+M185</f>
      </c>
    </row>
    <row r="169" spans="1:16" ht="12.75">
      <c r="A169" t="s">
        <v>50</v>
      </c>
      <c s="34" t="s">
        <v>200</v>
      </c>
      <c s="34" t="s">
        <v>1196</v>
      </c>
      <c s="35" t="s">
        <v>5</v>
      </c>
      <c s="6" t="s">
        <v>1197</v>
      </c>
      <c s="36" t="s">
        <v>64</v>
      </c>
      <c s="37">
        <v>8.2</v>
      </c>
      <c s="36">
        <v>0</v>
      </c>
      <c s="36">
        <f>ROUND(G169*H169,6)</f>
      </c>
      <c r="L169" s="38">
        <v>0</v>
      </c>
      <c s="32">
        <f>ROUND(ROUND(L169,2)*ROUND(G169,3),2)</f>
      </c>
      <c s="36" t="s">
        <v>926</v>
      </c>
      <c>
        <f>(M169*21)/100</f>
      </c>
      <c t="s">
        <v>28</v>
      </c>
    </row>
    <row r="170" spans="1:5" ht="12.75">
      <c r="A170" s="35" t="s">
        <v>56</v>
      </c>
      <c r="E170" s="39" t="s">
        <v>1197</v>
      </c>
    </row>
    <row r="171" spans="1:5" ht="12.75">
      <c r="A171" s="35" t="s">
        <v>57</v>
      </c>
      <c r="E171" s="40" t="s">
        <v>5</v>
      </c>
    </row>
    <row r="172" spans="1:5" ht="12.75">
      <c r="A172" t="s">
        <v>58</v>
      </c>
      <c r="E172" s="39" t="s">
        <v>59</v>
      </c>
    </row>
    <row r="173" spans="1:16" ht="25.5">
      <c r="A173" t="s">
        <v>50</v>
      </c>
      <c s="34" t="s">
        <v>204</v>
      </c>
      <c s="34" t="s">
        <v>1198</v>
      </c>
      <c s="35" t="s">
        <v>5</v>
      </c>
      <c s="6" t="s">
        <v>1199</v>
      </c>
      <c s="36" t="s">
        <v>64</v>
      </c>
      <c s="37">
        <v>6</v>
      </c>
      <c s="36">
        <v>0.0004</v>
      </c>
      <c s="36">
        <f>ROUND(G173*H173,6)</f>
      </c>
      <c r="L173" s="38">
        <v>0</v>
      </c>
      <c s="32">
        <f>ROUND(ROUND(L173,2)*ROUND(G173,3),2)</f>
      </c>
      <c s="36" t="s">
        <v>926</v>
      </c>
      <c>
        <f>(M173*21)/100</f>
      </c>
      <c t="s">
        <v>28</v>
      </c>
    </row>
    <row r="174" spans="1:5" ht="25.5">
      <c r="A174" s="35" t="s">
        <v>56</v>
      </c>
      <c r="E174" s="39" t="s">
        <v>1199</v>
      </c>
    </row>
    <row r="175" spans="1:5" ht="12.75">
      <c r="A175" s="35" t="s">
        <v>57</v>
      </c>
      <c r="E175" s="40" t="s">
        <v>5</v>
      </c>
    </row>
    <row r="176" spans="1:5" ht="12.75">
      <c r="A176" t="s">
        <v>58</v>
      </c>
      <c r="E176" s="39" t="s">
        <v>59</v>
      </c>
    </row>
    <row r="177" spans="1:16" ht="12.75">
      <c r="A177" t="s">
        <v>50</v>
      </c>
      <c s="34" t="s">
        <v>208</v>
      </c>
      <c s="34" t="s">
        <v>1200</v>
      </c>
      <c s="35" t="s">
        <v>5</v>
      </c>
      <c s="6" t="s">
        <v>1201</v>
      </c>
      <c s="36" t="s">
        <v>64</v>
      </c>
      <c s="37">
        <v>6.06</v>
      </c>
      <c s="36">
        <v>0.98</v>
      </c>
      <c s="36">
        <f>ROUND(G177*H177,6)</f>
      </c>
      <c r="L177" s="38">
        <v>0</v>
      </c>
      <c s="32">
        <f>ROUND(ROUND(L177,2)*ROUND(G177,3),2)</f>
      </c>
      <c s="36" t="s">
        <v>926</v>
      </c>
      <c>
        <f>(M177*21)/100</f>
      </c>
      <c t="s">
        <v>28</v>
      </c>
    </row>
    <row r="178" spans="1:5" ht="12.75">
      <c r="A178" s="35" t="s">
        <v>56</v>
      </c>
      <c r="E178" s="39" t="s">
        <v>1201</v>
      </c>
    </row>
    <row r="179" spans="1:5" ht="12.75">
      <c r="A179" s="35" t="s">
        <v>57</v>
      </c>
      <c r="E179" s="40" t="s">
        <v>5</v>
      </c>
    </row>
    <row r="180" spans="1:5" ht="12.75">
      <c r="A180" t="s">
        <v>58</v>
      </c>
      <c r="E180" s="39" t="s">
        <v>59</v>
      </c>
    </row>
    <row r="181" spans="1:16" ht="25.5">
      <c r="A181" t="s">
        <v>50</v>
      </c>
      <c s="34" t="s">
        <v>212</v>
      </c>
      <c s="34" t="s">
        <v>1077</v>
      </c>
      <c s="35" t="s">
        <v>5</v>
      </c>
      <c s="6" t="s">
        <v>1078</v>
      </c>
      <c s="36" t="s">
        <v>236</v>
      </c>
      <c s="37">
        <v>3.736</v>
      </c>
      <c s="36">
        <v>2.30102</v>
      </c>
      <c s="36">
        <f>ROUND(G181*H181,6)</f>
      </c>
      <c r="L181" s="38">
        <v>0</v>
      </c>
      <c s="32">
        <f>ROUND(ROUND(L181,2)*ROUND(G181,3),2)</f>
      </c>
      <c s="36" t="s">
        <v>926</v>
      </c>
      <c>
        <f>(M181*21)/100</f>
      </c>
      <c t="s">
        <v>28</v>
      </c>
    </row>
    <row r="182" spans="1:5" ht="25.5">
      <c r="A182" s="35" t="s">
        <v>56</v>
      </c>
      <c r="E182" s="39" t="s">
        <v>1078</v>
      </c>
    </row>
    <row r="183" spans="1:5" ht="12.75">
      <c r="A183" s="35" t="s">
        <v>57</v>
      </c>
      <c r="E183" s="40" t="s">
        <v>5</v>
      </c>
    </row>
    <row r="184" spans="1:5" ht="12.75">
      <c r="A184" t="s">
        <v>58</v>
      </c>
      <c r="E184" s="39" t="s">
        <v>59</v>
      </c>
    </row>
    <row r="185" spans="1:16" ht="12.75">
      <c r="A185" t="s">
        <v>50</v>
      </c>
      <c s="34" t="s">
        <v>214</v>
      </c>
      <c s="34" t="s">
        <v>1079</v>
      </c>
      <c s="35" t="s">
        <v>5</v>
      </c>
      <c s="6" t="s">
        <v>1080</v>
      </c>
      <c s="36" t="s">
        <v>423</v>
      </c>
      <c s="37">
        <v>10.8</v>
      </c>
      <c s="36">
        <v>0.004018</v>
      </c>
      <c s="36">
        <f>ROUND(G185*H185,6)</f>
      </c>
      <c r="L185" s="38">
        <v>0</v>
      </c>
      <c s="32">
        <f>ROUND(ROUND(L185,2)*ROUND(G185,3),2)</f>
      </c>
      <c s="36" t="s">
        <v>926</v>
      </c>
      <c>
        <f>(M185*21)/100</f>
      </c>
      <c t="s">
        <v>28</v>
      </c>
    </row>
    <row r="186" spans="1:5" ht="12.75">
      <c r="A186" s="35" t="s">
        <v>56</v>
      </c>
      <c r="E186" s="39" t="s">
        <v>1080</v>
      </c>
    </row>
    <row r="187" spans="1:5" ht="12.75">
      <c r="A187" s="35" t="s">
        <v>57</v>
      </c>
      <c r="E187" s="40" t="s">
        <v>5</v>
      </c>
    </row>
    <row r="188" spans="1:5" ht="12.75">
      <c r="A188" t="s">
        <v>58</v>
      </c>
      <c r="E188" s="39" t="s">
        <v>59</v>
      </c>
    </row>
    <row r="189" spans="1:13" ht="12.75">
      <c r="A189" t="s">
        <v>47</v>
      </c>
      <c r="C189" s="31" t="s">
        <v>81</v>
      </c>
      <c r="E189" s="33" t="s">
        <v>969</v>
      </c>
      <c r="J189" s="32">
        <f>0</f>
      </c>
      <c s="32">
        <f>0</f>
      </c>
      <c s="32">
        <f>0+L190</f>
      </c>
      <c s="32">
        <f>0+M190</f>
      </c>
    </row>
    <row r="190" spans="1:16" ht="25.5">
      <c r="A190" t="s">
        <v>50</v>
      </c>
      <c s="34" t="s">
        <v>218</v>
      </c>
      <c s="34" t="s">
        <v>1202</v>
      </c>
      <c s="35" t="s">
        <v>5</v>
      </c>
      <c s="6" t="s">
        <v>1203</v>
      </c>
      <c s="36" t="s">
        <v>54</v>
      </c>
      <c s="37">
        <v>1</v>
      </c>
      <c s="36">
        <v>14.14974</v>
      </c>
      <c s="36">
        <f>ROUND(G190*H190,6)</f>
      </c>
      <c r="L190" s="38">
        <v>0</v>
      </c>
      <c s="32">
        <f>ROUND(ROUND(L190,2)*ROUND(G190,3),2)</f>
      </c>
      <c s="36" t="s">
        <v>926</v>
      </c>
      <c>
        <f>(M190*21)/100</f>
      </c>
      <c t="s">
        <v>28</v>
      </c>
    </row>
    <row r="191" spans="1:5" ht="25.5">
      <c r="A191" s="35" t="s">
        <v>56</v>
      </c>
      <c r="E191" s="39" t="s">
        <v>1203</v>
      </c>
    </row>
    <row r="192" spans="1:5" ht="12.75">
      <c r="A192" s="35" t="s">
        <v>57</v>
      </c>
      <c r="E192" s="40" t="s">
        <v>5</v>
      </c>
    </row>
    <row r="193" spans="1:5" ht="12.75">
      <c r="A193" t="s">
        <v>58</v>
      </c>
      <c r="E193" s="39" t="s">
        <v>59</v>
      </c>
    </row>
    <row r="194" spans="1:13" ht="12.75">
      <c r="A194" t="s">
        <v>47</v>
      </c>
      <c r="C194" s="31" t="s">
        <v>978</v>
      </c>
      <c r="E194" s="33" t="s">
        <v>979</v>
      </c>
      <c r="J194" s="32">
        <f>0</f>
      </c>
      <c s="32">
        <f>0</f>
      </c>
      <c s="32">
        <f>0+L195+L199+L203+L207</f>
      </c>
      <c s="32">
        <f>0+M195+M199+M203+M207</f>
      </c>
    </row>
    <row r="195" spans="1:16" ht="25.5">
      <c r="A195" t="s">
        <v>50</v>
      </c>
      <c s="34" t="s">
        <v>220</v>
      </c>
      <c s="34" t="s">
        <v>1102</v>
      </c>
      <c s="35" t="s">
        <v>5</v>
      </c>
      <c s="6" t="s">
        <v>1103</v>
      </c>
      <c s="36" t="s">
        <v>939</v>
      </c>
      <c s="37">
        <v>8.2</v>
      </c>
      <c s="36">
        <v>0</v>
      </c>
      <c s="36">
        <f>ROUND(G195*H195,6)</f>
      </c>
      <c r="L195" s="38">
        <v>0</v>
      </c>
      <c s="32">
        <f>ROUND(ROUND(L195,2)*ROUND(G195,3),2)</f>
      </c>
      <c s="36" t="s">
        <v>926</v>
      </c>
      <c>
        <f>(M195*21)/100</f>
      </c>
      <c t="s">
        <v>28</v>
      </c>
    </row>
    <row r="196" spans="1:5" ht="25.5">
      <c r="A196" s="35" t="s">
        <v>56</v>
      </c>
      <c r="E196" s="39" t="s">
        <v>1103</v>
      </c>
    </row>
    <row r="197" spans="1:5" ht="12.75">
      <c r="A197" s="35" t="s">
        <v>57</v>
      </c>
      <c r="E197" s="40" t="s">
        <v>5</v>
      </c>
    </row>
    <row r="198" spans="1:5" ht="12.75">
      <c r="A198" t="s">
        <v>58</v>
      </c>
      <c r="E198" s="39" t="s">
        <v>59</v>
      </c>
    </row>
    <row r="199" spans="1:16" ht="25.5">
      <c r="A199" t="s">
        <v>50</v>
      </c>
      <c s="34" t="s">
        <v>222</v>
      </c>
      <c s="34" t="s">
        <v>980</v>
      </c>
      <c s="35" t="s">
        <v>981</v>
      </c>
      <c s="6" t="s">
        <v>982</v>
      </c>
      <c s="36" t="s">
        <v>939</v>
      </c>
      <c s="37">
        <v>823.576</v>
      </c>
      <c s="36">
        <v>0</v>
      </c>
      <c s="36">
        <f>ROUND(G199*H199,6)</f>
      </c>
      <c r="L199" s="38">
        <v>0</v>
      </c>
      <c s="32">
        <f>ROUND(ROUND(L199,2)*ROUND(G199,3),2)</f>
      </c>
      <c s="36" t="s">
        <v>97</v>
      </c>
      <c>
        <f>(M199*21)/100</f>
      </c>
      <c t="s">
        <v>28</v>
      </c>
    </row>
    <row r="200" spans="1:5" ht="25.5">
      <c r="A200" s="35" t="s">
        <v>56</v>
      </c>
      <c r="E200" s="39" t="s">
        <v>982</v>
      </c>
    </row>
    <row r="201" spans="1:5" ht="12.75">
      <c r="A201" s="35" t="s">
        <v>57</v>
      </c>
      <c r="E201" s="40" t="s">
        <v>5</v>
      </c>
    </row>
    <row r="202" spans="1:5" ht="153">
      <c r="A202" t="s">
        <v>58</v>
      </c>
      <c r="E202" s="39" t="s">
        <v>983</v>
      </c>
    </row>
    <row r="203" spans="1:16" ht="25.5">
      <c r="A203" t="s">
        <v>50</v>
      </c>
      <c s="34" t="s">
        <v>224</v>
      </c>
      <c s="34" t="s">
        <v>1104</v>
      </c>
      <c s="35" t="s">
        <v>1105</v>
      </c>
      <c s="6" t="s">
        <v>1106</v>
      </c>
      <c s="36" t="s">
        <v>939</v>
      </c>
      <c s="37">
        <v>8.2</v>
      </c>
      <c s="36">
        <v>0</v>
      </c>
      <c s="36">
        <f>ROUND(G203*H203,6)</f>
      </c>
      <c r="L203" s="38">
        <v>0</v>
      </c>
      <c s="32">
        <f>ROUND(ROUND(L203,2)*ROUND(G203,3),2)</f>
      </c>
      <c s="36" t="s">
        <v>97</v>
      </c>
      <c>
        <f>(M203*21)/100</f>
      </c>
      <c t="s">
        <v>28</v>
      </c>
    </row>
    <row r="204" spans="1:5" ht="25.5">
      <c r="A204" s="35" t="s">
        <v>56</v>
      </c>
      <c r="E204" s="39" t="s">
        <v>1106</v>
      </c>
    </row>
    <row r="205" spans="1:5" ht="12.75">
      <c r="A205" s="35" t="s">
        <v>57</v>
      </c>
      <c r="E205" s="40" t="s">
        <v>5</v>
      </c>
    </row>
    <row r="206" spans="1:5" ht="153">
      <c r="A206" t="s">
        <v>58</v>
      </c>
      <c r="E206" s="39" t="s">
        <v>983</v>
      </c>
    </row>
    <row r="207" spans="1:16" ht="25.5">
      <c r="A207" t="s">
        <v>50</v>
      </c>
      <c s="34" t="s">
        <v>227</v>
      </c>
      <c s="34" t="s">
        <v>984</v>
      </c>
      <c s="35" t="s">
        <v>985</v>
      </c>
      <c s="6" t="s">
        <v>986</v>
      </c>
      <c s="36" t="s">
        <v>939</v>
      </c>
      <c s="37">
        <v>1921.676</v>
      </c>
      <c s="36">
        <v>0</v>
      </c>
      <c s="36">
        <f>ROUND(G207*H207,6)</f>
      </c>
      <c r="L207" s="38">
        <v>0</v>
      </c>
      <c s="32">
        <f>ROUND(ROUND(L207,2)*ROUND(G207,3),2)</f>
      </c>
      <c s="36" t="s">
        <v>97</v>
      </c>
      <c>
        <f>(M207*21)/100</f>
      </c>
      <c t="s">
        <v>28</v>
      </c>
    </row>
    <row r="208" spans="1:5" ht="25.5">
      <c r="A208" s="35" t="s">
        <v>56</v>
      </c>
      <c r="E208" s="39" t="s">
        <v>986</v>
      </c>
    </row>
    <row r="209" spans="1:5" ht="12.75">
      <c r="A209" s="35" t="s">
        <v>57</v>
      </c>
      <c r="E209" s="40" t="s">
        <v>5</v>
      </c>
    </row>
    <row r="210" spans="1:5" ht="153">
      <c r="A210" t="s">
        <v>58</v>
      </c>
      <c r="E210" s="39" t="s">
        <v>983</v>
      </c>
    </row>
    <row r="211" spans="1:13" ht="12.75">
      <c r="A211" t="s">
        <v>47</v>
      </c>
      <c r="C211" s="31" t="s">
        <v>987</v>
      </c>
      <c r="E211" s="33" t="s">
        <v>988</v>
      </c>
      <c r="J211" s="32">
        <f>0</f>
      </c>
      <c s="32">
        <f>0</f>
      </c>
      <c s="32">
        <f>0+L212</f>
      </c>
      <c s="32">
        <f>0+M212</f>
      </c>
    </row>
    <row r="212" spans="1:16" ht="25.5">
      <c r="A212" t="s">
        <v>50</v>
      </c>
      <c s="34" t="s">
        <v>337</v>
      </c>
      <c s="34" t="s">
        <v>1204</v>
      </c>
      <c s="35" t="s">
        <v>5</v>
      </c>
      <c s="6" t="s">
        <v>1205</v>
      </c>
      <c s="36" t="s">
        <v>939</v>
      </c>
      <c s="37">
        <v>979.853</v>
      </c>
      <c s="36">
        <v>0</v>
      </c>
      <c s="36">
        <f>ROUND(G212*H212,6)</f>
      </c>
      <c r="L212" s="38">
        <v>0</v>
      </c>
      <c s="32">
        <f>ROUND(ROUND(L212,2)*ROUND(G212,3),2)</f>
      </c>
      <c s="36" t="s">
        <v>926</v>
      </c>
      <c>
        <f>(M212*21)/100</f>
      </c>
      <c t="s">
        <v>28</v>
      </c>
    </row>
    <row r="213" spans="1:5" ht="25.5">
      <c r="A213" s="35" t="s">
        <v>56</v>
      </c>
      <c r="E213" s="39" t="s">
        <v>1205</v>
      </c>
    </row>
    <row r="214" spans="1:5" ht="12.75">
      <c r="A214" s="35" t="s">
        <v>57</v>
      </c>
      <c r="E214" s="40" t="s">
        <v>5</v>
      </c>
    </row>
    <row r="215" spans="1:5" ht="12.75">
      <c r="A215" t="s">
        <v>58</v>
      </c>
      <c r="E21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1113</v>
      </c>
      <c s="41">
        <f>Rekapitulace!C27</f>
      </c>
      <c s="20" t="s">
        <v>0</v>
      </c>
      <c t="s">
        <v>23</v>
      </c>
      <c t="s">
        <v>28</v>
      </c>
    </row>
    <row r="4" spans="1:16" ht="32" customHeight="1">
      <c r="A4" s="24" t="s">
        <v>20</v>
      </c>
      <c s="25" t="s">
        <v>29</v>
      </c>
      <c s="27" t="s">
        <v>1113</v>
      </c>
      <c r="E4" s="26" t="s">
        <v>1114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1208</v>
      </c>
      <c r="E8" s="30" t="s">
        <v>1207</v>
      </c>
      <c r="J8" s="29">
        <f>0+J9+J26+J31+J124+J133</f>
      </c>
      <c s="29">
        <f>0+K9+K26+K31+K124+K133</f>
      </c>
      <c s="29">
        <f>0+L9+L26+L31+L124+L133</f>
      </c>
      <c s="29">
        <f>0+M9+M26+M31+M124+M133</f>
      </c>
    </row>
    <row r="9" spans="1:13" ht="12.75">
      <c r="A9" t="s">
        <v>47</v>
      </c>
      <c r="C9" s="31" t="s">
        <v>51</v>
      </c>
      <c r="E9" s="33" t="s">
        <v>923</v>
      </c>
      <c r="J9" s="32">
        <f>0</f>
      </c>
      <c s="32">
        <f>0</f>
      </c>
      <c s="32">
        <f>0+L10+L14+L18+L22</f>
      </c>
      <c s="32">
        <f>0+M10+M14+M18+M22</f>
      </c>
    </row>
    <row r="10" spans="1:16" ht="25.5">
      <c r="A10" t="s">
        <v>50</v>
      </c>
      <c s="34" t="s">
        <v>51</v>
      </c>
      <c s="34" t="s">
        <v>927</v>
      </c>
      <c s="35" t="s">
        <v>5</v>
      </c>
      <c s="6" t="s">
        <v>928</v>
      </c>
      <c s="36" t="s">
        <v>236</v>
      </c>
      <c s="37">
        <v>25.771</v>
      </c>
      <c s="36">
        <v>0</v>
      </c>
      <c s="36">
        <f>ROUND(G10*H10,6)</f>
      </c>
      <c r="L10" s="38">
        <v>0</v>
      </c>
      <c s="32">
        <f>ROUND(ROUND(L10,2)*ROUND(G10,3),2)</f>
      </c>
      <c s="36" t="s">
        <v>926</v>
      </c>
      <c>
        <f>(M10*21)/100</f>
      </c>
      <c t="s">
        <v>28</v>
      </c>
    </row>
    <row r="11" spans="1:5" ht="25.5">
      <c r="A11" s="35" t="s">
        <v>56</v>
      </c>
      <c r="E11" s="39" t="s">
        <v>928</v>
      </c>
    </row>
    <row r="12" spans="1:5" ht="12.75">
      <c r="A12" s="35" t="s">
        <v>57</v>
      </c>
      <c r="E12" s="40" t="s">
        <v>5</v>
      </c>
    </row>
    <row r="13" spans="1:5" ht="12.75">
      <c r="A13" t="s">
        <v>58</v>
      </c>
      <c r="E13" s="39" t="s">
        <v>59</v>
      </c>
    </row>
    <row r="14" spans="1:16" ht="25.5">
      <c r="A14" t="s">
        <v>50</v>
      </c>
      <c s="34" t="s">
        <v>28</v>
      </c>
      <c s="34" t="s">
        <v>1209</v>
      </c>
      <c s="35" t="s">
        <v>5</v>
      </c>
      <c s="6" t="s">
        <v>1210</v>
      </c>
      <c s="36" t="s">
        <v>236</v>
      </c>
      <c s="37">
        <v>25.771</v>
      </c>
      <c s="36">
        <v>0</v>
      </c>
      <c s="36">
        <f>ROUND(G14*H14,6)</f>
      </c>
      <c r="L14" s="38">
        <v>0</v>
      </c>
      <c s="32">
        <f>ROUND(ROUND(L14,2)*ROUND(G14,3),2)</f>
      </c>
      <c s="36" t="s">
        <v>926</v>
      </c>
      <c>
        <f>(M14*21)/100</f>
      </c>
      <c t="s">
        <v>28</v>
      </c>
    </row>
    <row r="15" spans="1:5" ht="25.5">
      <c r="A15" s="35" t="s">
        <v>56</v>
      </c>
      <c r="E15" s="39" t="s">
        <v>1210</v>
      </c>
    </row>
    <row r="16" spans="1:5" ht="12.75">
      <c r="A16" s="35" t="s">
        <v>57</v>
      </c>
      <c r="E16" s="40" t="s">
        <v>5</v>
      </c>
    </row>
    <row r="17" spans="1:5" ht="12.75">
      <c r="A17" t="s">
        <v>58</v>
      </c>
      <c r="E17" s="39" t="s">
        <v>59</v>
      </c>
    </row>
    <row r="18" spans="1:16" ht="25.5">
      <c r="A18" t="s">
        <v>50</v>
      </c>
      <c s="34" t="s">
        <v>26</v>
      </c>
      <c s="34" t="s">
        <v>1211</v>
      </c>
      <c s="35" t="s">
        <v>5</v>
      </c>
      <c s="6" t="s">
        <v>1212</v>
      </c>
      <c s="36" t="s">
        <v>236</v>
      </c>
      <c s="37">
        <v>6.12</v>
      </c>
      <c s="36">
        <v>0</v>
      </c>
      <c s="36">
        <f>ROUND(G18*H18,6)</f>
      </c>
      <c r="L18" s="38">
        <v>0</v>
      </c>
      <c s="32">
        <f>ROUND(ROUND(L18,2)*ROUND(G18,3),2)</f>
      </c>
      <c s="36" t="s">
        <v>926</v>
      </c>
      <c>
        <f>(M18*21)/100</f>
      </c>
      <c t="s">
        <v>28</v>
      </c>
    </row>
    <row r="19" spans="1:5" ht="25.5">
      <c r="A19" s="35" t="s">
        <v>56</v>
      </c>
      <c r="E19" s="39" t="s">
        <v>1212</v>
      </c>
    </row>
    <row r="20" spans="1:5" ht="12.75">
      <c r="A20" s="35" t="s">
        <v>57</v>
      </c>
      <c r="E20" s="40" t="s">
        <v>5</v>
      </c>
    </row>
    <row r="21" spans="1:5" ht="12.75">
      <c r="A21" t="s">
        <v>58</v>
      </c>
      <c r="E21" s="39" t="s">
        <v>59</v>
      </c>
    </row>
    <row r="22" spans="1:16" ht="12.75">
      <c r="A22" t="s">
        <v>50</v>
      </c>
      <c s="34" t="s">
        <v>67</v>
      </c>
      <c s="34" t="s">
        <v>1213</v>
      </c>
      <c s="35" t="s">
        <v>5</v>
      </c>
      <c s="6" t="s">
        <v>1214</v>
      </c>
      <c s="36" t="s">
        <v>939</v>
      </c>
      <c s="37">
        <v>10.404</v>
      </c>
      <c s="36">
        <v>1</v>
      </c>
      <c s="36">
        <f>ROUND(G22*H22,6)</f>
      </c>
      <c r="L22" s="38">
        <v>0</v>
      </c>
      <c s="32">
        <f>ROUND(ROUND(L22,2)*ROUND(G22,3),2)</f>
      </c>
      <c s="36" t="s">
        <v>926</v>
      </c>
      <c>
        <f>(M22*21)/100</f>
      </c>
      <c t="s">
        <v>28</v>
      </c>
    </row>
    <row r="23" spans="1:5" ht="12.75">
      <c r="A23" s="35" t="s">
        <v>56</v>
      </c>
      <c r="E23" s="39" t="s">
        <v>1214</v>
      </c>
    </row>
    <row r="24" spans="1:5" ht="12.75">
      <c r="A24" s="35" t="s">
        <v>57</v>
      </c>
      <c r="E24" s="40" t="s">
        <v>5</v>
      </c>
    </row>
    <row r="25" spans="1:5" ht="12.75">
      <c r="A25" t="s">
        <v>58</v>
      </c>
      <c r="E25" s="39" t="s">
        <v>59</v>
      </c>
    </row>
    <row r="26" spans="1:13" ht="12.75">
      <c r="A26" t="s">
        <v>47</v>
      </c>
      <c r="C26" s="31" t="s">
        <v>28</v>
      </c>
      <c r="E26" s="33" t="s">
        <v>942</v>
      </c>
      <c r="J26" s="32">
        <f>0</f>
      </c>
      <c s="32">
        <f>0</f>
      </c>
      <c s="32">
        <f>0+L27</f>
      </c>
      <c s="32">
        <f>0+M27</f>
      </c>
    </row>
    <row r="27" spans="1:16" ht="25.5">
      <c r="A27" t="s">
        <v>50</v>
      </c>
      <c s="34" t="s">
        <v>70</v>
      </c>
      <c s="34" t="s">
        <v>1215</v>
      </c>
      <c s="35" t="s">
        <v>5</v>
      </c>
      <c s="6" t="s">
        <v>1216</v>
      </c>
      <c s="36" t="s">
        <v>236</v>
      </c>
      <c s="37">
        <v>10.308</v>
      </c>
      <c s="36">
        <v>2.16</v>
      </c>
      <c s="36">
        <f>ROUND(G27*H27,6)</f>
      </c>
      <c r="L27" s="38">
        <v>0</v>
      </c>
      <c s="32">
        <f>ROUND(ROUND(L27,2)*ROUND(G27,3),2)</f>
      </c>
      <c s="36" t="s">
        <v>926</v>
      </c>
      <c>
        <f>(M27*21)/100</f>
      </c>
      <c t="s">
        <v>28</v>
      </c>
    </row>
    <row r="28" spans="1:5" ht="25.5">
      <c r="A28" s="35" t="s">
        <v>56</v>
      </c>
      <c r="E28" s="39" t="s">
        <v>1216</v>
      </c>
    </row>
    <row r="29" spans="1:5" ht="12.75">
      <c r="A29" s="35" t="s">
        <v>57</v>
      </c>
      <c r="E29" s="40" t="s">
        <v>5</v>
      </c>
    </row>
    <row r="30" spans="1:5" ht="12.75">
      <c r="A30" t="s">
        <v>58</v>
      </c>
      <c r="E30" s="39" t="s">
        <v>59</v>
      </c>
    </row>
    <row r="31" spans="1:13" ht="12.75">
      <c r="A31" t="s">
        <v>47</v>
      </c>
      <c r="C31" s="31" t="s">
        <v>48</v>
      </c>
      <c r="E31" s="33" t="s">
        <v>1217</v>
      </c>
      <c r="J31" s="32">
        <f>0</f>
      </c>
      <c s="32">
        <f>0</f>
      </c>
      <c s="32">
        <f>0+L32+L36+L40+L44+L48+L52+L56+L60+L64+L68+L72+L76+L80+L84+L88+L92+L96+L100+L104+L108+L112+L116+L120</f>
      </c>
      <c s="32">
        <f>0+M32+M36+M40+M44+M48+M52+M56+M60+M64+M68+M72+M76+M80+M84+M88+M92+M96+M100+M104+M108+M112+M116+M120</f>
      </c>
    </row>
    <row r="32" spans="1:16" ht="12.75">
      <c r="A32" t="s">
        <v>50</v>
      </c>
      <c s="34" t="s">
        <v>27</v>
      </c>
      <c s="34" t="s">
        <v>1218</v>
      </c>
      <c s="35" t="s">
        <v>5</v>
      </c>
      <c s="6" t="s">
        <v>1219</v>
      </c>
      <c s="36" t="s">
        <v>511</v>
      </c>
      <c s="37">
        <v>1</v>
      </c>
      <c s="36">
        <v>0</v>
      </c>
      <c s="36">
        <f>ROUND(G32*H32,6)</f>
      </c>
      <c r="L32" s="38">
        <v>0</v>
      </c>
      <c s="32">
        <f>ROUND(ROUND(L32,2)*ROUND(G32,3),2)</f>
      </c>
      <c s="36" t="s">
        <v>97</v>
      </c>
      <c>
        <f>(M32*21)/100</f>
      </c>
      <c t="s">
        <v>28</v>
      </c>
    </row>
    <row r="33" spans="1:5" ht="12.75">
      <c r="A33" s="35" t="s">
        <v>56</v>
      </c>
      <c r="E33" s="39" t="s">
        <v>1219</v>
      </c>
    </row>
    <row r="34" spans="1:5" ht="12.75">
      <c r="A34" s="35" t="s">
        <v>57</v>
      </c>
      <c r="E34" s="40" t="s">
        <v>5</v>
      </c>
    </row>
    <row r="35" spans="1:5" ht="12.75">
      <c r="A35" t="s">
        <v>58</v>
      </c>
      <c r="E35" s="39" t="s">
        <v>1220</v>
      </c>
    </row>
    <row r="36" spans="1:16" ht="12.75">
      <c r="A36" t="s">
        <v>50</v>
      </c>
      <c s="34" t="s">
        <v>75</v>
      </c>
      <c s="34" t="s">
        <v>1221</v>
      </c>
      <c s="35" t="s">
        <v>5</v>
      </c>
      <c s="6" t="s">
        <v>1222</v>
      </c>
      <c s="36" t="s">
        <v>1223</v>
      </c>
      <c s="37">
        <v>1</v>
      </c>
      <c s="36">
        <v>0</v>
      </c>
      <c s="36">
        <f>ROUND(G36*H36,6)</f>
      </c>
      <c r="L36" s="38">
        <v>0</v>
      </c>
      <c s="32">
        <f>ROUND(ROUND(L36,2)*ROUND(G36,3),2)</f>
      </c>
      <c s="36" t="s">
        <v>97</v>
      </c>
      <c>
        <f>(M36*21)/100</f>
      </c>
      <c t="s">
        <v>28</v>
      </c>
    </row>
    <row r="37" spans="1:5" ht="12.75">
      <c r="A37" s="35" t="s">
        <v>56</v>
      </c>
      <c r="E37" s="39" t="s">
        <v>1222</v>
      </c>
    </row>
    <row r="38" spans="1:5" ht="12.75">
      <c r="A38" s="35" t="s">
        <v>57</v>
      </c>
      <c r="E38" s="40" t="s">
        <v>5</v>
      </c>
    </row>
    <row r="39" spans="1:5" ht="12.75">
      <c r="A39" t="s">
        <v>58</v>
      </c>
      <c r="E39" s="39" t="s">
        <v>5</v>
      </c>
    </row>
    <row r="40" spans="1:16" ht="12.75">
      <c r="A40" t="s">
        <v>50</v>
      </c>
      <c s="34" t="s">
        <v>78</v>
      </c>
      <c s="34" t="s">
        <v>1224</v>
      </c>
      <c s="35" t="s">
        <v>5</v>
      </c>
      <c s="6" t="s">
        <v>1225</v>
      </c>
      <c s="36" t="s">
        <v>1223</v>
      </c>
      <c s="37">
        <v>1</v>
      </c>
      <c s="36">
        <v>0</v>
      </c>
      <c s="36">
        <f>ROUND(G40*H40,6)</f>
      </c>
      <c r="L40" s="38">
        <v>0</v>
      </c>
      <c s="32">
        <f>ROUND(ROUND(L40,2)*ROUND(G40,3),2)</f>
      </c>
      <c s="36" t="s">
        <v>97</v>
      </c>
      <c>
        <f>(M40*21)/100</f>
      </c>
      <c t="s">
        <v>28</v>
      </c>
    </row>
    <row r="41" spans="1:5" ht="12.75">
      <c r="A41" s="35" t="s">
        <v>56</v>
      </c>
      <c r="E41" s="39" t="s">
        <v>1225</v>
      </c>
    </row>
    <row r="42" spans="1:5" ht="12.75">
      <c r="A42" s="35" t="s">
        <v>57</v>
      </c>
      <c r="E42" s="40" t="s">
        <v>5</v>
      </c>
    </row>
    <row r="43" spans="1:5" ht="12.75">
      <c r="A43" t="s">
        <v>58</v>
      </c>
      <c r="E43" s="39" t="s">
        <v>5</v>
      </c>
    </row>
    <row r="44" spans="1:16" ht="12.75">
      <c r="A44" t="s">
        <v>50</v>
      </c>
      <c s="34" t="s">
        <v>81</v>
      </c>
      <c s="34" t="s">
        <v>1226</v>
      </c>
      <c s="35" t="s">
        <v>5</v>
      </c>
      <c s="6" t="s">
        <v>1227</v>
      </c>
      <c s="36" t="s">
        <v>1223</v>
      </c>
      <c s="37">
        <v>1</v>
      </c>
      <c s="36">
        <v>0</v>
      </c>
      <c s="36">
        <f>ROUND(G44*H44,6)</f>
      </c>
      <c r="L44" s="38">
        <v>0</v>
      </c>
      <c s="32">
        <f>ROUND(ROUND(L44,2)*ROUND(G44,3),2)</f>
      </c>
      <c s="36" t="s">
        <v>97</v>
      </c>
      <c>
        <f>(M44*21)/100</f>
      </c>
      <c t="s">
        <v>28</v>
      </c>
    </row>
    <row r="45" spans="1:5" ht="12.75">
      <c r="A45" s="35" t="s">
        <v>56</v>
      </c>
      <c r="E45" s="39" t="s">
        <v>1227</v>
      </c>
    </row>
    <row r="46" spans="1:5" ht="12.75">
      <c r="A46" s="35" t="s">
        <v>57</v>
      </c>
      <c r="E46" s="40" t="s">
        <v>5</v>
      </c>
    </row>
    <row r="47" spans="1:5" ht="12.75">
      <c r="A47" t="s">
        <v>58</v>
      </c>
      <c r="E47" s="39" t="s">
        <v>5</v>
      </c>
    </row>
    <row r="48" spans="1:16" ht="12.75">
      <c r="A48" t="s">
        <v>50</v>
      </c>
      <c s="34" t="s">
        <v>84</v>
      </c>
      <c s="34" t="s">
        <v>1228</v>
      </c>
      <c s="35" t="s">
        <v>5</v>
      </c>
      <c s="6" t="s">
        <v>1229</v>
      </c>
      <c s="36" t="s">
        <v>1223</v>
      </c>
      <c s="37">
        <v>1</v>
      </c>
      <c s="36">
        <v>0</v>
      </c>
      <c s="36">
        <f>ROUND(G48*H48,6)</f>
      </c>
      <c r="L48" s="38">
        <v>0</v>
      </c>
      <c s="32">
        <f>ROUND(ROUND(L48,2)*ROUND(G48,3),2)</f>
      </c>
      <c s="36" t="s">
        <v>97</v>
      </c>
      <c>
        <f>(M48*21)/100</f>
      </c>
      <c t="s">
        <v>28</v>
      </c>
    </row>
    <row r="49" spans="1:5" ht="12.75">
      <c r="A49" s="35" t="s">
        <v>56</v>
      </c>
      <c r="E49" s="39" t="s">
        <v>1229</v>
      </c>
    </row>
    <row r="50" spans="1:5" ht="12.75">
      <c r="A50" s="35" t="s">
        <v>57</v>
      </c>
      <c r="E50" s="40" t="s">
        <v>5</v>
      </c>
    </row>
    <row r="51" spans="1:5" ht="12.75">
      <c r="A51" t="s">
        <v>58</v>
      </c>
      <c r="E51" s="39" t="s">
        <v>5</v>
      </c>
    </row>
    <row r="52" spans="1:16" ht="12.75">
      <c r="A52" t="s">
        <v>50</v>
      </c>
      <c s="34" t="s">
        <v>87</v>
      </c>
      <c s="34" t="s">
        <v>1230</v>
      </c>
      <c s="35" t="s">
        <v>5</v>
      </c>
      <c s="6" t="s">
        <v>1231</v>
      </c>
      <c s="36" t="s">
        <v>1223</v>
      </c>
      <c s="37">
        <v>1</v>
      </c>
      <c s="36">
        <v>0</v>
      </c>
      <c s="36">
        <f>ROUND(G52*H52,6)</f>
      </c>
      <c r="L52" s="38">
        <v>0</v>
      </c>
      <c s="32">
        <f>ROUND(ROUND(L52,2)*ROUND(G52,3),2)</f>
      </c>
      <c s="36" t="s">
        <v>97</v>
      </c>
      <c>
        <f>(M52*21)/100</f>
      </c>
      <c t="s">
        <v>28</v>
      </c>
    </row>
    <row r="53" spans="1:5" ht="12.75">
      <c r="A53" s="35" t="s">
        <v>56</v>
      </c>
      <c r="E53" s="39" t="s">
        <v>1231</v>
      </c>
    </row>
    <row r="54" spans="1:5" ht="12.75">
      <c r="A54" s="35" t="s">
        <v>57</v>
      </c>
      <c r="E54" s="40" t="s">
        <v>5</v>
      </c>
    </row>
    <row r="55" spans="1:5" ht="12.75">
      <c r="A55" t="s">
        <v>58</v>
      </c>
      <c r="E55" s="39" t="s">
        <v>5</v>
      </c>
    </row>
    <row r="56" spans="1:16" ht="25.5">
      <c r="A56" t="s">
        <v>50</v>
      </c>
      <c s="34" t="s">
        <v>91</v>
      </c>
      <c s="34" t="s">
        <v>1232</v>
      </c>
      <c s="35" t="s">
        <v>5</v>
      </c>
      <c s="6" t="s">
        <v>1233</v>
      </c>
      <c s="36" t="s">
        <v>64</v>
      </c>
      <c s="37">
        <v>260</v>
      </c>
      <c s="36">
        <v>0</v>
      </c>
      <c s="36">
        <f>ROUND(G56*H56,6)</f>
      </c>
      <c r="L56" s="38">
        <v>0</v>
      </c>
      <c s="32">
        <f>ROUND(ROUND(L56,2)*ROUND(G56,3),2)</f>
      </c>
      <c s="36" t="s">
        <v>926</v>
      </c>
      <c>
        <f>(M56*21)/100</f>
      </c>
      <c t="s">
        <v>28</v>
      </c>
    </row>
    <row r="57" spans="1:5" ht="25.5">
      <c r="A57" s="35" t="s">
        <v>56</v>
      </c>
      <c r="E57" s="39" t="s">
        <v>1233</v>
      </c>
    </row>
    <row r="58" spans="1:5" ht="12.75">
      <c r="A58" s="35" t="s">
        <v>57</v>
      </c>
      <c r="E58" s="40" t="s">
        <v>5</v>
      </c>
    </row>
    <row r="59" spans="1:5" ht="12.75">
      <c r="A59" t="s">
        <v>58</v>
      </c>
      <c r="E59" s="39" t="s">
        <v>59</v>
      </c>
    </row>
    <row r="60" spans="1:16" ht="12.75">
      <c r="A60" t="s">
        <v>50</v>
      </c>
      <c s="34" t="s">
        <v>94</v>
      </c>
      <c s="34" t="s">
        <v>1234</v>
      </c>
      <c s="35" t="s">
        <v>5</v>
      </c>
      <c s="6" t="s">
        <v>1235</v>
      </c>
      <c s="36" t="s">
        <v>1156</v>
      </c>
      <c s="37">
        <v>247</v>
      </c>
      <c s="36">
        <v>0.001</v>
      </c>
      <c s="36">
        <f>ROUND(G60*H60,6)</f>
      </c>
      <c r="L60" s="38">
        <v>0</v>
      </c>
      <c s="32">
        <f>ROUND(ROUND(L60,2)*ROUND(G60,3),2)</f>
      </c>
      <c s="36" t="s">
        <v>926</v>
      </c>
      <c>
        <f>(M60*21)/100</f>
      </c>
      <c t="s">
        <v>28</v>
      </c>
    </row>
    <row r="61" spans="1:5" ht="12.75">
      <c r="A61" s="35" t="s">
        <v>56</v>
      </c>
      <c r="E61" s="39" t="s">
        <v>1236</v>
      </c>
    </row>
    <row r="62" spans="1:5" ht="12.75">
      <c r="A62" s="35" t="s">
        <v>57</v>
      </c>
      <c r="E62" s="40" t="s">
        <v>5</v>
      </c>
    </row>
    <row r="63" spans="1:5" ht="12.75">
      <c r="A63" t="s">
        <v>58</v>
      </c>
      <c r="E63" s="39" t="s">
        <v>59</v>
      </c>
    </row>
    <row r="64" spans="1:16" ht="12.75">
      <c r="A64" t="s">
        <v>50</v>
      </c>
      <c s="34" t="s">
        <v>101</v>
      </c>
      <c s="34" t="s">
        <v>1237</v>
      </c>
      <c s="35" t="s">
        <v>5</v>
      </c>
      <c s="6" t="s">
        <v>1238</v>
      </c>
      <c s="36" t="s">
        <v>64</v>
      </c>
      <c s="37">
        <v>40</v>
      </c>
      <c s="36">
        <v>0</v>
      </c>
      <c s="36">
        <f>ROUND(G64*H64,6)</f>
      </c>
      <c r="L64" s="38">
        <v>0</v>
      </c>
      <c s="32">
        <f>ROUND(ROUND(L64,2)*ROUND(G64,3),2)</f>
      </c>
      <c s="36" t="s">
        <v>926</v>
      </c>
      <c>
        <f>(M64*21)/100</f>
      </c>
      <c t="s">
        <v>28</v>
      </c>
    </row>
    <row r="65" spans="1:5" ht="12.75">
      <c r="A65" s="35" t="s">
        <v>56</v>
      </c>
      <c r="E65" s="39" t="s">
        <v>1238</v>
      </c>
    </row>
    <row r="66" spans="1:5" ht="12.75">
      <c r="A66" s="35" t="s">
        <v>57</v>
      </c>
      <c r="E66" s="40" t="s">
        <v>5</v>
      </c>
    </row>
    <row r="67" spans="1:5" ht="12.75">
      <c r="A67" t="s">
        <v>58</v>
      </c>
      <c r="E67" s="39" t="s">
        <v>59</v>
      </c>
    </row>
    <row r="68" spans="1:16" ht="12.75">
      <c r="A68" t="s">
        <v>50</v>
      </c>
      <c s="34" t="s">
        <v>104</v>
      </c>
      <c s="34" t="s">
        <v>1239</v>
      </c>
      <c s="35" t="s">
        <v>5</v>
      </c>
      <c s="6" t="s">
        <v>1240</v>
      </c>
      <c s="36" t="s">
        <v>1156</v>
      </c>
      <c s="37">
        <v>16</v>
      </c>
      <c s="36">
        <v>0.001</v>
      </c>
      <c s="36">
        <f>ROUND(G68*H68,6)</f>
      </c>
      <c r="L68" s="38">
        <v>0</v>
      </c>
      <c s="32">
        <f>ROUND(ROUND(L68,2)*ROUND(G68,3),2)</f>
      </c>
      <c s="36" t="s">
        <v>926</v>
      </c>
      <c>
        <f>(M68*21)/100</f>
      </c>
      <c t="s">
        <v>28</v>
      </c>
    </row>
    <row r="69" spans="1:5" ht="12.75">
      <c r="A69" s="35" t="s">
        <v>56</v>
      </c>
      <c r="E69" s="39" t="s">
        <v>1241</v>
      </c>
    </row>
    <row r="70" spans="1:5" ht="12.75">
      <c r="A70" s="35" t="s">
        <v>57</v>
      </c>
      <c r="E70" s="40" t="s">
        <v>5</v>
      </c>
    </row>
    <row r="71" spans="1:5" ht="12.75">
      <c r="A71" t="s">
        <v>58</v>
      </c>
      <c r="E71" s="39" t="s">
        <v>59</v>
      </c>
    </row>
    <row r="72" spans="1:16" ht="38.25">
      <c r="A72" t="s">
        <v>50</v>
      </c>
      <c s="34" t="s">
        <v>109</v>
      </c>
      <c s="34" t="s">
        <v>1242</v>
      </c>
      <c s="35" t="s">
        <v>5</v>
      </c>
      <c s="6" t="s">
        <v>1243</v>
      </c>
      <c s="36" t="s">
        <v>64</v>
      </c>
      <c s="37">
        <v>60</v>
      </c>
      <c s="36">
        <v>0</v>
      </c>
      <c s="36">
        <f>ROUND(G72*H72,6)</f>
      </c>
      <c r="L72" s="38">
        <v>0</v>
      </c>
      <c s="32">
        <f>ROUND(ROUND(L72,2)*ROUND(G72,3),2)</f>
      </c>
      <c s="36" t="s">
        <v>926</v>
      </c>
      <c>
        <f>(M72*21)/100</f>
      </c>
      <c t="s">
        <v>28</v>
      </c>
    </row>
    <row r="73" spans="1:5" ht="38.25">
      <c r="A73" s="35" t="s">
        <v>56</v>
      </c>
      <c r="E73" s="39" t="s">
        <v>1244</v>
      </c>
    </row>
    <row r="74" spans="1:5" ht="12.75">
      <c r="A74" s="35" t="s">
        <v>57</v>
      </c>
      <c r="E74" s="40" t="s">
        <v>5</v>
      </c>
    </row>
    <row r="75" spans="1:5" ht="12.75">
      <c r="A75" t="s">
        <v>58</v>
      </c>
      <c r="E75" s="39" t="s">
        <v>59</v>
      </c>
    </row>
    <row r="76" spans="1:16" ht="12.75">
      <c r="A76" t="s">
        <v>50</v>
      </c>
      <c s="34" t="s">
        <v>112</v>
      </c>
      <c s="34" t="s">
        <v>1245</v>
      </c>
      <c s="35" t="s">
        <v>5</v>
      </c>
      <c s="6" t="s">
        <v>1246</v>
      </c>
      <c s="36" t="s">
        <v>64</v>
      </c>
      <c s="37">
        <v>69</v>
      </c>
      <c s="36">
        <v>0.00017</v>
      </c>
      <c s="36">
        <f>ROUND(G76*H76,6)</f>
      </c>
      <c r="L76" s="38">
        <v>0</v>
      </c>
      <c s="32">
        <f>ROUND(ROUND(L76,2)*ROUND(G76,3),2)</f>
      </c>
      <c s="36" t="s">
        <v>97</v>
      </c>
      <c>
        <f>(M76*21)/100</f>
      </c>
      <c t="s">
        <v>28</v>
      </c>
    </row>
    <row r="77" spans="1:5" ht="12.75">
      <c r="A77" s="35" t="s">
        <v>56</v>
      </c>
      <c r="E77" s="39" t="s">
        <v>1246</v>
      </c>
    </row>
    <row r="78" spans="1:5" ht="12.75">
      <c r="A78" s="35" t="s">
        <v>57</v>
      </c>
      <c r="E78" s="40" t="s">
        <v>5</v>
      </c>
    </row>
    <row r="79" spans="1:5" ht="12.75">
      <c r="A79" t="s">
        <v>58</v>
      </c>
      <c r="E79" s="39" t="s">
        <v>1247</v>
      </c>
    </row>
    <row r="80" spans="1:16" ht="25.5">
      <c r="A80" t="s">
        <v>50</v>
      </c>
      <c s="34" t="s">
        <v>115</v>
      </c>
      <c s="34" t="s">
        <v>1248</v>
      </c>
      <c s="35" t="s">
        <v>5</v>
      </c>
      <c s="6" t="s">
        <v>1249</v>
      </c>
      <c s="36" t="s">
        <v>64</v>
      </c>
      <c s="37">
        <v>200</v>
      </c>
      <c s="36">
        <v>0</v>
      </c>
      <c s="36">
        <f>ROUND(G80*H80,6)</f>
      </c>
      <c r="L80" s="38">
        <v>0</v>
      </c>
      <c s="32">
        <f>ROUND(ROUND(L80,2)*ROUND(G80,3),2)</f>
      </c>
      <c s="36" t="s">
        <v>926</v>
      </c>
      <c>
        <f>(M80*21)/100</f>
      </c>
      <c t="s">
        <v>28</v>
      </c>
    </row>
    <row r="81" spans="1:5" ht="25.5">
      <c r="A81" s="35" t="s">
        <v>56</v>
      </c>
      <c r="E81" s="39" t="s">
        <v>1249</v>
      </c>
    </row>
    <row r="82" spans="1:5" ht="12.75">
      <c r="A82" s="35" t="s">
        <v>57</v>
      </c>
      <c r="E82" s="40" t="s">
        <v>5</v>
      </c>
    </row>
    <row r="83" spans="1:5" ht="12.75">
      <c r="A83" t="s">
        <v>58</v>
      </c>
      <c r="E83" s="39" t="s">
        <v>59</v>
      </c>
    </row>
    <row r="84" spans="1:16" ht="12.75">
      <c r="A84" t="s">
        <v>50</v>
      </c>
      <c s="34" t="s">
        <v>118</v>
      </c>
      <c s="34" t="s">
        <v>1250</v>
      </c>
      <c s="35" t="s">
        <v>5</v>
      </c>
      <c s="6" t="s">
        <v>1251</v>
      </c>
      <c s="36" t="s">
        <v>64</v>
      </c>
      <c s="37">
        <v>230</v>
      </c>
      <c s="36">
        <v>0.00979</v>
      </c>
      <c s="36">
        <f>ROUND(G84*H84,6)</f>
      </c>
      <c r="L84" s="38">
        <v>0</v>
      </c>
      <c s="32">
        <f>ROUND(ROUND(L84,2)*ROUND(G84,3),2)</f>
      </c>
      <c s="36" t="s">
        <v>926</v>
      </c>
      <c>
        <f>(M84*21)/100</f>
      </c>
      <c t="s">
        <v>28</v>
      </c>
    </row>
    <row r="85" spans="1:5" ht="12.75">
      <c r="A85" s="35" t="s">
        <v>56</v>
      </c>
      <c r="E85" s="39" t="s">
        <v>1252</v>
      </c>
    </row>
    <row r="86" spans="1:5" ht="12.75">
      <c r="A86" s="35" t="s">
        <v>57</v>
      </c>
      <c r="E86" s="40" t="s">
        <v>5</v>
      </c>
    </row>
    <row r="87" spans="1:5" ht="12.75">
      <c r="A87" t="s">
        <v>58</v>
      </c>
      <c r="E87" s="39" t="s">
        <v>59</v>
      </c>
    </row>
    <row r="88" spans="1:16" ht="12.75">
      <c r="A88" t="s">
        <v>50</v>
      </c>
      <c s="34" t="s">
        <v>121</v>
      </c>
      <c s="34" t="s">
        <v>1253</v>
      </c>
      <c s="35" t="s">
        <v>5</v>
      </c>
      <c s="6" t="s">
        <v>1254</v>
      </c>
      <c s="36" t="s">
        <v>64</v>
      </c>
      <c s="37">
        <v>100</v>
      </c>
      <c s="36">
        <v>0</v>
      </c>
      <c s="36">
        <f>ROUND(G88*H88,6)</f>
      </c>
      <c r="L88" s="38">
        <v>0</v>
      </c>
      <c s="32">
        <f>ROUND(ROUND(L88,2)*ROUND(G88,3),2)</f>
      </c>
      <c s="36" t="s">
        <v>97</v>
      </c>
      <c>
        <f>(M88*21)/100</f>
      </c>
      <c t="s">
        <v>28</v>
      </c>
    </row>
    <row r="89" spans="1:5" ht="12.75">
      <c r="A89" s="35" t="s">
        <v>56</v>
      </c>
      <c r="E89" s="39" t="s">
        <v>1254</v>
      </c>
    </row>
    <row r="90" spans="1:5" ht="12.75">
      <c r="A90" s="35" t="s">
        <v>57</v>
      </c>
      <c r="E90" s="40" t="s">
        <v>5</v>
      </c>
    </row>
    <row r="91" spans="1:5" ht="12.75">
      <c r="A91" t="s">
        <v>58</v>
      </c>
      <c r="E91" s="39" t="s">
        <v>5</v>
      </c>
    </row>
    <row r="92" spans="1:16" ht="12.75">
      <c r="A92" t="s">
        <v>50</v>
      </c>
      <c s="34" t="s">
        <v>125</v>
      </c>
      <c s="34" t="s">
        <v>1255</v>
      </c>
      <c s="35" t="s">
        <v>5</v>
      </c>
      <c s="6" t="s">
        <v>1256</v>
      </c>
      <c s="36" t="s">
        <v>64</v>
      </c>
      <c s="37">
        <v>20</v>
      </c>
      <c s="36">
        <v>0</v>
      </c>
      <c s="36">
        <f>ROUND(G92*H92,6)</f>
      </c>
      <c r="L92" s="38">
        <v>0</v>
      </c>
      <c s="32">
        <f>ROUND(ROUND(L92,2)*ROUND(G92,3),2)</f>
      </c>
      <c s="36" t="s">
        <v>97</v>
      </c>
      <c>
        <f>(M92*21)/100</f>
      </c>
      <c t="s">
        <v>28</v>
      </c>
    </row>
    <row r="93" spans="1:5" ht="12.75">
      <c r="A93" s="35" t="s">
        <v>56</v>
      </c>
      <c r="E93" s="39" t="s">
        <v>1256</v>
      </c>
    </row>
    <row r="94" spans="1:5" ht="12.75">
      <c r="A94" s="35" t="s">
        <v>57</v>
      </c>
      <c r="E94" s="40" t="s">
        <v>5</v>
      </c>
    </row>
    <row r="95" spans="1:5" ht="12.75">
      <c r="A95" t="s">
        <v>58</v>
      </c>
      <c r="E95" s="39" t="s">
        <v>5</v>
      </c>
    </row>
    <row r="96" spans="1:16" ht="12.75">
      <c r="A96" t="s">
        <v>50</v>
      </c>
      <c s="34" t="s">
        <v>128</v>
      </c>
      <c s="34" t="s">
        <v>1257</v>
      </c>
      <c s="35" t="s">
        <v>5</v>
      </c>
      <c s="6" t="s">
        <v>1258</v>
      </c>
      <c s="36" t="s">
        <v>1259</v>
      </c>
      <c s="37">
        <v>1</v>
      </c>
      <c s="36">
        <v>0</v>
      </c>
      <c s="36">
        <f>ROUND(G96*H96,6)</f>
      </c>
      <c r="L96" s="38">
        <v>0</v>
      </c>
      <c s="32">
        <f>ROUND(ROUND(L96,2)*ROUND(G96,3),2)</f>
      </c>
      <c s="36" t="s">
        <v>97</v>
      </c>
      <c>
        <f>(M96*21)/100</f>
      </c>
      <c t="s">
        <v>28</v>
      </c>
    </row>
    <row r="97" spans="1:5" ht="12.75">
      <c r="A97" s="35" t="s">
        <v>56</v>
      </c>
      <c r="E97" s="39" t="s">
        <v>1258</v>
      </c>
    </row>
    <row r="98" spans="1:5" ht="12.75">
      <c r="A98" s="35" t="s">
        <v>57</v>
      </c>
      <c r="E98" s="40" t="s">
        <v>5</v>
      </c>
    </row>
    <row r="99" spans="1:5" ht="12.75">
      <c r="A99" t="s">
        <v>58</v>
      </c>
      <c r="E99" s="39" t="s">
        <v>5</v>
      </c>
    </row>
    <row r="100" spans="1:16" ht="12.75">
      <c r="A100" t="s">
        <v>50</v>
      </c>
      <c s="34" t="s">
        <v>132</v>
      </c>
      <c s="34" t="s">
        <v>1260</v>
      </c>
      <c s="35" t="s">
        <v>5</v>
      </c>
      <c s="6" t="s">
        <v>1261</v>
      </c>
      <c s="36" t="s">
        <v>1259</v>
      </c>
      <c s="37">
        <v>1</v>
      </c>
      <c s="36">
        <v>0</v>
      </c>
      <c s="36">
        <f>ROUND(G100*H100,6)</f>
      </c>
      <c r="L100" s="38">
        <v>0</v>
      </c>
      <c s="32">
        <f>ROUND(ROUND(L100,2)*ROUND(G100,3),2)</f>
      </c>
      <c s="36" t="s">
        <v>926</v>
      </c>
      <c>
        <f>(M100*21)/100</f>
      </c>
      <c t="s">
        <v>28</v>
      </c>
    </row>
    <row r="101" spans="1:5" ht="12.75">
      <c r="A101" s="35" t="s">
        <v>56</v>
      </c>
      <c r="E101" s="39" t="s">
        <v>1261</v>
      </c>
    </row>
    <row r="102" spans="1:5" ht="12.75">
      <c r="A102" s="35" t="s">
        <v>57</v>
      </c>
      <c r="E102" s="40" t="s">
        <v>5</v>
      </c>
    </row>
    <row r="103" spans="1:5" ht="12.75">
      <c r="A103" t="s">
        <v>58</v>
      </c>
      <c r="E103" s="39" t="s">
        <v>59</v>
      </c>
    </row>
    <row r="104" spans="1:16" ht="12.75">
      <c r="A104" t="s">
        <v>50</v>
      </c>
      <c s="34" t="s">
        <v>136</v>
      </c>
      <c s="34" t="s">
        <v>1262</v>
      </c>
      <c s="35" t="s">
        <v>5</v>
      </c>
      <c s="6" t="s">
        <v>1263</v>
      </c>
      <c s="36" t="s">
        <v>1259</v>
      </c>
      <c s="37">
        <v>1</v>
      </c>
      <c s="36">
        <v>0</v>
      </c>
      <c s="36">
        <f>ROUND(G104*H104,6)</f>
      </c>
      <c r="L104" s="38">
        <v>0</v>
      </c>
      <c s="32">
        <f>ROUND(ROUND(L104,2)*ROUND(G104,3),2)</f>
      </c>
      <c s="36" t="s">
        <v>97</v>
      </c>
      <c>
        <f>(M104*21)/100</f>
      </c>
      <c t="s">
        <v>28</v>
      </c>
    </row>
    <row r="105" spans="1:5" ht="12.75">
      <c r="A105" s="35" t="s">
        <v>56</v>
      </c>
      <c r="E105" s="39" t="s">
        <v>1263</v>
      </c>
    </row>
    <row r="106" spans="1:5" ht="12.75">
      <c r="A106" s="35" t="s">
        <v>57</v>
      </c>
      <c r="E106" s="40" t="s">
        <v>5</v>
      </c>
    </row>
    <row r="107" spans="1:5" ht="12.75">
      <c r="A107" t="s">
        <v>58</v>
      </c>
      <c r="E107" s="39" t="s">
        <v>5</v>
      </c>
    </row>
    <row r="108" spans="1:16" ht="12.75">
      <c r="A108" t="s">
        <v>50</v>
      </c>
      <c s="34" t="s">
        <v>140</v>
      </c>
      <c s="34" t="s">
        <v>1264</v>
      </c>
      <c s="35" t="s">
        <v>5</v>
      </c>
      <c s="6" t="s">
        <v>1265</v>
      </c>
      <c s="36" t="s">
        <v>1259</v>
      </c>
      <c s="37">
        <v>1</v>
      </c>
      <c s="36">
        <v>0</v>
      </c>
      <c s="36">
        <f>ROUND(G108*H108,6)</f>
      </c>
      <c r="L108" s="38">
        <v>0</v>
      </c>
      <c s="32">
        <f>ROUND(ROUND(L108,2)*ROUND(G108,3),2)</f>
      </c>
      <c s="36" t="s">
        <v>97</v>
      </c>
      <c>
        <f>(M108*21)/100</f>
      </c>
      <c t="s">
        <v>28</v>
      </c>
    </row>
    <row r="109" spans="1:5" ht="12.75">
      <c r="A109" s="35" t="s">
        <v>56</v>
      </c>
      <c r="E109" s="39" t="s">
        <v>1265</v>
      </c>
    </row>
    <row r="110" spans="1:5" ht="12.75">
      <c r="A110" s="35" t="s">
        <v>57</v>
      </c>
      <c r="E110" s="40" t="s">
        <v>5</v>
      </c>
    </row>
    <row r="111" spans="1:5" ht="12.75">
      <c r="A111" t="s">
        <v>58</v>
      </c>
      <c r="E111" s="39" t="s">
        <v>5</v>
      </c>
    </row>
    <row r="112" spans="1:16" ht="12.75">
      <c r="A112" t="s">
        <v>50</v>
      </c>
      <c s="34" t="s">
        <v>144</v>
      </c>
      <c s="34" t="s">
        <v>1266</v>
      </c>
      <c s="35" t="s">
        <v>5</v>
      </c>
      <c s="6" t="s">
        <v>1267</v>
      </c>
      <c s="36" t="s">
        <v>1259</v>
      </c>
      <c s="37">
        <v>1</v>
      </c>
      <c s="36">
        <v>0</v>
      </c>
      <c s="36">
        <f>ROUND(G112*H112,6)</f>
      </c>
      <c r="L112" s="38">
        <v>0</v>
      </c>
      <c s="32">
        <f>ROUND(ROUND(L112,2)*ROUND(G112,3),2)</f>
      </c>
      <c s="36" t="s">
        <v>97</v>
      </c>
      <c>
        <f>(M112*21)/100</f>
      </c>
      <c t="s">
        <v>28</v>
      </c>
    </row>
    <row r="113" spans="1:5" ht="12.75">
      <c r="A113" s="35" t="s">
        <v>56</v>
      </c>
      <c r="E113" s="39" t="s">
        <v>1267</v>
      </c>
    </row>
    <row r="114" spans="1:5" ht="12.75">
      <c r="A114" s="35" t="s">
        <v>57</v>
      </c>
      <c r="E114" s="40" t="s">
        <v>5</v>
      </c>
    </row>
    <row r="115" spans="1:5" ht="12.75">
      <c r="A115" t="s">
        <v>58</v>
      </c>
      <c r="E115" s="39" t="s">
        <v>5</v>
      </c>
    </row>
    <row r="116" spans="1:16" ht="12.75">
      <c r="A116" t="s">
        <v>50</v>
      </c>
      <c s="34" t="s">
        <v>148</v>
      </c>
      <c s="34" t="s">
        <v>1268</v>
      </c>
      <c s="35" t="s">
        <v>5</v>
      </c>
      <c s="6" t="s">
        <v>1269</v>
      </c>
      <c s="36" t="s">
        <v>1223</v>
      </c>
      <c s="37">
        <v>1</v>
      </c>
      <c s="36">
        <v>0</v>
      </c>
      <c s="36">
        <f>ROUND(G116*H116,6)</f>
      </c>
      <c r="L116" s="38">
        <v>0</v>
      </c>
      <c s="32">
        <f>ROUND(ROUND(L116,2)*ROUND(G116,3),2)</f>
      </c>
      <c s="36" t="s">
        <v>97</v>
      </c>
      <c>
        <f>(M116*21)/100</f>
      </c>
      <c t="s">
        <v>28</v>
      </c>
    </row>
    <row r="117" spans="1:5" ht="12.75">
      <c r="A117" s="35" t="s">
        <v>56</v>
      </c>
      <c r="E117" s="39" t="s">
        <v>1269</v>
      </c>
    </row>
    <row r="118" spans="1:5" ht="12.75">
      <c r="A118" s="35" t="s">
        <v>57</v>
      </c>
      <c r="E118" s="40" t="s">
        <v>5</v>
      </c>
    </row>
    <row r="119" spans="1:5" ht="12.75">
      <c r="A119" t="s">
        <v>58</v>
      </c>
      <c r="E119" s="39" t="s">
        <v>5</v>
      </c>
    </row>
    <row r="120" spans="1:16" ht="25.5">
      <c r="A120" t="s">
        <v>50</v>
      </c>
      <c s="34" t="s">
        <v>152</v>
      </c>
      <c s="34" t="s">
        <v>1270</v>
      </c>
      <c s="35" t="s">
        <v>5</v>
      </c>
      <c s="6" t="s">
        <v>1271</v>
      </c>
      <c s="36" t="s">
        <v>939</v>
      </c>
      <c s="37">
        <v>2.526</v>
      </c>
      <c s="36">
        <v>0</v>
      </c>
      <c s="36">
        <f>ROUND(G120*H120,6)</f>
      </c>
      <c r="L120" s="38">
        <v>0</v>
      </c>
      <c s="32">
        <f>ROUND(ROUND(L120,2)*ROUND(G120,3),2)</f>
      </c>
      <c s="36" t="s">
        <v>926</v>
      </c>
      <c>
        <f>(M120*21)/100</f>
      </c>
      <c t="s">
        <v>28</v>
      </c>
    </row>
    <row r="121" spans="1:5" ht="25.5">
      <c r="A121" s="35" t="s">
        <v>56</v>
      </c>
      <c r="E121" s="39" t="s">
        <v>1271</v>
      </c>
    </row>
    <row r="122" spans="1:5" ht="12.75">
      <c r="A122" s="35" t="s">
        <v>57</v>
      </c>
      <c r="E122" s="40" t="s">
        <v>5</v>
      </c>
    </row>
    <row r="123" spans="1:5" ht="12.75">
      <c r="A123" t="s">
        <v>58</v>
      </c>
      <c r="E123" s="39" t="s">
        <v>59</v>
      </c>
    </row>
    <row r="124" spans="1:13" ht="12.75">
      <c r="A124" t="s">
        <v>47</v>
      </c>
      <c r="C124" s="31" t="s">
        <v>978</v>
      </c>
      <c r="E124" s="33" t="s">
        <v>979</v>
      </c>
      <c r="J124" s="32">
        <f>0</f>
      </c>
      <c s="32">
        <f>0</f>
      </c>
      <c s="32">
        <f>0+L125+L129</f>
      </c>
      <c s="32">
        <f>0+M125+M129</f>
      </c>
    </row>
    <row r="125" spans="1:16" ht="25.5">
      <c r="A125" t="s">
        <v>50</v>
      </c>
      <c s="34" t="s">
        <v>156</v>
      </c>
      <c s="34" t="s">
        <v>980</v>
      </c>
      <c s="35" t="s">
        <v>981</v>
      </c>
      <c s="6" t="s">
        <v>982</v>
      </c>
      <c s="36" t="s">
        <v>939</v>
      </c>
      <c s="37">
        <v>13.916</v>
      </c>
      <c s="36">
        <v>0</v>
      </c>
      <c s="36">
        <f>ROUND(G125*H125,6)</f>
      </c>
      <c r="L125" s="38">
        <v>0</v>
      </c>
      <c s="32">
        <f>ROUND(ROUND(L125,2)*ROUND(G125,3),2)</f>
      </c>
      <c s="36" t="s">
        <v>97</v>
      </c>
      <c>
        <f>(M125*21)/100</f>
      </c>
      <c t="s">
        <v>28</v>
      </c>
    </row>
    <row r="126" spans="1:5" ht="25.5">
      <c r="A126" s="35" t="s">
        <v>56</v>
      </c>
      <c r="E126" s="39" t="s">
        <v>982</v>
      </c>
    </row>
    <row r="127" spans="1:5" ht="12.75">
      <c r="A127" s="35" t="s">
        <v>57</v>
      </c>
      <c r="E127" s="40" t="s">
        <v>5</v>
      </c>
    </row>
    <row r="128" spans="1:5" ht="153">
      <c r="A128" t="s">
        <v>58</v>
      </c>
      <c r="E128" s="39" t="s">
        <v>983</v>
      </c>
    </row>
    <row r="129" spans="1:16" ht="25.5">
      <c r="A129" t="s">
        <v>50</v>
      </c>
      <c s="34" t="s">
        <v>160</v>
      </c>
      <c s="34" t="s">
        <v>984</v>
      </c>
      <c s="35" t="s">
        <v>985</v>
      </c>
      <c s="6" t="s">
        <v>986</v>
      </c>
      <c s="36" t="s">
        <v>939</v>
      </c>
      <c s="37">
        <v>32.472</v>
      </c>
      <c s="36">
        <v>0</v>
      </c>
      <c s="36">
        <f>ROUND(G129*H129,6)</f>
      </c>
      <c r="L129" s="38">
        <v>0</v>
      </c>
      <c s="32">
        <f>ROUND(ROUND(L129,2)*ROUND(G129,3),2)</f>
      </c>
      <c s="36" t="s">
        <v>97</v>
      </c>
      <c>
        <f>(M129*21)/100</f>
      </c>
      <c t="s">
        <v>28</v>
      </c>
    </row>
    <row r="130" spans="1:5" ht="25.5">
      <c r="A130" s="35" t="s">
        <v>56</v>
      </c>
      <c r="E130" s="39" t="s">
        <v>986</v>
      </c>
    </row>
    <row r="131" spans="1:5" ht="12.75">
      <c r="A131" s="35" t="s">
        <v>57</v>
      </c>
      <c r="E131" s="40" t="s">
        <v>5</v>
      </c>
    </row>
    <row r="132" spans="1:5" ht="153">
      <c r="A132" t="s">
        <v>58</v>
      </c>
      <c r="E132" s="39" t="s">
        <v>983</v>
      </c>
    </row>
    <row r="133" spans="1:13" ht="12.75">
      <c r="A133" t="s">
        <v>47</v>
      </c>
      <c r="C133" s="31" t="s">
        <v>987</v>
      </c>
      <c r="E133" s="33" t="s">
        <v>988</v>
      </c>
      <c r="J133" s="32">
        <f>0</f>
      </c>
      <c s="32">
        <f>0</f>
      </c>
      <c s="32">
        <f>0+L134</f>
      </c>
      <c s="32">
        <f>0+M134</f>
      </c>
    </row>
    <row r="134" spans="1:16" ht="38.25">
      <c r="A134" t="s">
        <v>50</v>
      </c>
      <c s="34" t="s">
        <v>164</v>
      </c>
      <c s="34" t="s">
        <v>1272</v>
      </c>
      <c s="35" t="s">
        <v>5</v>
      </c>
      <c s="6" t="s">
        <v>1273</v>
      </c>
      <c s="36" t="s">
        <v>939</v>
      </c>
      <c s="37">
        <v>32.669</v>
      </c>
      <c s="36">
        <v>0</v>
      </c>
      <c s="36">
        <f>ROUND(G134*H134,6)</f>
      </c>
      <c r="L134" s="38">
        <v>0</v>
      </c>
      <c s="32">
        <f>ROUND(ROUND(L134,2)*ROUND(G134,3),2)</f>
      </c>
      <c s="36" t="s">
        <v>926</v>
      </c>
      <c>
        <f>(M134*21)/100</f>
      </c>
      <c t="s">
        <v>28</v>
      </c>
    </row>
    <row r="135" spans="1:5" ht="51">
      <c r="A135" s="35" t="s">
        <v>56</v>
      </c>
      <c r="E135" s="39" t="s">
        <v>1274</v>
      </c>
    </row>
    <row r="136" spans="1:5" ht="12.75">
      <c r="A136" s="35" t="s">
        <v>57</v>
      </c>
      <c r="E136" s="40" t="s">
        <v>5</v>
      </c>
    </row>
    <row r="137" spans="1:5" ht="12.75">
      <c r="A137" t="s">
        <v>58</v>
      </c>
      <c r="E13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1279</v>
      </c>
      <c r="E8" s="30" t="s">
        <v>1278</v>
      </c>
      <c r="J8" s="29">
        <f>0+J9+J22+J27+J112</f>
      </c>
      <c s="29">
        <f>0+K9+K22+K27+K112</f>
      </c>
      <c s="29">
        <f>0+L9+L22+L27+L112</f>
      </c>
      <c s="29">
        <f>0+M9+M22+M27+M112</f>
      </c>
    </row>
    <row r="9" spans="1:13" ht="12.75">
      <c r="A9" t="s">
        <v>47</v>
      </c>
      <c r="C9" s="31" t="s">
        <v>51</v>
      </c>
      <c r="E9" s="33" t="s">
        <v>923</v>
      </c>
      <c r="J9" s="32">
        <f>0</f>
      </c>
      <c s="32">
        <f>0</f>
      </c>
      <c s="32">
        <f>0+L10+L14+L18</f>
      </c>
      <c s="32">
        <f>0+M10+M14+M18</f>
      </c>
    </row>
    <row r="10" spans="1:16" ht="12.75">
      <c r="A10" t="s">
        <v>50</v>
      </c>
      <c s="34" t="s">
        <v>51</v>
      </c>
      <c s="34" t="s">
        <v>1280</v>
      </c>
      <c s="35" t="s">
        <v>5</v>
      </c>
      <c s="6" t="s">
        <v>1281</v>
      </c>
      <c s="36" t="s">
        <v>236</v>
      </c>
      <c s="37">
        <v>4.16</v>
      </c>
      <c s="36">
        <v>0</v>
      </c>
      <c s="36">
        <f>ROUND(G10*H10,6)</f>
      </c>
      <c r="L10" s="38">
        <v>0</v>
      </c>
      <c s="32">
        <f>ROUND(ROUND(L10,2)*ROUND(G10,3),2)</f>
      </c>
      <c s="36" t="s">
        <v>55</v>
      </c>
      <c>
        <f>(M10*21)/100</f>
      </c>
      <c t="s">
        <v>28</v>
      </c>
    </row>
    <row r="11" spans="1:5" ht="12.75">
      <c r="A11" s="35" t="s">
        <v>56</v>
      </c>
      <c r="E11" s="39" t="s">
        <v>1281</v>
      </c>
    </row>
    <row r="12" spans="1:5" ht="12.75">
      <c r="A12" s="35" t="s">
        <v>57</v>
      </c>
      <c r="E12" s="40" t="s">
        <v>5</v>
      </c>
    </row>
    <row r="13" spans="1:5" ht="12.75">
      <c r="A13" t="s">
        <v>58</v>
      </c>
      <c r="E13" s="39" t="s">
        <v>59</v>
      </c>
    </row>
    <row r="14" spans="1:16" ht="12.75">
      <c r="A14" t="s">
        <v>50</v>
      </c>
      <c s="34" t="s">
        <v>28</v>
      </c>
      <c s="34" t="s">
        <v>1282</v>
      </c>
      <c s="35" t="s">
        <v>5</v>
      </c>
      <c s="6" t="s">
        <v>1283</v>
      </c>
      <c s="36" t="s">
        <v>236</v>
      </c>
      <c s="37">
        <v>48</v>
      </c>
      <c s="36">
        <v>0</v>
      </c>
      <c s="36">
        <f>ROUND(G14*H14,6)</f>
      </c>
      <c r="L14" s="38">
        <v>0</v>
      </c>
      <c s="32">
        <f>ROUND(ROUND(L14,2)*ROUND(G14,3),2)</f>
      </c>
      <c s="36" t="s">
        <v>55</v>
      </c>
      <c>
        <f>(M14*21)/100</f>
      </c>
      <c t="s">
        <v>28</v>
      </c>
    </row>
    <row r="15" spans="1:5" ht="12.75">
      <c r="A15" s="35" t="s">
        <v>56</v>
      </c>
      <c r="E15" s="39" t="s">
        <v>1283</v>
      </c>
    </row>
    <row r="16" spans="1:5" ht="12.75">
      <c r="A16" s="35" t="s">
        <v>57</v>
      </c>
      <c r="E16" s="40" t="s">
        <v>5</v>
      </c>
    </row>
    <row r="17" spans="1:5" ht="12.75">
      <c r="A17" t="s">
        <v>58</v>
      </c>
      <c r="E17" s="39" t="s">
        <v>59</v>
      </c>
    </row>
    <row r="18" spans="1:16" ht="12.75">
      <c r="A18" t="s">
        <v>50</v>
      </c>
      <c s="34" t="s">
        <v>26</v>
      </c>
      <c s="34" t="s">
        <v>1284</v>
      </c>
      <c s="35" t="s">
        <v>5</v>
      </c>
      <c s="6" t="s">
        <v>1285</v>
      </c>
      <c s="36" t="s">
        <v>236</v>
      </c>
      <c s="37">
        <v>48</v>
      </c>
      <c s="36">
        <v>0</v>
      </c>
      <c s="36">
        <f>ROUND(G18*H18,6)</f>
      </c>
      <c r="L18" s="38">
        <v>0</v>
      </c>
      <c s="32">
        <f>ROUND(ROUND(L18,2)*ROUND(G18,3),2)</f>
      </c>
      <c s="36" t="s">
        <v>55</v>
      </c>
      <c>
        <f>(M18*21)/100</f>
      </c>
      <c t="s">
        <v>28</v>
      </c>
    </row>
    <row r="19" spans="1:5" ht="12.75">
      <c r="A19" s="35" t="s">
        <v>56</v>
      </c>
      <c r="E19" s="39" t="s">
        <v>1285</v>
      </c>
    </row>
    <row r="20" spans="1:5" ht="12.75">
      <c r="A20" s="35" t="s">
        <v>57</v>
      </c>
      <c r="E20" s="40" t="s">
        <v>5</v>
      </c>
    </row>
    <row r="21" spans="1:5" ht="12.75">
      <c r="A21" t="s">
        <v>58</v>
      </c>
      <c r="E21" s="39" t="s">
        <v>59</v>
      </c>
    </row>
    <row r="22" spans="1:13" ht="12.75">
      <c r="A22" t="s">
        <v>47</v>
      </c>
      <c r="C22" s="31" t="s">
        <v>28</v>
      </c>
      <c r="E22" s="33" t="s">
        <v>942</v>
      </c>
      <c r="J22" s="32">
        <f>0</f>
      </c>
      <c s="32">
        <f>0</f>
      </c>
      <c s="32">
        <f>0+L23</f>
      </c>
      <c s="32">
        <f>0+M23</f>
      </c>
    </row>
    <row r="23" spans="1:16" ht="12.75">
      <c r="A23" t="s">
        <v>50</v>
      </c>
      <c s="34" t="s">
        <v>67</v>
      </c>
      <c s="34" t="s">
        <v>1286</v>
      </c>
      <c s="35" t="s">
        <v>5</v>
      </c>
      <c s="6" t="s">
        <v>1287</v>
      </c>
      <c s="36" t="s">
        <v>236</v>
      </c>
      <c s="37">
        <v>4.16</v>
      </c>
      <c s="36">
        <v>0</v>
      </c>
      <c s="36">
        <f>ROUND(G23*H23,6)</f>
      </c>
      <c r="L23" s="38">
        <v>0</v>
      </c>
      <c s="32">
        <f>ROUND(ROUND(L23,2)*ROUND(G23,3),2)</f>
      </c>
      <c s="36" t="s">
        <v>55</v>
      </c>
      <c>
        <f>(M23*21)/100</f>
      </c>
      <c t="s">
        <v>28</v>
      </c>
    </row>
    <row r="24" spans="1:5" ht="12.75">
      <c r="A24" s="35" t="s">
        <v>56</v>
      </c>
      <c r="E24" s="39" t="s">
        <v>1287</v>
      </c>
    </row>
    <row r="25" spans="1:5" ht="12.75">
      <c r="A25" s="35" t="s">
        <v>57</v>
      </c>
      <c r="E25" s="40" t="s">
        <v>5</v>
      </c>
    </row>
    <row r="26" spans="1:5" ht="12.75">
      <c r="A26" t="s">
        <v>58</v>
      </c>
      <c r="E26" s="39" t="s">
        <v>59</v>
      </c>
    </row>
    <row r="27" spans="1:13" ht="12.75">
      <c r="A27" t="s">
        <v>47</v>
      </c>
      <c r="C27" s="31" t="s">
        <v>48</v>
      </c>
      <c r="E27" s="33" t="s">
        <v>1288</v>
      </c>
      <c r="J27" s="32">
        <f>0</f>
      </c>
      <c s="32">
        <f>0</f>
      </c>
      <c s="32">
        <f>0+L28+L32+L36+L40+L44+L48+L52+L56+L60+L64+L68+L72+L76+L80+L84+L88+L92+L96+L100+L104+L108</f>
      </c>
      <c s="32">
        <f>0+M28+M32+M36+M40+M44+M48+M52+M56+M60+M64+M68+M72+M76+M80+M84+M88+M92+M96+M100+M104+M108</f>
      </c>
    </row>
    <row r="28" spans="1:16" ht="12.75">
      <c r="A28" t="s">
        <v>50</v>
      </c>
      <c s="34" t="s">
        <v>70</v>
      </c>
      <c s="34" t="s">
        <v>1289</v>
      </c>
      <c s="35" t="s">
        <v>5</v>
      </c>
      <c s="6" t="s">
        <v>1290</v>
      </c>
      <c s="36" t="s">
        <v>64</v>
      </c>
      <c s="37">
        <v>20</v>
      </c>
      <c s="36">
        <v>0</v>
      </c>
      <c s="36">
        <f>ROUND(G28*H28,6)</f>
      </c>
      <c r="L28" s="38">
        <v>0</v>
      </c>
      <c s="32">
        <f>ROUND(ROUND(L28,2)*ROUND(G28,3),2)</f>
      </c>
      <c s="36" t="s">
        <v>55</v>
      </c>
      <c>
        <f>(M28*21)/100</f>
      </c>
      <c t="s">
        <v>28</v>
      </c>
    </row>
    <row r="29" spans="1:5" ht="12.75">
      <c r="A29" s="35" t="s">
        <v>56</v>
      </c>
      <c r="E29" s="39" t="s">
        <v>1290</v>
      </c>
    </row>
    <row r="30" spans="1:5" ht="12.75">
      <c r="A30" s="35" t="s">
        <v>57</v>
      </c>
      <c r="E30" s="40" t="s">
        <v>5</v>
      </c>
    </row>
    <row r="31" spans="1:5" ht="12.75">
      <c r="A31" t="s">
        <v>58</v>
      </c>
      <c r="E31" s="39" t="s">
        <v>59</v>
      </c>
    </row>
    <row r="32" spans="1:16" ht="12.75">
      <c r="A32" t="s">
        <v>50</v>
      </c>
      <c s="34" t="s">
        <v>27</v>
      </c>
      <c s="34" t="s">
        <v>1291</v>
      </c>
      <c s="35" t="s">
        <v>5</v>
      </c>
      <c s="6" t="s">
        <v>1292</v>
      </c>
      <c s="36" t="s">
        <v>64</v>
      </c>
      <c s="37">
        <v>200</v>
      </c>
      <c s="36">
        <v>0</v>
      </c>
      <c s="36">
        <f>ROUND(G32*H32,6)</f>
      </c>
      <c r="L32" s="38">
        <v>0</v>
      </c>
      <c s="32">
        <f>ROUND(ROUND(L32,2)*ROUND(G32,3),2)</f>
      </c>
      <c s="36" t="s">
        <v>55</v>
      </c>
      <c>
        <f>(M32*21)/100</f>
      </c>
      <c t="s">
        <v>28</v>
      </c>
    </row>
    <row r="33" spans="1:5" ht="12.75">
      <c r="A33" s="35" t="s">
        <v>56</v>
      </c>
      <c r="E33" s="39" t="s">
        <v>1292</v>
      </c>
    </row>
    <row r="34" spans="1:5" ht="12.75">
      <c r="A34" s="35" t="s">
        <v>57</v>
      </c>
      <c r="E34" s="40" t="s">
        <v>5</v>
      </c>
    </row>
    <row r="35" spans="1:5" ht="12.75">
      <c r="A35" t="s">
        <v>58</v>
      </c>
      <c r="E35" s="39" t="s">
        <v>59</v>
      </c>
    </row>
    <row r="36" spans="1:16" ht="12.75">
      <c r="A36" t="s">
        <v>50</v>
      </c>
      <c s="34" t="s">
        <v>75</v>
      </c>
      <c s="34" t="s">
        <v>1293</v>
      </c>
      <c s="35" t="s">
        <v>5</v>
      </c>
      <c s="6" t="s">
        <v>1294</v>
      </c>
      <c s="36" t="s">
        <v>54</v>
      </c>
      <c s="37">
        <v>2</v>
      </c>
      <c s="36">
        <v>0</v>
      </c>
      <c s="36">
        <f>ROUND(G36*H36,6)</f>
      </c>
      <c r="L36" s="38">
        <v>0</v>
      </c>
      <c s="32">
        <f>ROUND(ROUND(L36,2)*ROUND(G36,3),2)</f>
      </c>
      <c s="36" t="s">
        <v>55</v>
      </c>
      <c>
        <f>(M36*21)/100</f>
      </c>
      <c t="s">
        <v>28</v>
      </c>
    </row>
    <row r="37" spans="1:5" ht="12.75">
      <c r="A37" s="35" t="s">
        <v>56</v>
      </c>
      <c r="E37" s="39" t="s">
        <v>1294</v>
      </c>
    </row>
    <row r="38" spans="1:5" ht="12.75">
      <c r="A38" s="35" t="s">
        <v>57</v>
      </c>
      <c r="E38" s="40" t="s">
        <v>5</v>
      </c>
    </row>
    <row r="39" spans="1:5" ht="12.75">
      <c r="A39" t="s">
        <v>58</v>
      </c>
      <c r="E39" s="39" t="s">
        <v>59</v>
      </c>
    </row>
    <row r="40" spans="1:16" ht="12.75">
      <c r="A40" t="s">
        <v>50</v>
      </c>
      <c s="34" t="s">
        <v>78</v>
      </c>
      <c s="34" t="s">
        <v>1295</v>
      </c>
      <c s="35" t="s">
        <v>5</v>
      </c>
      <c s="6" t="s">
        <v>1296</v>
      </c>
      <c s="36" t="s">
        <v>54</v>
      </c>
      <c s="37">
        <v>2</v>
      </c>
      <c s="36">
        <v>0</v>
      </c>
      <c s="36">
        <f>ROUND(G40*H40,6)</f>
      </c>
      <c r="L40" s="38">
        <v>0</v>
      </c>
      <c s="32">
        <f>ROUND(ROUND(L40,2)*ROUND(G40,3),2)</f>
      </c>
      <c s="36" t="s">
        <v>55</v>
      </c>
      <c>
        <f>(M40*21)/100</f>
      </c>
      <c t="s">
        <v>28</v>
      </c>
    </row>
    <row r="41" spans="1:5" ht="12.75">
      <c r="A41" s="35" t="s">
        <v>56</v>
      </c>
      <c r="E41" s="39" t="s">
        <v>1296</v>
      </c>
    </row>
    <row r="42" spans="1:5" ht="12.75">
      <c r="A42" s="35" t="s">
        <v>57</v>
      </c>
      <c r="E42" s="40" t="s">
        <v>5</v>
      </c>
    </row>
    <row r="43" spans="1:5" ht="12.75">
      <c r="A43" t="s">
        <v>58</v>
      </c>
      <c r="E43" s="39" t="s">
        <v>59</v>
      </c>
    </row>
    <row r="44" spans="1:16" ht="12.75">
      <c r="A44" t="s">
        <v>50</v>
      </c>
      <c s="34" t="s">
        <v>81</v>
      </c>
      <c s="34" t="s">
        <v>251</v>
      </c>
      <c s="35" t="s">
        <v>5</v>
      </c>
      <c s="6" t="s">
        <v>1297</v>
      </c>
      <c s="36" t="s">
        <v>54</v>
      </c>
      <c s="37">
        <v>2</v>
      </c>
      <c s="36">
        <v>0</v>
      </c>
      <c s="36">
        <f>ROUND(G44*H44,6)</f>
      </c>
      <c r="L44" s="38">
        <v>0</v>
      </c>
      <c s="32">
        <f>ROUND(ROUND(L44,2)*ROUND(G44,3),2)</f>
      </c>
      <c s="36" t="s">
        <v>55</v>
      </c>
      <c>
        <f>(M44*21)/100</f>
      </c>
      <c t="s">
        <v>28</v>
      </c>
    </row>
    <row r="45" spans="1:5" ht="12.75">
      <c r="A45" s="35" t="s">
        <v>56</v>
      </c>
      <c r="E45" s="39" t="s">
        <v>1297</v>
      </c>
    </row>
    <row r="46" spans="1:5" ht="12.75">
      <c r="A46" s="35" t="s">
        <v>57</v>
      </c>
      <c r="E46" s="40" t="s">
        <v>5</v>
      </c>
    </row>
    <row r="47" spans="1:5" ht="12.75">
      <c r="A47" t="s">
        <v>58</v>
      </c>
      <c r="E47" s="39" t="s">
        <v>59</v>
      </c>
    </row>
    <row r="48" spans="1:16" ht="12.75">
      <c r="A48" t="s">
        <v>50</v>
      </c>
      <c s="34" t="s">
        <v>84</v>
      </c>
      <c s="34" t="s">
        <v>1298</v>
      </c>
      <c s="35" t="s">
        <v>5</v>
      </c>
      <c s="6" t="s">
        <v>1299</v>
      </c>
      <c s="36" t="s">
        <v>54</v>
      </c>
      <c s="37">
        <v>1</v>
      </c>
      <c s="36">
        <v>0</v>
      </c>
      <c s="36">
        <f>ROUND(G48*H48,6)</f>
      </c>
      <c r="L48" s="38">
        <v>0</v>
      </c>
      <c s="32">
        <f>ROUND(ROUND(L48,2)*ROUND(G48,3),2)</f>
      </c>
      <c s="36" t="s">
        <v>55</v>
      </c>
      <c>
        <f>(M48*21)/100</f>
      </c>
      <c t="s">
        <v>28</v>
      </c>
    </row>
    <row r="49" spans="1:5" ht="12.75">
      <c r="A49" s="35" t="s">
        <v>56</v>
      </c>
      <c r="E49" s="39" t="s">
        <v>1299</v>
      </c>
    </row>
    <row r="50" spans="1:5" ht="12.75">
      <c r="A50" s="35" t="s">
        <v>57</v>
      </c>
      <c r="E50" s="40" t="s">
        <v>5</v>
      </c>
    </row>
    <row r="51" spans="1:5" ht="12.75">
      <c r="A51" t="s">
        <v>58</v>
      </c>
      <c r="E51" s="39" t="s">
        <v>59</v>
      </c>
    </row>
    <row r="52" spans="1:16" ht="12.75">
      <c r="A52" t="s">
        <v>50</v>
      </c>
      <c s="34" t="s">
        <v>87</v>
      </c>
      <c s="34" t="s">
        <v>1300</v>
      </c>
      <c s="35" t="s">
        <v>5</v>
      </c>
      <c s="6" t="s">
        <v>1301</v>
      </c>
      <c s="36" t="s">
        <v>54</v>
      </c>
      <c s="37">
        <v>2</v>
      </c>
      <c s="36">
        <v>0</v>
      </c>
      <c s="36">
        <f>ROUND(G52*H52,6)</f>
      </c>
      <c r="L52" s="38">
        <v>0</v>
      </c>
      <c s="32">
        <f>ROUND(ROUND(L52,2)*ROUND(G52,3),2)</f>
      </c>
      <c s="36" t="s">
        <v>55</v>
      </c>
      <c>
        <f>(M52*21)/100</f>
      </c>
      <c t="s">
        <v>28</v>
      </c>
    </row>
    <row r="53" spans="1:5" ht="12.75">
      <c r="A53" s="35" t="s">
        <v>56</v>
      </c>
      <c r="E53" s="39" t="s">
        <v>1301</v>
      </c>
    </row>
    <row r="54" spans="1:5" ht="12.75">
      <c r="A54" s="35" t="s">
        <v>57</v>
      </c>
      <c r="E54" s="40" t="s">
        <v>5</v>
      </c>
    </row>
    <row r="55" spans="1:5" ht="12.75">
      <c r="A55" t="s">
        <v>58</v>
      </c>
      <c r="E55" s="39" t="s">
        <v>59</v>
      </c>
    </row>
    <row r="56" spans="1:16" ht="12.75">
      <c r="A56" t="s">
        <v>50</v>
      </c>
      <c s="34" t="s">
        <v>91</v>
      </c>
      <c s="34" t="s">
        <v>1302</v>
      </c>
      <c s="35" t="s">
        <v>5</v>
      </c>
      <c s="6" t="s">
        <v>1303</v>
      </c>
      <c s="36" t="s">
        <v>64</v>
      </c>
      <c s="37">
        <v>200</v>
      </c>
      <c s="36">
        <v>0</v>
      </c>
      <c s="36">
        <f>ROUND(G56*H56,6)</f>
      </c>
      <c r="L56" s="38">
        <v>0</v>
      </c>
      <c s="32">
        <f>ROUND(ROUND(L56,2)*ROUND(G56,3),2)</f>
      </c>
      <c s="36" t="s">
        <v>55</v>
      </c>
      <c>
        <f>(M56*21)/100</f>
      </c>
      <c t="s">
        <v>28</v>
      </c>
    </row>
    <row r="57" spans="1:5" ht="12.75">
      <c r="A57" s="35" t="s">
        <v>56</v>
      </c>
      <c r="E57" s="39" t="s">
        <v>1303</v>
      </c>
    </row>
    <row r="58" spans="1:5" ht="12.75">
      <c r="A58" s="35" t="s">
        <v>57</v>
      </c>
      <c r="E58" s="40" t="s">
        <v>5</v>
      </c>
    </row>
    <row r="59" spans="1:5" ht="12.75">
      <c r="A59" t="s">
        <v>58</v>
      </c>
      <c r="E59" s="39" t="s">
        <v>59</v>
      </c>
    </row>
    <row r="60" spans="1:16" ht="12.75">
      <c r="A60" t="s">
        <v>50</v>
      </c>
      <c s="34" t="s">
        <v>94</v>
      </c>
      <c s="34" t="s">
        <v>1304</v>
      </c>
      <c s="35" t="s">
        <v>5</v>
      </c>
      <c s="6" t="s">
        <v>1305</v>
      </c>
      <c s="36" t="s">
        <v>64</v>
      </c>
      <c s="37">
        <v>50</v>
      </c>
      <c s="36">
        <v>0</v>
      </c>
      <c s="36">
        <f>ROUND(G60*H60,6)</f>
      </c>
      <c r="L60" s="38">
        <v>0</v>
      </c>
      <c s="32">
        <f>ROUND(ROUND(L60,2)*ROUND(G60,3),2)</f>
      </c>
      <c s="36" t="s">
        <v>55</v>
      </c>
      <c>
        <f>(M60*21)/100</f>
      </c>
      <c t="s">
        <v>28</v>
      </c>
    </row>
    <row r="61" spans="1:5" ht="12.75">
      <c r="A61" s="35" t="s">
        <v>56</v>
      </c>
      <c r="E61" s="39" t="s">
        <v>1305</v>
      </c>
    </row>
    <row r="62" spans="1:5" ht="12.75">
      <c r="A62" s="35" t="s">
        <v>57</v>
      </c>
      <c r="E62" s="40" t="s">
        <v>5</v>
      </c>
    </row>
    <row r="63" spans="1:5" ht="12.75">
      <c r="A63" t="s">
        <v>58</v>
      </c>
      <c r="E63" s="39" t="s">
        <v>59</v>
      </c>
    </row>
    <row r="64" spans="1:16" ht="12.75">
      <c r="A64" t="s">
        <v>50</v>
      </c>
      <c s="34" t="s">
        <v>101</v>
      </c>
      <c s="34" t="s">
        <v>1306</v>
      </c>
      <c s="35" t="s">
        <v>5</v>
      </c>
      <c s="6" t="s">
        <v>66</v>
      </c>
      <c s="36" t="s">
        <v>64</v>
      </c>
      <c s="37">
        <v>850</v>
      </c>
      <c s="36">
        <v>0</v>
      </c>
      <c s="36">
        <f>ROUND(G64*H64,6)</f>
      </c>
      <c r="L64" s="38">
        <v>0</v>
      </c>
      <c s="32">
        <f>ROUND(ROUND(L64,2)*ROUND(G64,3),2)</f>
      </c>
      <c s="36" t="s">
        <v>55</v>
      </c>
      <c>
        <f>(M64*21)/100</f>
      </c>
      <c t="s">
        <v>28</v>
      </c>
    </row>
    <row r="65" spans="1:5" ht="12.75">
      <c r="A65" s="35" t="s">
        <v>56</v>
      </c>
      <c r="E65" s="39" t="s">
        <v>66</v>
      </c>
    </row>
    <row r="66" spans="1:5" ht="12.75">
      <c r="A66" s="35" t="s">
        <v>57</v>
      </c>
      <c r="E66" s="40" t="s">
        <v>5</v>
      </c>
    </row>
    <row r="67" spans="1:5" ht="12.75">
      <c r="A67" t="s">
        <v>58</v>
      </c>
      <c r="E67" s="39" t="s">
        <v>59</v>
      </c>
    </row>
    <row r="68" spans="1:16" ht="12.75">
      <c r="A68" t="s">
        <v>50</v>
      </c>
      <c s="34" t="s">
        <v>104</v>
      </c>
      <c s="34" t="s">
        <v>1307</v>
      </c>
      <c s="35" t="s">
        <v>5</v>
      </c>
      <c s="6" t="s">
        <v>1308</v>
      </c>
      <c s="36" t="s">
        <v>64</v>
      </c>
      <c s="37">
        <v>240</v>
      </c>
      <c s="36">
        <v>0</v>
      </c>
      <c s="36">
        <f>ROUND(G68*H68,6)</f>
      </c>
      <c r="L68" s="38">
        <v>0</v>
      </c>
      <c s="32">
        <f>ROUND(ROUND(L68,2)*ROUND(G68,3),2)</f>
      </c>
      <c s="36" t="s">
        <v>55</v>
      </c>
      <c>
        <f>(M68*21)/100</f>
      </c>
      <c t="s">
        <v>28</v>
      </c>
    </row>
    <row r="69" spans="1:5" ht="12.75">
      <c r="A69" s="35" t="s">
        <v>56</v>
      </c>
      <c r="E69" s="39" t="s">
        <v>1308</v>
      </c>
    </row>
    <row r="70" spans="1:5" ht="12.75">
      <c r="A70" s="35" t="s">
        <v>57</v>
      </c>
      <c r="E70" s="40" t="s">
        <v>5</v>
      </c>
    </row>
    <row r="71" spans="1:5" ht="12.75">
      <c r="A71" t="s">
        <v>58</v>
      </c>
      <c r="E71" s="39" t="s">
        <v>59</v>
      </c>
    </row>
    <row r="72" spans="1:16" ht="12.75">
      <c r="A72" t="s">
        <v>50</v>
      </c>
      <c s="34" t="s">
        <v>109</v>
      </c>
      <c s="34" t="s">
        <v>1309</v>
      </c>
      <c s="35" t="s">
        <v>5</v>
      </c>
      <c s="6" t="s">
        <v>1310</v>
      </c>
      <c s="36" t="s">
        <v>64</v>
      </c>
      <c s="37">
        <v>150</v>
      </c>
      <c s="36">
        <v>0</v>
      </c>
      <c s="36">
        <f>ROUND(G72*H72,6)</f>
      </c>
      <c r="L72" s="38">
        <v>0</v>
      </c>
      <c s="32">
        <f>ROUND(ROUND(L72,2)*ROUND(G72,3),2)</f>
      </c>
      <c s="36" t="s">
        <v>55</v>
      </c>
      <c>
        <f>(M72*21)/100</f>
      </c>
      <c t="s">
        <v>28</v>
      </c>
    </row>
    <row r="73" spans="1:5" ht="12.75">
      <c r="A73" s="35" t="s">
        <v>56</v>
      </c>
      <c r="E73" s="39" t="s">
        <v>1310</v>
      </c>
    </row>
    <row r="74" spans="1:5" ht="12.75">
      <c r="A74" s="35" t="s">
        <v>57</v>
      </c>
      <c r="E74" s="40" t="s">
        <v>5</v>
      </c>
    </row>
    <row r="75" spans="1:5" ht="12.75">
      <c r="A75" t="s">
        <v>58</v>
      </c>
      <c r="E75" s="39" t="s">
        <v>59</v>
      </c>
    </row>
    <row r="76" spans="1:16" ht="12.75">
      <c r="A76" t="s">
        <v>50</v>
      </c>
      <c s="34" t="s">
        <v>112</v>
      </c>
      <c s="34" t="s">
        <v>1311</v>
      </c>
      <c s="35" t="s">
        <v>5</v>
      </c>
      <c s="6" t="s">
        <v>1312</v>
      </c>
      <c s="36" t="s">
        <v>64</v>
      </c>
      <c s="37">
        <v>100</v>
      </c>
      <c s="36">
        <v>0</v>
      </c>
      <c s="36">
        <f>ROUND(G76*H76,6)</f>
      </c>
      <c r="L76" s="38">
        <v>0</v>
      </c>
      <c s="32">
        <f>ROUND(ROUND(L76,2)*ROUND(G76,3),2)</f>
      </c>
      <c s="36" t="s">
        <v>55</v>
      </c>
      <c>
        <f>(M76*21)/100</f>
      </c>
      <c t="s">
        <v>28</v>
      </c>
    </row>
    <row r="77" spans="1:5" ht="12.75">
      <c r="A77" s="35" t="s">
        <v>56</v>
      </c>
      <c r="E77" s="39" t="s">
        <v>1312</v>
      </c>
    </row>
    <row r="78" spans="1:5" ht="12.75">
      <c r="A78" s="35" t="s">
        <v>57</v>
      </c>
      <c r="E78" s="40" t="s">
        <v>5</v>
      </c>
    </row>
    <row r="79" spans="1:5" ht="12.75">
      <c r="A79" t="s">
        <v>58</v>
      </c>
      <c r="E79" s="39" t="s">
        <v>59</v>
      </c>
    </row>
    <row r="80" spans="1:16" ht="12.75">
      <c r="A80" t="s">
        <v>50</v>
      </c>
      <c s="34" t="s">
        <v>115</v>
      </c>
      <c s="34" t="s">
        <v>1313</v>
      </c>
      <c s="35" t="s">
        <v>5</v>
      </c>
      <c s="6" t="s">
        <v>1314</v>
      </c>
      <c s="36" t="s">
        <v>54</v>
      </c>
      <c s="37">
        <v>5</v>
      </c>
      <c s="36">
        <v>0</v>
      </c>
      <c s="36">
        <f>ROUND(G80*H80,6)</f>
      </c>
      <c r="L80" s="38">
        <v>0</v>
      </c>
      <c s="32">
        <f>ROUND(ROUND(L80,2)*ROUND(G80,3),2)</f>
      </c>
      <c s="36" t="s">
        <v>55</v>
      </c>
      <c>
        <f>(M80*21)/100</f>
      </c>
      <c t="s">
        <v>28</v>
      </c>
    </row>
    <row r="81" spans="1:5" ht="12.75">
      <c r="A81" s="35" t="s">
        <v>56</v>
      </c>
      <c r="E81" s="39" t="s">
        <v>1314</v>
      </c>
    </row>
    <row r="82" spans="1:5" ht="12.75">
      <c r="A82" s="35" t="s">
        <v>57</v>
      </c>
      <c r="E82" s="40" t="s">
        <v>5</v>
      </c>
    </row>
    <row r="83" spans="1:5" ht="12.75">
      <c r="A83" t="s">
        <v>58</v>
      </c>
      <c r="E83" s="39" t="s">
        <v>59</v>
      </c>
    </row>
    <row r="84" spans="1:16" ht="25.5">
      <c r="A84" t="s">
        <v>50</v>
      </c>
      <c s="34" t="s">
        <v>118</v>
      </c>
      <c s="34" t="s">
        <v>1315</v>
      </c>
      <c s="35" t="s">
        <v>5</v>
      </c>
      <c s="6" t="s">
        <v>1316</v>
      </c>
      <c s="36" t="s">
        <v>54</v>
      </c>
      <c s="37">
        <v>5</v>
      </c>
      <c s="36">
        <v>0</v>
      </c>
      <c s="36">
        <f>ROUND(G84*H84,6)</f>
      </c>
      <c r="L84" s="38">
        <v>0</v>
      </c>
      <c s="32">
        <f>ROUND(ROUND(L84,2)*ROUND(G84,3),2)</f>
      </c>
      <c s="36" t="s">
        <v>1317</v>
      </c>
      <c>
        <f>(M84*21)/100</f>
      </c>
      <c t="s">
        <v>28</v>
      </c>
    </row>
    <row r="85" spans="1:5" ht="25.5">
      <c r="A85" s="35" t="s">
        <v>56</v>
      </c>
      <c r="E85" s="39" t="s">
        <v>1316</v>
      </c>
    </row>
    <row r="86" spans="1:5" ht="12.75">
      <c r="A86" s="35" t="s">
        <v>57</v>
      </c>
      <c r="E86" s="40" t="s">
        <v>1318</v>
      </c>
    </row>
    <row r="87" spans="1:5" ht="12.75">
      <c r="A87" t="s">
        <v>58</v>
      </c>
      <c r="E87" s="39" t="s">
        <v>1319</v>
      </c>
    </row>
    <row r="88" spans="1:16" ht="12.75">
      <c r="A88" t="s">
        <v>50</v>
      </c>
      <c s="34" t="s">
        <v>121</v>
      </c>
      <c s="34" t="s">
        <v>1320</v>
      </c>
      <c s="35" t="s">
        <v>5</v>
      </c>
      <c s="6" t="s">
        <v>1321</v>
      </c>
      <c s="36" t="s">
        <v>54</v>
      </c>
      <c s="37">
        <v>9</v>
      </c>
      <c s="36">
        <v>0</v>
      </c>
      <c s="36">
        <f>ROUND(G88*H88,6)</f>
      </c>
      <c r="L88" s="38">
        <v>0</v>
      </c>
      <c s="32">
        <f>ROUND(ROUND(L88,2)*ROUND(G88,3),2)</f>
      </c>
      <c s="36" t="s">
        <v>55</v>
      </c>
      <c>
        <f>(M88*21)/100</f>
      </c>
      <c t="s">
        <v>28</v>
      </c>
    </row>
    <row r="89" spans="1:5" ht="12.75">
      <c r="A89" s="35" t="s">
        <v>56</v>
      </c>
      <c r="E89" s="39" t="s">
        <v>1321</v>
      </c>
    </row>
    <row r="90" spans="1:5" ht="12.75">
      <c r="A90" s="35" t="s">
        <v>57</v>
      </c>
      <c r="E90" s="40" t="s">
        <v>5</v>
      </c>
    </row>
    <row r="91" spans="1:5" ht="12.75">
      <c r="A91" t="s">
        <v>58</v>
      </c>
      <c r="E91" s="39" t="s">
        <v>59</v>
      </c>
    </row>
    <row r="92" spans="1:16" ht="12.75">
      <c r="A92" t="s">
        <v>50</v>
      </c>
      <c s="34" t="s">
        <v>125</v>
      </c>
      <c s="34" t="s">
        <v>1322</v>
      </c>
      <c s="35" t="s">
        <v>5</v>
      </c>
      <c s="6" t="s">
        <v>1323</v>
      </c>
      <c s="36" t="s">
        <v>54</v>
      </c>
      <c s="37">
        <v>2</v>
      </c>
      <c s="36">
        <v>0</v>
      </c>
      <c s="36">
        <f>ROUND(G92*H92,6)</f>
      </c>
      <c r="L92" s="38">
        <v>0</v>
      </c>
      <c s="32">
        <f>ROUND(ROUND(L92,2)*ROUND(G92,3),2)</f>
      </c>
      <c s="36" t="s">
        <v>55</v>
      </c>
      <c>
        <f>(M92*21)/100</f>
      </c>
      <c t="s">
        <v>28</v>
      </c>
    </row>
    <row r="93" spans="1:5" ht="12.75">
      <c r="A93" s="35" t="s">
        <v>56</v>
      </c>
      <c r="E93" s="39" t="s">
        <v>1323</v>
      </c>
    </row>
    <row r="94" spans="1:5" ht="12.75">
      <c r="A94" s="35" t="s">
        <v>57</v>
      </c>
      <c r="E94" s="40" t="s">
        <v>5</v>
      </c>
    </row>
    <row r="95" spans="1:5" ht="12.75">
      <c r="A95" t="s">
        <v>58</v>
      </c>
      <c r="E95" s="39" t="s">
        <v>59</v>
      </c>
    </row>
    <row r="96" spans="1:16" ht="12.75">
      <c r="A96" t="s">
        <v>50</v>
      </c>
      <c s="34" t="s">
        <v>128</v>
      </c>
      <c s="34" t="s">
        <v>1324</v>
      </c>
      <c s="35" t="s">
        <v>5</v>
      </c>
      <c s="6" t="s">
        <v>1325</v>
      </c>
      <c s="36" t="s">
        <v>54</v>
      </c>
      <c s="37">
        <v>14</v>
      </c>
      <c s="36">
        <v>0</v>
      </c>
      <c s="36">
        <f>ROUND(G96*H96,6)</f>
      </c>
      <c r="L96" s="38">
        <v>0</v>
      </c>
      <c s="32">
        <f>ROUND(ROUND(L96,2)*ROUND(G96,3),2)</f>
      </c>
      <c s="36" t="s">
        <v>55</v>
      </c>
      <c>
        <f>(M96*21)/100</f>
      </c>
      <c t="s">
        <v>28</v>
      </c>
    </row>
    <row r="97" spans="1:5" ht="12.75">
      <c r="A97" s="35" t="s">
        <v>56</v>
      </c>
      <c r="E97" s="39" t="s">
        <v>1325</v>
      </c>
    </row>
    <row r="98" spans="1:5" ht="12.75">
      <c r="A98" s="35" t="s">
        <v>57</v>
      </c>
      <c r="E98" s="40" t="s">
        <v>5</v>
      </c>
    </row>
    <row r="99" spans="1:5" ht="12.75">
      <c r="A99" t="s">
        <v>58</v>
      </c>
      <c r="E99" s="39" t="s">
        <v>59</v>
      </c>
    </row>
    <row r="100" spans="1:16" ht="12.75">
      <c r="A100" t="s">
        <v>50</v>
      </c>
      <c s="34" t="s">
        <v>132</v>
      </c>
      <c s="34" t="s">
        <v>1326</v>
      </c>
      <c s="35" t="s">
        <v>5</v>
      </c>
      <c s="6" t="s">
        <v>1327</v>
      </c>
      <c s="36" t="s">
        <v>54</v>
      </c>
      <c s="37">
        <v>25</v>
      </c>
      <c s="36">
        <v>0</v>
      </c>
      <c s="36">
        <f>ROUND(G100*H100,6)</f>
      </c>
      <c r="L100" s="38">
        <v>0</v>
      </c>
      <c s="32">
        <f>ROUND(ROUND(L100,2)*ROUND(G100,3),2)</f>
      </c>
      <c s="36" t="s">
        <v>55</v>
      </c>
      <c>
        <f>(M100*21)/100</f>
      </c>
      <c t="s">
        <v>28</v>
      </c>
    </row>
    <row r="101" spans="1:5" ht="12.75">
      <c r="A101" s="35" t="s">
        <v>56</v>
      </c>
      <c r="E101" s="39" t="s">
        <v>1327</v>
      </c>
    </row>
    <row r="102" spans="1:5" ht="25.5">
      <c r="A102" s="35" t="s">
        <v>57</v>
      </c>
      <c r="E102" s="42" t="s">
        <v>1328</v>
      </c>
    </row>
    <row r="103" spans="1:5" ht="12.75">
      <c r="A103" t="s">
        <v>58</v>
      </c>
      <c r="E103" s="39" t="s">
        <v>59</v>
      </c>
    </row>
    <row r="104" spans="1:16" ht="25.5">
      <c r="A104" t="s">
        <v>50</v>
      </c>
      <c s="34" t="s">
        <v>136</v>
      </c>
      <c s="34" t="s">
        <v>1329</v>
      </c>
      <c s="35" t="s">
        <v>5</v>
      </c>
      <c s="6" t="s">
        <v>1330</v>
      </c>
      <c s="36" t="s">
        <v>54</v>
      </c>
      <c s="37">
        <v>1</v>
      </c>
      <c s="36">
        <v>0</v>
      </c>
      <c s="36">
        <f>ROUND(G104*H104,6)</f>
      </c>
      <c r="L104" s="38">
        <v>0</v>
      </c>
      <c s="32">
        <f>ROUND(ROUND(L104,2)*ROUND(G104,3),2)</f>
      </c>
      <c s="36" t="s">
        <v>55</v>
      </c>
      <c>
        <f>(M104*21)/100</f>
      </c>
      <c t="s">
        <v>28</v>
      </c>
    </row>
    <row r="105" spans="1:5" ht="25.5">
      <c r="A105" s="35" t="s">
        <v>56</v>
      </c>
      <c r="E105" s="39" t="s">
        <v>1330</v>
      </c>
    </row>
    <row r="106" spans="1:5" ht="12.75">
      <c r="A106" s="35" t="s">
        <v>57</v>
      </c>
      <c r="E106" s="40" t="s">
        <v>5</v>
      </c>
    </row>
    <row r="107" spans="1:5" ht="12.75">
      <c r="A107" t="s">
        <v>58</v>
      </c>
      <c r="E107" s="39" t="s">
        <v>59</v>
      </c>
    </row>
    <row r="108" spans="1:16" ht="25.5">
      <c r="A108" t="s">
        <v>50</v>
      </c>
      <c s="34" t="s">
        <v>140</v>
      </c>
      <c s="34" t="s">
        <v>79</v>
      </c>
      <c s="35" t="s">
        <v>5</v>
      </c>
      <c s="6" t="s">
        <v>1331</v>
      </c>
      <c s="36" t="s">
        <v>54</v>
      </c>
      <c s="37">
        <v>1</v>
      </c>
      <c s="36">
        <v>0</v>
      </c>
      <c s="36">
        <f>ROUND(G108*H108,6)</f>
      </c>
      <c r="L108" s="38">
        <v>0</v>
      </c>
      <c s="32">
        <f>ROUND(ROUND(L108,2)*ROUND(G108,3),2)</f>
      </c>
      <c s="36" t="s">
        <v>55</v>
      </c>
      <c>
        <f>(M108*21)/100</f>
      </c>
      <c t="s">
        <v>28</v>
      </c>
    </row>
    <row r="109" spans="1:5" ht="25.5">
      <c r="A109" s="35" t="s">
        <v>56</v>
      </c>
      <c r="E109" s="39" t="s">
        <v>1331</v>
      </c>
    </row>
    <row r="110" spans="1:5" ht="12.75">
      <c r="A110" s="35" t="s">
        <v>57</v>
      </c>
      <c r="E110" s="40" t="s">
        <v>5</v>
      </c>
    </row>
    <row r="111" spans="1:5" ht="12.75">
      <c r="A111" t="s">
        <v>58</v>
      </c>
      <c r="E111" s="39" t="s">
        <v>59</v>
      </c>
    </row>
    <row r="112" spans="1:13" ht="12.75">
      <c r="A112" t="s">
        <v>47</v>
      </c>
      <c r="C112" s="31" t="s">
        <v>978</v>
      </c>
      <c r="E112" s="33" t="s">
        <v>979</v>
      </c>
      <c r="J112" s="32">
        <f>0</f>
      </c>
      <c s="32">
        <f>0</f>
      </c>
      <c s="32">
        <f>0+L113+L117</f>
      </c>
      <c s="32">
        <f>0+M113+M117</f>
      </c>
    </row>
    <row r="113" spans="1:16" ht="25.5">
      <c r="A113" t="s">
        <v>50</v>
      </c>
      <c s="34" t="s">
        <v>144</v>
      </c>
      <c s="34" t="s">
        <v>980</v>
      </c>
      <c s="35" t="s">
        <v>981</v>
      </c>
      <c s="6" t="s">
        <v>982</v>
      </c>
      <c s="36" t="s">
        <v>939</v>
      </c>
      <c s="37">
        <v>28.166</v>
      </c>
      <c s="36">
        <v>0</v>
      </c>
      <c s="36">
        <f>ROUND(G113*H113,6)</f>
      </c>
      <c r="L113" s="38">
        <v>0</v>
      </c>
      <c s="32">
        <f>ROUND(ROUND(L113,2)*ROUND(G113,3),2)</f>
      </c>
      <c s="36" t="s">
        <v>97</v>
      </c>
      <c>
        <f>(M113*21)/100</f>
      </c>
      <c t="s">
        <v>28</v>
      </c>
    </row>
    <row r="114" spans="1:5" ht="25.5">
      <c r="A114" s="35" t="s">
        <v>56</v>
      </c>
      <c r="E114" s="39" t="s">
        <v>982</v>
      </c>
    </row>
    <row r="115" spans="1:5" ht="12.75">
      <c r="A115" s="35" t="s">
        <v>57</v>
      </c>
      <c r="E115" s="40" t="s">
        <v>5</v>
      </c>
    </row>
    <row r="116" spans="1:5" ht="153">
      <c r="A116" t="s">
        <v>58</v>
      </c>
      <c r="E116" s="39" t="s">
        <v>983</v>
      </c>
    </row>
    <row r="117" spans="1:16" ht="25.5">
      <c r="A117" t="s">
        <v>50</v>
      </c>
      <c s="34" t="s">
        <v>148</v>
      </c>
      <c s="34" t="s">
        <v>984</v>
      </c>
      <c s="35" t="s">
        <v>985</v>
      </c>
      <c s="6" t="s">
        <v>986</v>
      </c>
      <c s="36" t="s">
        <v>939</v>
      </c>
      <c s="37">
        <v>65.722</v>
      </c>
      <c s="36">
        <v>0</v>
      </c>
      <c s="36">
        <f>ROUND(G117*H117,6)</f>
      </c>
      <c r="L117" s="38">
        <v>0</v>
      </c>
      <c s="32">
        <f>ROUND(ROUND(L117,2)*ROUND(G117,3),2)</f>
      </c>
      <c s="36" t="s">
        <v>97</v>
      </c>
      <c>
        <f>(M117*21)/100</f>
      </c>
      <c t="s">
        <v>28</v>
      </c>
    </row>
    <row r="118" spans="1:5" ht="25.5">
      <c r="A118" s="35" t="s">
        <v>56</v>
      </c>
      <c r="E118" s="39" t="s">
        <v>986</v>
      </c>
    </row>
    <row r="119" spans="1:5" ht="12.75">
      <c r="A119" s="35" t="s">
        <v>57</v>
      </c>
      <c r="E119" s="40" t="s">
        <v>5</v>
      </c>
    </row>
    <row r="120" spans="1:5" ht="153">
      <c r="A120" t="s">
        <v>58</v>
      </c>
      <c r="E120" s="39" t="s">
        <v>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1334</v>
      </c>
      <c r="E8" s="30" t="s">
        <v>1333</v>
      </c>
      <c r="J8" s="29">
        <f>0+J9+J50+J55+J152+J161</f>
      </c>
      <c s="29">
        <f>0+K9+K50+K55+K152+K161</f>
      </c>
      <c s="29">
        <f>0+L9+L50+L55+L152+L161</f>
      </c>
      <c s="29">
        <f>0+M9+M50+M55+M152+M161</f>
      </c>
    </row>
    <row r="9" spans="1:13" ht="12.75">
      <c r="A9" t="s">
        <v>47</v>
      </c>
      <c r="C9" s="31" t="s">
        <v>51</v>
      </c>
      <c r="E9" s="33" t="s">
        <v>923</v>
      </c>
      <c r="J9" s="32">
        <f>0</f>
      </c>
      <c s="32">
        <f>0</f>
      </c>
      <c s="32">
        <f>0+L10+L14+L18+L22+L26+L30+L34+L38+L42+L46</f>
      </c>
      <c s="32">
        <f>0+M10+M14+M18+M22+M26+M30+M34+M38+M42+M46</f>
      </c>
    </row>
    <row r="10" spans="1:16" ht="25.5">
      <c r="A10" t="s">
        <v>50</v>
      </c>
      <c s="34" t="s">
        <v>51</v>
      </c>
      <c s="34" t="s">
        <v>1335</v>
      </c>
      <c s="35" t="s">
        <v>5</v>
      </c>
      <c s="6" t="s">
        <v>1336</v>
      </c>
      <c s="36" t="s">
        <v>236</v>
      </c>
      <c s="37">
        <v>115.337</v>
      </c>
      <c s="36">
        <v>0</v>
      </c>
      <c s="36">
        <f>ROUND(G10*H10,6)</f>
      </c>
      <c r="L10" s="38">
        <v>0</v>
      </c>
      <c s="32">
        <f>ROUND(ROUND(L10,2)*ROUND(G10,3),2)</f>
      </c>
      <c s="36" t="s">
        <v>926</v>
      </c>
      <c>
        <f>(M10*21)/100</f>
      </c>
      <c t="s">
        <v>28</v>
      </c>
    </row>
    <row r="11" spans="1:5" ht="12.75">
      <c r="A11" s="35" t="s">
        <v>56</v>
      </c>
      <c r="E11" s="39" t="s">
        <v>1337</v>
      </c>
    </row>
    <row r="12" spans="1:5" ht="12.75">
      <c r="A12" s="35" t="s">
        <v>57</v>
      </c>
      <c r="E12" s="40" t="s">
        <v>5</v>
      </c>
    </row>
    <row r="13" spans="1:5" ht="12.75">
      <c r="A13" t="s">
        <v>58</v>
      </c>
      <c r="E13" s="39" t="s">
        <v>59</v>
      </c>
    </row>
    <row r="14" spans="1:16" ht="25.5">
      <c r="A14" t="s">
        <v>50</v>
      </c>
      <c s="34" t="s">
        <v>28</v>
      </c>
      <c s="34" t="s">
        <v>1338</v>
      </c>
      <c s="35" t="s">
        <v>5</v>
      </c>
      <c s="6" t="s">
        <v>1339</v>
      </c>
      <c s="36" t="s">
        <v>236</v>
      </c>
      <c s="37">
        <v>32.859</v>
      </c>
      <c s="36">
        <v>0</v>
      </c>
      <c s="36">
        <f>ROUND(G14*H14,6)</f>
      </c>
      <c r="L14" s="38">
        <v>0</v>
      </c>
      <c s="32">
        <f>ROUND(ROUND(L14,2)*ROUND(G14,3),2)</f>
      </c>
      <c s="36" t="s">
        <v>926</v>
      </c>
      <c>
        <f>(M14*21)/100</f>
      </c>
      <c t="s">
        <v>28</v>
      </c>
    </row>
    <row r="15" spans="1:5" ht="38.25">
      <c r="A15" s="35" t="s">
        <v>56</v>
      </c>
      <c r="E15" s="39" t="s">
        <v>1340</v>
      </c>
    </row>
    <row r="16" spans="1:5" ht="12.75">
      <c r="A16" s="35" t="s">
        <v>57</v>
      </c>
      <c r="E16" s="40" t="s">
        <v>5</v>
      </c>
    </row>
    <row r="17" spans="1:5" ht="12.75">
      <c r="A17" t="s">
        <v>58</v>
      </c>
      <c r="E17" s="39" t="s">
        <v>59</v>
      </c>
    </row>
    <row r="18" spans="1:16" ht="25.5">
      <c r="A18" t="s">
        <v>50</v>
      </c>
      <c s="34" t="s">
        <v>26</v>
      </c>
      <c s="34" t="s">
        <v>1341</v>
      </c>
      <c s="35" t="s">
        <v>5</v>
      </c>
      <c s="6" t="s">
        <v>1342</v>
      </c>
      <c s="36" t="s">
        <v>423</v>
      </c>
      <c s="37">
        <v>62.587</v>
      </c>
      <c s="36">
        <v>0.000851</v>
      </c>
      <c s="36">
        <f>ROUND(G18*H18,6)</f>
      </c>
      <c r="L18" s="38">
        <v>0</v>
      </c>
      <c s="32">
        <f>ROUND(ROUND(L18,2)*ROUND(G18,3),2)</f>
      </c>
      <c s="36" t="s">
        <v>926</v>
      </c>
      <c>
        <f>(M18*21)/100</f>
      </c>
      <c t="s">
        <v>28</v>
      </c>
    </row>
    <row r="19" spans="1:5" ht="25.5">
      <c r="A19" s="35" t="s">
        <v>56</v>
      </c>
      <c r="E19" s="39" t="s">
        <v>1342</v>
      </c>
    </row>
    <row r="20" spans="1:5" ht="12.75">
      <c r="A20" s="35" t="s">
        <v>57</v>
      </c>
      <c r="E20" s="40" t="s">
        <v>5</v>
      </c>
    </row>
    <row r="21" spans="1:5" ht="12.75">
      <c r="A21" t="s">
        <v>58</v>
      </c>
      <c r="E21" s="39" t="s">
        <v>59</v>
      </c>
    </row>
    <row r="22" spans="1:16" ht="25.5">
      <c r="A22" t="s">
        <v>50</v>
      </c>
      <c s="34" t="s">
        <v>67</v>
      </c>
      <c s="34" t="s">
        <v>1343</v>
      </c>
      <c s="35" t="s">
        <v>5</v>
      </c>
      <c s="6" t="s">
        <v>1344</v>
      </c>
      <c s="36" t="s">
        <v>423</v>
      </c>
      <c s="37">
        <v>62.587</v>
      </c>
      <c s="36">
        <v>0</v>
      </c>
      <c s="36">
        <f>ROUND(G22*H22,6)</f>
      </c>
      <c r="L22" s="38">
        <v>0</v>
      </c>
      <c s="32">
        <f>ROUND(ROUND(L22,2)*ROUND(G22,3),2)</f>
      </c>
      <c s="36" t="s">
        <v>926</v>
      </c>
      <c>
        <f>(M22*21)/100</f>
      </c>
      <c t="s">
        <v>28</v>
      </c>
    </row>
    <row r="23" spans="1:5" ht="25.5">
      <c r="A23" s="35" t="s">
        <v>56</v>
      </c>
      <c r="E23" s="39" t="s">
        <v>1344</v>
      </c>
    </row>
    <row r="24" spans="1:5" ht="12.75">
      <c r="A24" s="35" t="s">
        <v>57</v>
      </c>
      <c r="E24" s="40" t="s">
        <v>5</v>
      </c>
    </row>
    <row r="25" spans="1:5" ht="12.75">
      <c r="A25" t="s">
        <v>58</v>
      </c>
      <c r="E25" s="39" t="s">
        <v>59</v>
      </c>
    </row>
    <row r="26" spans="1:16" ht="25.5">
      <c r="A26" t="s">
        <v>50</v>
      </c>
      <c s="34" t="s">
        <v>70</v>
      </c>
      <c s="34" t="s">
        <v>1025</v>
      </c>
      <c s="35" t="s">
        <v>5</v>
      </c>
      <c s="6" t="s">
        <v>1026</v>
      </c>
      <c s="36" t="s">
        <v>236</v>
      </c>
      <c s="37">
        <v>105.745</v>
      </c>
      <c s="36">
        <v>0</v>
      </c>
      <c s="36">
        <f>ROUND(G26*H26,6)</f>
      </c>
      <c r="L26" s="38">
        <v>0</v>
      </c>
      <c s="32">
        <f>ROUND(ROUND(L26,2)*ROUND(G26,3),2)</f>
      </c>
      <c s="36" t="s">
        <v>926</v>
      </c>
      <c>
        <f>(M26*21)/100</f>
      </c>
      <c t="s">
        <v>28</v>
      </c>
    </row>
    <row r="27" spans="1:5" ht="25.5">
      <c r="A27" s="35" t="s">
        <v>56</v>
      </c>
      <c r="E27" s="39" t="s">
        <v>1026</v>
      </c>
    </row>
    <row r="28" spans="1:5" ht="12.75">
      <c r="A28" s="35" t="s">
        <v>57</v>
      </c>
      <c r="E28" s="40" t="s">
        <v>5</v>
      </c>
    </row>
    <row r="29" spans="1:5" ht="12.75">
      <c r="A29" t="s">
        <v>58</v>
      </c>
      <c r="E29" s="39" t="s">
        <v>59</v>
      </c>
    </row>
    <row r="30" spans="1:16" ht="25.5">
      <c r="A30" t="s">
        <v>50</v>
      </c>
      <c s="34" t="s">
        <v>27</v>
      </c>
      <c s="34" t="s">
        <v>932</v>
      </c>
      <c s="35" t="s">
        <v>5</v>
      </c>
      <c s="6" t="s">
        <v>933</v>
      </c>
      <c s="36" t="s">
        <v>236</v>
      </c>
      <c s="37">
        <v>148.196</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1027</v>
      </c>
      <c s="35" t="s">
        <v>5</v>
      </c>
      <c s="6" t="s">
        <v>1028</v>
      </c>
      <c s="36" t="s">
        <v>236</v>
      </c>
      <c s="37">
        <v>105.745</v>
      </c>
      <c s="36">
        <v>0</v>
      </c>
      <c s="36">
        <f>ROUND(G34*H34,6)</f>
      </c>
      <c r="L34" s="38">
        <v>0</v>
      </c>
      <c s="32">
        <f>ROUND(ROUND(L34,2)*ROUND(G34,3),2)</f>
      </c>
      <c s="36" t="s">
        <v>926</v>
      </c>
      <c>
        <f>(M34*21)/100</f>
      </c>
      <c t="s">
        <v>28</v>
      </c>
    </row>
    <row r="35" spans="1:5" ht="25.5">
      <c r="A35" s="35" t="s">
        <v>56</v>
      </c>
      <c r="E35" s="39" t="s">
        <v>1028</v>
      </c>
    </row>
    <row r="36" spans="1:5" ht="12.75">
      <c r="A36" s="35" t="s">
        <v>57</v>
      </c>
      <c r="E36" s="40" t="s">
        <v>5</v>
      </c>
    </row>
    <row r="37" spans="1:5" ht="12.75">
      <c r="A37" t="s">
        <v>58</v>
      </c>
      <c r="E37" s="39" t="s">
        <v>59</v>
      </c>
    </row>
    <row r="38" spans="1:16" ht="25.5">
      <c r="A38" t="s">
        <v>50</v>
      </c>
      <c s="34" t="s">
        <v>78</v>
      </c>
      <c s="34" t="s">
        <v>1345</v>
      </c>
      <c s="35" t="s">
        <v>5</v>
      </c>
      <c s="6" t="s">
        <v>1346</v>
      </c>
      <c s="36" t="s">
        <v>236</v>
      </c>
      <c s="37">
        <v>13.046</v>
      </c>
      <c s="36">
        <v>0</v>
      </c>
      <c s="36">
        <f>ROUND(G38*H38,6)</f>
      </c>
      <c r="L38" s="38">
        <v>0</v>
      </c>
      <c s="32">
        <f>ROUND(ROUND(L38,2)*ROUND(G38,3),2)</f>
      </c>
      <c s="36" t="s">
        <v>926</v>
      </c>
      <c>
        <f>(M38*21)/100</f>
      </c>
      <c t="s">
        <v>28</v>
      </c>
    </row>
    <row r="39" spans="1:5" ht="38.25">
      <c r="A39" s="35" t="s">
        <v>56</v>
      </c>
      <c r="E39" s="39" t="s">
        <v>1347</v>
      </c>
    </row>
    <row r="40" spans="1:5" ht="12.75">
      <c r="A40" s="35" t="s">
        <v>57</v>
      </c>
      <c r="E40" s="40" t="s">
        <v>5</v>
      </c>
    </row>
    <row r="41" spans="1:5" ht="12.75">
      <c r="A41" t="s">
        <v>58</v>
      </c>
      <c r="E41" s="39" t="s">
        <v>59</v>
      </c>
    </row>
    <row r="42" spans="1:16" ht="12.75">
      <c r="A42" t="s">
        <v>50</v>
      </c>
      <c s="34" t="s">
        <v>81</v>
      </c>
      <c s="34" t="s">
        <v>1150</v>
      </c>
      <c s="35" t="s">
        <v>5</v>
      </c>
      <c s="6" t="s">
        <v>1151</v>
      </c>
      <c s="36" t="s">
        <v>939</v>
      </c>
      <c s="37">
        <v>22.178</v>
      </c>
      <c s="36">
        <v>1</v>
      </c>
      <c s="36">
        <f>ROUND(G42*H42,6)</f>
      </c>
      <c r="L42" s="38">
        <v>0</v>
      </c>
      <c s="32">
        <f>ROUND(ROUND(L42,2)*ROUND(G42,3),2)</f>
      </c>
      <c s="36" t="s">
        <v>926</v>
      </c>
      <c>
        <f>(M42*21)/100</f>
      </c>
      <c t="s">
        <v>28</v>
      </c>
    </row>
    <row r="43" spans="1:5" ht="12.75">
      <c r="A43" s="35" t="s">
        <v>56</v>
      </c>
      <c r="E43" s="39" t="s">
        <v>1151</v>
      </c>
    </row>
    <row r="44" spans="1:5" ht="12.75">
      <c r="A44" s="35" t="s">
        <v>57</v>
      </c>
      <c r="E44" s="40" t="s">
        <v>5</v>
      </c>
    </row>
    <row r="45" spans="1:5" ht="12.75">
      <c r="A45" t="s">
        <v>58</v>
      </c>
      <c r="E45" s="39" t="s">
        <v>59</v>
      </c>
    </row>
    <row r="46" spans="1:16" ht="38.25">
      <c r="A46" t="s">
        <v>50</v>
      </c>
      <c s="34" t="s">
        <v>84</v>
      </c>
      <c s="34" t="s">
        <v>1172</v>
      </c>
      <c s="35" t="s">
        <v>5</v>
      </c>
      <c s="6" t="s">
        <v>1173</v>
      </c>
      <c s="36" t="s">
        <v>64</v>
      </c>
      <c s="37">
        <v>30.68</v>
      </c>
      <c s="36">
        <v>0.20449</v>
      </c>
      <c s="36">
        <f>ROUND(G46*H46,6)</f>
      </c>
      <c r="L46" s="38">
        <v>0</v>
      </c>
      <c s="32">
        <f>ROUND(ROUND(L46,2)*ROUND(G46,3),2)</f>
      </c>
      <c s="36" t="s">
        <v>926</v>
      </c>
      <c>
        <f>(M46*21)/100</f>
      </c>
      <c t="s">
        <v>28</v>
      </c>
    </row>
    <row r="47" spans="1:5" ht="38.25">
      <c r="A47" s="35" t="s">
        <v>56</v>
      </c>
      <c r="E47" s="39" t="s">
        <v>1174</v>
      </c>
    </row>
    <row r="48" spans="1:5" ht="12.75">
      <c r="A48" s="35" t="s">
        <v>57</v>
      </c>
      <c r="E48" s="40" t="s">
        <v>5</v>
      </c>
    </row>
    <row r="49" spans="1:5" ht="12.75">
      <c r="A49" t="s">
        <v>58</v>
      </c>
      <c r="E49" s="39" t="s">
        <v>59</v>
      </c>
    </row>
    <row r="50" spans="1:13" ht="12.75">
      <c r="A50" t="s">
        <v>47</v>
      </c>
      <c r="C50" s="31" t="s">
        <v>67</v>
      </c>
      <c r="E50" s="33" t="s">
        <v>1039</v>
      </c>
      <c r="J50" s="32">
        <f>0</f>
      </c>
      <c s="32">
        <f>0</f>
      </c>
      <c s="32">
        <f>0+L51</f>
      </c>
      <c s="32">
        <f>0+M51</f>
      </c>
    </row>
    <row r="51" spans="1:16" ht="25.5">
      <c r="A51" t="s">
        <v>50</v>
      </c>
      <c s="34" t="s">
        <v>87</v>
      </c>
      <c s="34" t="s">
        <v>1040</v>
      </c>
      <c s="35" t="s">
        <v>5</v>
      </c>
      <c s="6" t="s">
        <v>1041</v>
      </c>
      <c s="36" t="s">
        <v>236</v>
      </c>
      <c s="37">
        <v>4.602</v>
      </c>
      <c s="36">
        <v>1.89077</v>
      </c>
      <c s="36">
        <f>ROUND(G51*H51,6)</f>
      </c>
      <c r="L51" s="38">
        <v>0</v>
      </c>
      <c s="32">
        <f>ROUND(ROUND(L51,2)*ROUND(G51,3),2)</f>
      </c>
      <c s="36" t="s">
        <v>926</v>
      </c>
      <c>
        <f>(M51*21)/100</f>
      </c>
      <c t="s">
        <v>28</v>
      </c>
    </row>
    <row r="52" spans="1:5" ht="25.5">
      <c r="A52" s="35" t="s">
        <v>56</v>
      </c>
      <c r="E52" s="39" t="s">
        <v>1041</v>
      </c>
    </row>
    <row r="53" spans="1:5" ht="12.75">
      <c r="A53" s="35" t="s">
        <v>57</v>
      </c>
      <c r="E53" s="40" t="s">
        <v>5</v>
      </c>
    </row>
    <row r="54" spans="1:5" ht="12.75">
      <c r="A54" t="s">
        <v>58</v>
      </c>
      <c r="E54" s="39" t="s">
        <v>59</v>
      </c>
    </row>
    <row r="55" spans="1:13" ht="12.75">
      <c r="A55" t="s">
        <v>47</v>
      </c>
      <c r="C55" s="31" t="s">
        <v>78</v>
      </c>
      <c r="E55" s="33" t="s">
        <v>1072</v>
      </c>
      <c r="J55" s="32">
        <f>0</f>
      </c>
      <c s="32">
        <f>0</f>
      </c>
      <c s="32">
        <f>0+L56+L60+L64+L68+L72+L76+L80+L84+L88+L92+L96+L100+L104+L108+L112+L116+L120+L124+L128+L132+L136+L140+L144+L148</f>
      </c>
      <c s="32">
        <f>0+M56+M60+M64+M68+M72+M76+M80+M84+M88+M92+M96+M100+M104+M108+M112+M116+M120+M124+M128+M132+M136+M140+M144+M148</f>
      </c>
    </row>
    <row r="56" spans="1:16" ht="25.5">
      <c r="A56" t="s">
        <v>50</v>
      </c>
      <c s="34" t="s">
        <v>91</v>
      </c>
      <c s="34" t="s">
        <v>1348</v>
      </c>
      <c s="35" t="s">
        <v>5</v>
      </c>
      <c s="6" t="s">
        <v>1349</v>
      </c>
      <c s="36" t="s">
        <v>64</v>
      </c>
      <c s="37">
        <v>30.68</v>
      </c>
      <c s="36">
        <v>1.3E-05</v>
      </c>
      <c s="36">
        <f>ROUND(G56*H56,6)</f>
      </c>
      <c r="L56" s="38">
        <v>0</v>
      </c>
      <c s="32">
        <f>ROUND(ROUND(L56,2)*ROUND(G56,3),2)</f>
      </c>
      <c s="36" t="s">
        <v>926</v>
      </c>
      <c>
        <f>(M56*21)/100</f>
      </c>
      <c t="s">
        <v>28</v>
      </c>
    </row>
    <row r="57" spans="1:5" ht="25.5">
      <c r="A57" s="35" t="s">
        <v>56</v>
      </c>
      <c r="E57" s="39" t="s">
        <v>1349</v>
      </c>
    </row>
    <row r="58" spans="1:5" ht="12.75">
      <c r="A58" s="35" t="s">
        <v>57</v>
      </c>
      <c r="E58" s="40" t="s">
        <v>5</v>
      </c>
    </row>
    <row r="59" spans="1:5" ht="12.75">
      <c r="A59" t="s">
        <v>58</v>
      </c>
      <c r="E59" s="39" t="s">
        <v>59</v>
      </c>
    </row>
    <row r="60" spans="1:16" ht="12.75">
      <c r="A60" t="s">
        <v>50</v>
      </c>
      <c s="34" t="s">
        <v>94</v>
      </c>
      <c s="34" t="s">
        <v>1350</v>
      </c>
      <c s="35" t="s">
        <v>5</v>
      </c>
      <c s="6" t="s">
        <v>1351</v>
      </c>
      <c s="36" t="s">
        <v>64</v>
      </c>
      <c s="37">
        <v>31.14</v>
      </c>
      <c s="36">
        <v>0.0051</v>
      </c>
      <c s="36">
        <f>ROUND(G60*H60,6)</f>
      </c>
      <c r="L60" s="38">
        <v>0</v>
      </c>
      <c s="32">
        <f>ROUND(ROUND(L60,2)*ROUND(G60,3),2)</f>
      </c>
      <c s="36" t="s">
        <v>926</v>
      </c>
      <c>
        <f>(M60*21)/100</f>
      </c>
      <c t="s">
        <v>28</v>
      </c>
    </row>
    <row r="61" spans="1:5" ht="12.75">
      <c r="A61" s="35" t="s">
        <v>56</v>
      </c>
      <c r="E61" s="39" t="s">
        <v>1351</v>
      </c>
    </row>
    <row r="62" spans="1:5" ht="12.75">
      <c r="A62" s="35" t="s">
        <v>57</v>
      </c>
      <c r="E62" s="40" t="s">
        <v>5</v>
      </c>
    </row>
    <row r="63" spans="1:5" ht="12.75">
      <c r="A63" t="s">
        <v>58</v>
      </c>
      <c r="E63" s="39" t="s">
        <v>59</v>
      </c>
    </row>
    <row r="64" spans="1:16" ht="25.5">
      <c r="A64" t="s">
        <v>50</v>
      </c>
      <c s="34" t="s">
        <v>101</v>
      </c>
      <c s="34" t="s">
        <v>1352</v>
      </c>
      <c s="35" t="s">
        <v>5</v>
      </c>
      <c s="6" t="s">
        <v>1353</v>
      </c>
      <c s="36" t="s">
        <v>54</v>
      </c>
      <c s="37">
        <v>5</v>
      </c>
      <c s="36">
        <v>6E-06</v>
      </c>
      <c s="36">
        <f>ROUND(G64*H64,6)</f>
      </c>
      <c r="L64" s="38">
        <v>0</v>
      </c>
      <c s="32">
        <f>ROUND(ROUND(L64,2)*ROUND(G64,3),2)</f>
      </c>
      <c s="36" t="s">
        <v>926</v>
      </c>
      <c>
        <f>(M64*21)/100</f>
      </c>
      <c t="s">
        <v>28</v>
      </c>
    </row>
    <row r="65" spans="1:5" ht="25.5">
      <c r="A65" s="35" t="s">
        <v>56</v>
      </c>
      <c r="E65" s="39" t="s">
        <v>1353</v>
      </c>
    </row>
    <row r="66" spans="1:5" ht="12.75">
      <c r="A66" s="35" t="s">
        <v>57</v>
      </c>
      <c r="E66" s="40" t="s">
        <v>5</v>
      </c>
    </row>
    <row r="67" spans="1:5" ht="12.75">
      <c r="A67" t="s">
        <v>58</v>
      </c>
      <c r="E67" s="39" t="s">
        <v>59</v>
      </c>
    </row>
    <row r="68" spans="1:16" ht="12.75">
      <c r="A68" t="s">
        <v>50</v>
      </c>
      <c s="34" t="s">
        <v>104</v>
      </c>
      <c s="34" t="s">
        <v>1354</v>
      </c>
      <c s="35" t="s">
        <v>5</v>
      </c>
      <c s="6" t="s">
        <v>1355</v>
      </c>
      <c s="36" t="s">
        <v>54</v>
      </c>
      <c s="37">
        <v>5</v>
      </c>
      <c s="36">
        <v>0.0008</v>
      </c>
      <c s="36">
        <f>ROUND(G68*H68,6)</f>
      </c>
      <c r="L68" s="38">
        <v>0</v>
      </c>
      <c s="32">
        <f>ROUND(ROUND(L68,2)*ROUND(G68,3),2)</f>
      </c>
      <c s="36" t="s">
        <v>926</v>
      </c>
      <c>
        <f>(M68*21)/100</f>
      </c>
      <c t="s">
        <v>28</v>
      </c>
    </row>
    <row r="69" spans="1:5" ht="12.75">
      <c r="A69" s="35" t="s">
        <v>56</v>
      </c>
      <c r="E69" s="39" t="s">
        <v>1355</v>
      </c>
    </row>
    <row r="70" spans="1:5" ht="12.75">
      <c r="A70" s="35" t="s">
        <v>57</v>
      </c>
      <c r="E70" s="40" t="s">
        <v>5</v>
      </c>
    </row>
    <row r="71" spans="1:5" ht="12.75">
      <c r="A71" t="s">
        <v>58</v>
      </c>
      <c r="E71" s="39" t="s">
        <v>59</v>
      </c>
    </row>
    <row r="72" spans="1:16" ht="12.75">
      <c r="A72" t="s">
        <v>50</v>
      </c>
      <c s="34" t="s">
        <v>109</v>
      </c>
      <c s="34" t="s">
        <v>1356</v>
      </c>
      <c s="35" t="s">
        <v>5</v>
      </c>
      <c s="6" t="s">
        <v>1357</v>
      </c>
      <c s="36" t="s">
        <v>277</v>
      </c>
      <c s="37">
        <v>3</v>
      </c>
      <c s="36">
        <v>0.000178</v>
      </c>
      <c s="36">
        <f>ROUND(G72*H72,6)</f>
      </c>
      <c r="L72" s="38">
        <v>0</v>
      </c>
      <c s="32">
        <f>ROUND(ROUND(L72,2)*ROUND(G72,3),2)</f>
      </c>
      <c s="36" t="s">
        <v>926</v>
      </c>
      <c>
        <f>(M72*21)/100</f>
      </c>
      <c t="s">
        <v>28</v>
      </c>
    </row>
    <row r="73" spans="1:5" ht="12.75">
      <c r="A73" s="35" t="s">
        <v>56</v>
      </c>
      <c r="E73" s="39" t="s">
        <v>1357</v>
      </c>
    </row>
    <row r="74" spans="1:5" ht="12.75">
      <c r="A74" s="35" t="s">
        <v>57</v>
      </c>
      <c r="E74" s="40" t="s">
        <v>5</v>
      </c>
    </row>
    <row r="75" spans="1:5" ht="12.75">
      <c r="A75" t="s">
        <v>58</v>
      </c>
      <c r="E75" s="39" t="s">
        <v>59</v>
      </c>
    </row>
    <row r="76" spans="1:16" ht="25.5">
      <c r="A76" t="s">
        <v>50</v>
      </c>
      <c s="34" t="s">
        <v>112</v>
      </c>
      <c s="34" t="s">
        <v>1358</v>
      </c>
      <c s="35" t="s">
        <v>5</v>
      </c>
      <c s="6" t="s">
        <v>1359</v>
      </c>
      <c s="36" t="s">
        <v>54</v>
      </c>
      <c s="37">
        <v>1</v>
      </c>
      <c s="36">
        <v>2.28313</v>
      </c>
      <c s="36">
        <f>ROUND(G76*H76,6)</f>
      </c>
      <c r="L76" s="38">
        <v>0</v>
      </c>
      <c s="32">
        <f>ROUND(ROUND(L76,2)*ROUND(G76,3),2)</f>
      </c>
      <c s="36" t="s">
        <v>97</v>
      </c>
      <c>
        <f>(M76*21)/100</f>
      </c>
      <c t="s">
        <v>28</v>
      </c>
    </row>
    <row r="77" spans="1:5" ht="25.5">
      <c r="A77" s="35" t="s">
        <v>56</v>
      </c>
      <c r="E77" s="39" t="s">
        <v>1359</v>
      </c>
    </row>
    <row r="78" spans="1:5" ht="12.75">
      <c r="A78" s="35" t="s">
        <v>57</v>
      </c>
      <c r="E78" s="40" t="s">
        <v>5</v>
      </c>
    </row>
    <row r="79" spans="1:5" ht="12.75">
      <c r="A79" t="s">
        <v>58</v>
      </c>
      <c r="E79" s="39" t="s">
        <v>5</v>
      </c>
    </row>
    <row r="80" spans="1:16" ht="12.75">
      <c r="A80" t="s">
        <v>50</v>
      </c>
      <c s="34" t="s">
        <v>115</v>
      </c>
      <c s="34" t="s">
        <v>1360</v>
      </c>
      <c s="35" t="s">
        <v>5</v>
      </c>
      <c s="6" t="s">
        <v>1361</v>
      </c>
      <c s="36" t="s">
        <v>54</v>
      </c>
      <c s="37">
        <v>1</v>
      </c>
      <c s="36">
        <v>0.201</v>
      </c>
      <c s="36">
        <f>ROUND(G80*H80,6)</f>
      </c>
      <c r="L80" s="38">
        <v>0</v>
      </c>
      <c s="32">
        <f>ROUND(ROUND(L80,2)*ROUND(G80,3),2)</f>
      </c>
      <c s="36" t="s">
        <v>97</v>
      </c>
      <c>
        <f>(M80*21)/100</f>
      </c>
      <c t="s">
        <v>28</v>
      </c>
    </row>
    <row r="81" spans="1:5" ht="12.75">
      <c r="A81" s="35" t="s">
        <v>56</v>
      </c>
      <c r="E81" s="39" t="s">
        <v>1361</v>
      </c>
    </row>
    <row r="82" spans="1:5" ht="12.75">
      <c r="A82" s="35" t="s">
        <v>57</v>
      </c>
      <c r="E82" s="40" t="s">
        <v>5</v>
      </c>
    </row>
    <row r="83" spans="1:5" ht="12.75">
      <c r="A83" t="s">
        <v>58</v>
      </c>
      <c r="E83" s="39" t="s">
        <v>5</v>
      </c>
    </row>
    <row r="84" spans="1:16" ht="25.5">
      <c r="A84" t="s">
        <v>50</v>
      </c>
      <c s="34" t="s">
        <v>118</v>
      </c>
      <c s="34" t="s">
        <v>1362</v>
      </c>
      <c s="35" t="s">
        <v>5</v>
      </c>
      <c s="6" t="s">
        <v>1363</v>
      </c>
      <c s="36" t="s">
        <v>236</v>
      </c>
      <c s="37">
        <v>1.875</v>
      </c>
      <c s="36">
        <v>2.50187</v>
      </c>
      <c s="36">
        <f>ROUND(G84*H84,6)</f>
      </c>
      <c r="L84" s="38">
        <v>0</v>
      </c>
      <c s="32">
        <f>ROUND(ROUND(L84,2)*ROUND(G84,3),2)</f>
      </c>
      <c s="36" t="s">
        <v>926</v>
      </c>
      <c>
        <f>(M84*21)/100</f>
      </c>
      <c t="s">
        <v>28</v>
      </c>
    </row>
    <row r="85" spans="1:5" ht="25.5">
      <c r="A85" s="35" t="s">
        <v>56</v>
      </c>
      <c r="E85" s="39" t="s">
        <v>1363</v>
      </c>
    </row>
    <row r="86" spans="1:5" ht="12.75">
      <c r="A86" s="35" t="s">
        <v>57</v>
      </c>
      <c r="E86" s="40" t="s">
        <v>5</v>
      </c>
    </row>
    <row r="87" spans="1:5" ht="12.75">
      <c r="A87" t="s">
        <v>58</v>
      </c>
      <c r="E87" s="39" t="s">
        <v>59</v>
      </c>
    </row>
    <row r="88" spans="1:16" ht="25.5">
      <c r="A88" t="s">
        <v>50</v>
      </c>
      <c s="34" t="s">
        <v>121</v>
      </c>
      <c s="34" t="s">
        <v>1364</v>
      </c>
      <c s="35" t="s">
        <v>5</v>
      </c>
      <c s="6" t="s">
        <v>1365</v>
      </c>
      <c s="36" t="s">
        <v>236</v>
      </c>
      <c s="37">
        <v>1.605</v>
      </c>
      <c s="36">
        <v>2.50187</v>
      </c>
      <c s="36">
        <f>ROUND(G88*H88,6)</f>
      </c>
      <c r="L88" s="38">
        <v>0</v>
      </c>
      <c s="32">
        <f>ROUND(ROUND(L88,2)*ROUND(G88,3),2)</f>
      </c>
      <c s="36" t="s">
        <v>926</v>
      </c>
      <c>
        <f>(M88*21)/100</f>
      </c>
      <c t="s">
        <v>28</v>
      </c>
    </row>
    <row r="89" spans="1:5" ht="25.5">
      <c r="A89" s="35" t="s">
        <v>56</v>
      </c>
      <c r="E89" s="39" t="s">
        <v>1365</v>
      </c>
    </row>
    <row r="90" spans="1:5" ht="12.75">
      <c r="A90" s="35" t="s">
        <v>57</v>
      </c>
      <c r="E90" s="40" t="s">
        <v>5</v>
      </c>
    </row>
    <row r="91" spans="1:5" ht="12.75">
      <c r="A91" t="s">
        <v>58</v>
      </c>
      <c r="E91" s="39" t="s">
        <v>59</v>
      </c>
    </row>
    <row r="92" spans="1:16" ht="25.5">
      <c r="A92" t="s">
        <v>50</v>
      </c>
      <c s="34" t="s">
        <v>125</v>
      </c>
      <c s="34" t="s">
        <v>1366</v>
      </c>
      <c s="35" t="s">
        <v>5</v>
      </c>
      <c s="6" t="s">
        <v>1367</v>
      </c>
      <c s="36" t="s">
        <v>54</v>
      </c>
      <c s="37">
        <v>1</v>
      </c>
      <c s="36">
        <v>2.4</v>
      </c>
      <c s="36">
        <f>ROUND(G92*H92,6)</f>
      </c>
      <c r="L92" s="38">
        <v>0</v>
      </c>
      <c s="32">
        <f>ROUND(ROUND(L92,2)*ROUND(G92,3),2)</f>
      </c>
      <c s="36" t="s">
        <v>97</v>
      </c>
      <c>
        <f>(M92*21)/100</f>
      </c>
      <c t="s">
        <v>28</v>
      </c>
    </row>
    <row r="93" spans="1:5" ht="25.5">
      <c r="A93" s="35" t="s">
        <v>56</v>
      </c>
      <c r="E93" s="39" t="s">
        <v>1367</v>
      </c>
    </row>
    <row r="94" spans="1:5" ht="12.75">
      <c r="A94" s="35" t="s">
        <v>57</v>
      </c>
      <c r="E94" s="40" t="s">
        <v>5</v>
      </c>
    </row>
    <row r="95" spans="1:5" ht="51">
      <c r="A95" t="s">
        <v>58</v>
      </c>
      <c r="E95" s="39" t="s">
        <v>1368</v>
      </c>
    </row>
    <row r="96" spans="1:16" ht="25.5">
      <c r="A96" t="s">
        <v>50</v>
      </c>
      <c s="34" t="s">
        <v>128</v>
      </c>
      <c s="34" t="s">
        <v>1369</v>
      </c>
      <c s="35" t="s">
        <v>5</v>
      </c>
      <c s="6" t="s">
        <v>1370</v>
      </c>
      <c s="36" t="s">
        <v>54</v>
      </c>
      <c s="37">
        <v>1</v>
      </c>
      <c s="36">
        <v>3.24545</v>
      </c>
      <c s="36">
        <f>ROUND(G96*H96,6)</f>
      </c>
      <c r="L96" s="38">
        <v>0</v>
      </c>
      <c s="32">
        <f>ROUND(ROUND(L96,2)*ROUND(G96,3),2)</f>
      </c>
      <c s="36" t="s">
        <v>97</v>
      </c>
      <c>
        <f>(M96*21)/100</f>
      </c>
      <c t="s">
        <v>28</v>
      </c>
    </row>
    <row r="97" spans="1:5" ht="25.5">
      <c r="A97" s="35" t="s">
        <v>56</v>
      </c>
      <c r="E97" s="39" t="s">
        <v>1370</v>
      </c>
    </row>
    <row r="98" spans="1:5" ht="12.75">
      <c r="A98" s="35" t="s">
        <v>57</v>
      </c>
      <c r="E98" s="40" t="s">
        <v>5</v>
      </c>
    </row>
    <row r="99" spans="1:5" ht="51">
      <c r="A99" t="s">
        <v>58</v>
      </c>
      <c r="E99" s="39" t="s">
        <v>1371</v>
      </c>
    </row>
    <row r="100" spans="1:16" ht="12.75">
      <c r="A100" t="s">
        <v>50</v>
      </c>
      <c s="34" t="s">
        <v>132</v>
      </c>
      <c s="34" t="s">
        <v>1372</v>
      </c>
      <c s="35" t="s">
        <v>5</v>
      </c>
      <c s="6" t="s">
        <v>1373</v>
      </c>
      <c s="36" t="s">
        <v>54</v>
      </c>
      <c s="37">
        <v>6</v>
      </c>
      <c s="36">
        <v>0.010186</v>
      </c>
      <c s="36">
        <f>ROUND(G100*H100,6)</f>
      </c>
      <c r="L100" s="38">
        <v>0</v>
      </c>
      <c s="32">
        <f>ROUND(ROUND(L100,2)*ROUND(G100,3),2)</f>
      </c>
      <c s="36" t="s">
        <v>926</v>
      </c>
      <c>
        <f>(M100*21)/100</f>
      </c>
      <c t="s">
        <v>28</v>
      </c>
    </row>
    <row r="101" spans="1:5" ht="25.5">
      <c r="A101" s="35" t="s">
        <v>56</v>
      </c>
      <c r="E101" s="39" t="s">
        <v>1374</v>
      </c>
    </row>
    <row r="102" spans="1:5" ht="12.75">
      <c r="A102" s="35" t="s">
        <v>57</v>
      </c>
      <c r="E102" s="40" t="s">
        <v>5</v>
      </c>
    </row>
    <row r="103" spans="1:5" ht="12.75">
      <c r="A103" t="s">
        <v>58</v>
      </c>
      <c r="E103" s="39" t="s">
        <v>59</v>
      </c>
    </row>
    <row r="104" spans="1:16" ht="12.75">
      <c r="A104" t="s">
        <v>50</v>
      </c>
      <c s="34" t="s">
        <v>136</v>
      </c>
      <c s="34" t="s">
        <v>1375</v>
      </c>
      <c s="35" t="s">
        <v>5</v>
      </c>
      <c s="6" t="s">
        <v>1376</v>
      </c>
      <c s="36" t="s">
        <v>54</v>
      </c>
      <c s="37">
        <v>3</v>
      </c>
      <c s="36">
        <v>0.181</v>
      </c>
      <c s="36">
        <f>ROUND(G104*H104,6)</f>
      </c>
      <c r="L104" s="38">
        <v>0</v>
      </c>
      <c s="32">
        <f>ROUND(ROUND(L104,2)*ROUND(G104,3),2)</f>
      </c>
      <c s="36" t="s">
        <v>926</v>
      </c>
      <c>
        <f>(M104*21)/100</f>
      </c>
      <c t="s">
        <v>28</v>
      </c>
    </row>
    <row r="105" spans="1:5" ht="12.75">
      <c r="A105" s="35" t="s">
        <v>56</v>
      </c>
      <c r="E105" s="39" t="s">
        <v>1376</v>
      </c>
    </row>
    <row r="106" spans="1:5" ht="12.75">
      <c r="A106" s="35" t="s">
        <v>57</v>
      </c>
      <c r="E106" s="40" t="s">
        <v>5</v>
      </c>
    </row>
    <row r="107" spans="1:5" ht="12.75">
      <c r="A107" t="s">
        <v>58</v>
      </c>
      <c r="E107" s="39" t="s">
        <v>59</v>
      </c>
    </row>
    <row r="108" spans="1:16" ht="12.75">
      <c r="A108" t="s">
        <v>50</v>
      </c>
      <c s="34" t="s">
        <v>140</v>
      </c>
      <c s="34" t="s">
        <v>1377</v>
      </c>
      <c s="35" t="s">
        <v>5</v>
      </c>
      <c s="6" t="s">
        <v>1378</v>
      </c>
      <c s="36" t="s">
        <v>54</v>
      </c>
      <c s="37">
        <v>3</v>
      </c>
      <c s="36">
        <v>0.021</v>
      </c>
      <c s="36">
        <f>ROUND(G108*H108,6)</f>
      </c>
      <c r="L108" s="38">
        <v>0</v>
      </c>
      <c s="32">
        <f>ROUND(ROUND(L108,2)*ROUND(G108,3),2)</f>
      </c>
      <c s="36" t="s">
        <v>926</v>
      </c>
      <c>
        <f>(M108*21)/100</f>
      </c>
      <c t="s">
        <v>28</v>
      </c>
    </row>
    <row r="109" spans="1:5" ht="12.75">
      <c r="A109" s="35" t="s">
        <v>56</v>
      </c>
      <c r="E109" s="39" t="s">
        <v>1378</v>
      </c>
    </row>
    <row r="110" spans="1:5" ht="12.75">
      <c r="A110" s="35" t="s">
        <v>57</v>
      </c>
      <c r="E110" s="40" t="s">
        <v>5</v>
      </c>
    </row>
    <row r="111" spans="1:5" ht="12.75">
      <c r="A111" t="s">
        <v>58</v>
      </c>
      <c r="E111" s="39" t="s">
        <v>59</v>
      </c>
    </row>
    <row r="112" spans="1:16" ht="12.75">
      <c r="A112" t="s">
        <v>50</v>
      </c>
      <c s="34" t="s">
        <v>144</v>
      </c>
      <c s="34" t="s">
        <v>1379</v>
      </c>
      <c s="35" t="s">
        <v>5</v>
      </c>
      <c s="6" t="s">
        <v>1380</v>
      </c>
      <c s="36" t="s">
        <v>54</v>
      </c>
      <c s="37">
        <v>3</v>
      </c>
      <c s="36">
        <v>0.01248</v>
      </c>
      <c s="36">
        <f>ROUND(G112*H112,6)</f>
      </c>
      <c r="L112" s="38">
        <v>0</v>
      </c>
      <c s="32">
        <f>ROUND(ROUND(L112,2)*ROUND(G112,3),2)</f>
      </c>
      <c s="36" t="s">
        <v>926</v>
      </c>
      <c>
        <f>(M112*21)/100</f>
      </c>
      <c t="s">
        <v>28</v>
      </c>
    </row>
    <row r="113" spans="1:5" ht="12.75">
      <c r="A113" s="35" t="s">
        <v>56</v>
      </c>
      <c r="E113" s="39" t="s">
        <v>1380</v>
      </c>
    </row>
    <row r="114" spans="1:5" ht="12.75">
      <c r="A114" s="35" t="s">
        <v>57</v>
      </c>
      <c r="E114" s="40" t="s">
        <v>5</v>
      </c>
    </row>
    <row r="115" spans="1:5" ht="12.75">
      <c r="A115" t="s">
        <v>58</v>
      </c>
      <c r="E115" s="39" t="s">
        <v>59</v>
      </c>
    </row>
    <row r="116" spans="1:16" ht="12.75">
      <c r="A116" t="s">
        <v>50</v>
      </c>
      <c s="34" t="s">
        <v>148</v>
      </c>
      <c s="34" t="s">
        <v>1381</v>
      </c>
      <c s="35" t="s">
        <v>5</v>
      </c>
      <c s="6" t="s">
        <v>1382</v>
      </c>
      <c s="36" t="s">
        <v>54</v>
      </c>
      <c s="37">
        <v>3</v>
      </c>
      <c s="36">
        <v>0.396</v>
      </c>
      <c s="36">
        <f>ROUND(G116*H116,6)</f>
      </c>
      <c r="L116" s="38">
        <v>0</v>
      </c>
      <c s="32">
        <f>ROUND(ROUND(L116,2)*ROUND(G116,3),2)</f>
      </c>
      <c s="36" t="s">
        <v>926</v>
      </c>
      <c>
        <f>(M116*21)/100</f>
      </c>
      <c t="s">
        <v>28</v>
      </c>
    </row>
    <row r="117" spans="1:5" ht="12.75">
      <c r="A117" s="35" t="s">
        <v>56</v>
      </c>
      <c r="E117" s="39" t="s">
        <v>1382</v>
      </c>
    </row>
    <row r="118" spans="1:5" ht="12.75">
      <c r="A118" s="35" t="s">
        <v>57</v>
      </c>
      <c r="E118" s="40" t="s">
        <v>5</v>
      </c>
    </row>
    <row r="119" spans="1:5" ht="12.75">
      <c r="A119" t="s">
        <v>58</v>
      </c>
      <c r="E119" s="39" t="s">
        <v>59</v>
      </c>
    </row>
    <row r="120" spans="1:16" ht="12.75">
      <c r="A120" t="s">
        <v>50</v>
      </c>
      <c s="34" t="s">
        <v>152</v>
      </c>
      <c s="34" t="s">
        <v>1383</v>
      </c>
      <c s="35" t="s">
        <v>5</v>
      </c>
      <c s="6" t="s">
        <v>1384</v>
      </c>
      <c s="36" t="s">
        <v>423</v>
      </c>
      <c s="37">
        <v>4.5</v>
      </c>
      <c s="36">
        <v>0.00396</v>
      </c>
      <c s="36">
        <f>ROUND(G120*H120,6)</f>
      </c>
      <c r="L120" s="38">
        <v>0</v>
      </c>
      <c s="32">
        <f>ROUND(ROUND(L120,2)*ROUND(G120,3),2)</f>
      </c>
      <c s="36" t="s">
        <v>926</v>
      </c>
      <c>
        <f>(M120*21)/100</f>
      </c>
      <c t="s">
        <v>28</v>
      </c>
    </row>
    <row r="121" spans="1:5" ht="12.75">
      <c r="A121" s="35" t="s">
        <v>56</v>
      </c>
      <c r="E121" s="39" t="s">
        <v>1384</v>
      </c>
    </row>
    <row r="122" spans="1:5" ht="12.75">
      <c r="A122" s="35" t="s">
        <v>57</v>
      </c>
      <c r="E122" s="40" t="s">
        <v>5</v>
      </c>
    </row>
    <row r="123" spans="1:5" ht="12.75">
      <c r="A123" t="s">
        <v>58</v>
      </c>
      <c r="E123" s="39" t="s">
        <v>59</v>
      </c>
    </row>
    <row r="124" spans="1:16" ht="12.75">
      <c r="A124" t="s">
        <v>50</v>
      </c>
      <c s="34" t="s">
        <v>156</v>
      </c>
      <c s="34" t="s">
        <v>1385</v>
      </c>
      <c s="35" t="s">
        <v>5</v>
      </c>
      <c s="6" t="s">
        <v>1386</v>
      </c>
      <c s="36" t="s">
        <v>939</v>
      </c>
      <c s="37">
        <v>1.141</v>
      </c>
      <c s="36">
        <v>1.042323</v>
      </c>
      <c s="36">
        <f>ROUND(G124*H124,6)</f>
      </c>
      <c r="L124" s="38">
        <v>0</v>
      </c>
      <c s="32">
        <f>ROUND(ROUND(L124,2)*ROUND(G124,3),2)</f>
      </c>
      <c s="36" t="s">
        <v>926</v>
      </c>
      <c>
        <f>(M124*21)/100</f>
      </c>
      <c t="s">
        <v>28</v>
      </c>
    </row>
    <row r="125" spans="1:5" ht="12.75">
      <c r="A125" s="35" t="s">
        <v>56</v>
      </c>
      <c r="E125" s="39" t="s">
        <v>1386</v>
      </c>
    </row>
    <row r="126" spans="1:5" ht="12.75">
      <c r="A126" s="35" t="s">
        <v>57</v>
      </c>
      <c r="E126" s="40" t="s">
        <v>5</v>
      </c>
    </row>
    <row r="127" spans="1:5" ht="12.75">
      <c r="A127" t="s">
        <v>58</v>
      </c>
      <c r="E127" s="39" t="s">
        <v>59</v>
      </c>
    </row>
    <row r="128" spans="1:16" ht="12.75">
      <c r="A128" t="s">
        <v>50</v>
      </c>
      <c s="34" t="s">
        <v>160</v>
      </c>
      <c s="34" t="s">
        <v>1387</v>
      </c>
      <c s="35" t="s">
        <v>5</v>
      </c>
      <c s="6" t="s">
        <v>1388</v>
      </c>
      <c s="36" t="s">
        <v>939</v>
      </c>
      <c s="37">
        <v>0.073</v>
      </c>
      <c s="36">
        <v>0.997348</v>
      </c>
      <c s="36">
        <f>ROUND(G128*H128,6)</f>
      </c>
      <c r="L128" s="38">
        <v>0</v>
      </c>
      <c s="32">
        <f>ROUND(ROUND(L128,2)*ROUND(G128,3),2)</f>
      </c>
      <c s="36" t="s">
        <v>926</v>
      </c>
      <c>
        <f>(M128*21)/100</f>
      </c>
      <c t="s">
        <v>28</v>
      </c>
    </row>
    <row r="129" spans="1:5" ht="12.75">
      <c r="A129" s="35" t="s">
        <v>56</v>
      </c>
      <c r="E129" s="39" t="s">
        <v>1388</v>
      </c>
    </row>
    <row r="130" spans="1:5" ht="12.75">
      <c r="A130" s="35" t="s">
        <v>57</v>
      </c>
      <c r="E130" s="40" t="s">
        <v>5</v>
      </c>
    </row>
    <row r="131" spans="1:5" ht="12.75">
      <c r="A131" t="s">
        <v>58</v>
      </c>
      <c r="E131" s="39" t="s">
        <v>59</v>
      </c>
    </row>
    <row r="132" spans="1:16" ht="12.75">
      <c r="A132" t="s">
        <v>50</v>
      </c>
      <c s="34" t="s">
        <v>164</v>
      </c>
      <c s="34" t="s">
        <v>1389</v>
      </c>
      <c s="35" t="s">
        <v>5</v>
      </c>
      <c s="6" t="s">
        <v>1390</v>
      </c>
      <c s="36" t="s">
        <v>54</v>
      </c>
      <c s="37">
        <v>5</v>
      </c>
      <c s="36">
        <v>0.217338</v>
      </c>
      <c s="36">
        <f>ROUND(G132*H132,6)</f>
      </c>
      <c r="L132" s="38">
        <v>0</v>
      </c>
      <c s="32">
        <f>ROUND(ROUND(L132,2)*ROUND(G132,3),2)</f>
      </c>
      <c s="36" t="s">
        <v>926</v>
      </c>
      <c>
        <f>(M132*21)/100</f>
      </c>
      <c t="s">
        <v>28</v>
      </c>
    </row>
    <row r="133" spans="1:5" ht="12.75">
      <c r="A133" s="35" t="s">
        <v>56</v>
      </c>
      <c r="E133" s="39" t="s">
        <v>1390</v>
      </c>
    </row>
    <row r="134" spans="1:5" ht="12.75">
      <c r="A134" s="35" t="s">
        <v>57</v>
      </c>
      <c r="E134" s="40" t="s">
        <v>5</v>
      </c>
    </row>
    <row r="135" spans="1:5" ht="12.75">
      <c r="A135" t="s">
        <v>58</v>
      </c>
      <c r="E135" s="39" t="s">
        <v>59</v>
      </c>
    </row>
    <row r="136" spans="1:16" ht="12.75">
      <c r="A136" t="s">
        <v>50</v>
      </c>
      <c s="34" t="s">
        <v>168</v>
      </c>
      <c s="34" t="s">
        <v>1391</v>
      </c>
      <c s="35" t="s">
        <v>5</v>
      </c>
      <c s="6" t="s">
        <v>1392</v>
      </c>
      <c s="36" t="s">
        <v>54</v>
      </c>
      <c s="37">
        <v>5</v>
      </c>
      <c s="36">
        <v>0.196</v>
      </c>
      <c s="36">
        <f>ROUND(G136*H136,6)</f>
      </c>
      <c r="L136" s="38">
        <v>0</v>
      </c>
      <c s="32">
        <f>ROUND(ROUND(L136,2)*ROUND(G136,3),2)</f>
      </c>
      <c s="36" t="s">
        <v>926</v>
      </c>
      <c>
        <f>(M136*21)/100</f>
      </c>
      <c t="s">
        <v>28</v>
      </c>
    </row>
    <row r="137" spans="1:5" ht="12.75">
      <c r="A137" s="35" t="s">
        <v>56</v>
      </c>
      <c r="E137" s="39" t="s">
        <v>1392</v>
      </c>
    </row>
    <row r="138" spans="1:5" ht="12.75">
      <c r="A138" s="35" t="s">
        <v>57</v>
      </c>
      <c r="E138" s="40" t="s">
        <v>5</v>
      </c>
    </row>
    <row r="139" spans="1:5" ht="12.75">
      <c r="A139" t="s">
        <v>58</v>
      </c>
      <c r="E139" s="39" t="s">
        <v>59</v>
      </c>
    </row>
    <row r="140" spans="1:16" ht="25.5">
      <c r="A140" t="s">
        <v>50</v>
      </c>
      <c s="34" t="s">
        <v>172</v>
      </c>
      <c s="34" t="s">
        <v>1393</v>
      </c>
      <c s="35" t="s">
        <v>5</v>
      </c>
      <c s="6" t="s">
        <v>1394</v>
      </c>
      <c s="36" t="s">
        <v>236</v>
      </c>
      <c s="37">
        <v>6</v>
      </c>
      <c s="36">
        <v>2.50187</v>
      </c>
      <c s="36">
        <f>ROUND(G140*H140,6)</f>
      </c>
      <c r="L140" s="38">
        <v>0</v>
      </c>
      <c s="32">
        <f>ROUND(ROUND(L140,2)*ROUND(G140,3),2)</f>
      </c>
      <c s="36" t="s">
        <v>926</v>
      </c>
      <c>
        <f>(M140*21)/100</f>
      </c>
      <c t="s">
        <v>28</v>
      </c>
    </row>
    <row r="141" spans="1:5" ht="25.5">
      <c r="A141" s="35" t="s">
        <v>56</v>
      </c>
      <c r="E141" s="39" t="s">
        <v>1394</v>
      </c>
    </row>
    <row r="142" spans="1:5" ht="12.75">
      <c r="A142" s="35" t="s">
        <v>57</v>
      </c>
      <c r="E142" s="40" t="s">
        <v>5</v>
      </c>
    </row>
    <row r="143" spans="1:5" ht="12.75">
      <c r="A143" t="s">
        <v>58</v>
      </c>
      <c r="E143" s="39" t="s">
        <v>59</v>
      </c>
    </row>
    <row r="144" spans="1:16" ht="12.75">
      <c r="A144" t="s">
        <v>50</v>
      </c>
      <c s="34" t="s">
        <v>176</v>
      </c>
      <c s="34" t="s">
        <v>1395</v>
      </c>
      <c s="35" t="s">
        <v>5</v>
      </c>
      <c s="6" t="s">
        <v>1396</v>
      </c>
      <c s="36" t="s">
        <v>423</v>
      </c>
      <c s="37">
        <v>26</v>
      </c>
      <c s="36">
        <v>0.004018</v>
      </c>
      <c s="36">
        <f>ROUND(G144*H144,6)</f>
      </c>
      <c r="L144" s="38">
        <v>0</v>
      </c>
      <c s="32">
        <f>ROUND(ROUND(L144,2)*ROUND(G144,3),2)</f>
      </c>
      <c s="36" t="s">
        <v>926</v>
      </c>
      <c>
        <f>(M144*21)/100</f>
      </c>
      <c t="s">
        <v>28</v>
      </c>
    </row>
    <row r="145" spans="1:5" ht="12.75">
      <c r="A145" s="35" t="s">
        <v>56</v>
      </c>
      <c r="E145" s="39" t="s">
        <v>1396</v>
      </c>
    </row>
    <row r="146" spans="1:5" ht="12.75">
      <c r="A146" s="35" t="s">
        <v>57</v>
      </c>
      <c r="E146" s="40" t="s">
        <v>5</v>
      </c>
    </row>
    <row r="147" spans="1:5" ht="12.75">
      <c r="A147" t="s">
        <v>58</v>
      </c>
      <c r="E147" s="39" t="s">
        <v>59</v>
      </c>
    </row>
    <row r="148" spans="1:16" ht="12.75">
      <c r="A148" t="s">
        <v>50</v>
      </c>
      <c s="34" t="s">
        <v>180</v>
      </c>
      <c s="34" t="s">
        <v>1397</v>
      </c>
      <c s="35" t="s">
        <v>5</v>
      </c>
      <c s="6" t="s">
        <v>1398</v>
      </c>
      <c s="36" t="s">
        <v>64</v>
      </c>
      <c s="37">
        <v>30.68</v>
      </c>
      <c s="36">
        <v>7.4E-05</v>
      </c>
      <c s="36">
        <f>ROUND(G148*H148,6)</f>
      </c>
      <c r="L148" s="38">
        <v>0</v>
      </c>
      <c s="32">
        <f>ROUND(ROUND(L148,2)*ROUND(G148,3),2)</f>
      </c>
      <c s="36" t="s">
        <v>926</v>
      </c>
      <c>
        <f>(M148*21)/100</f>
      </c>
      <c t="s">
        <v>28</v>
      </c>
    </row>
    <row r="149" spans="1:5" ht="12.75">
      <c r="A149" s="35" t="s">
        <v>56</v>
      </c>
      <c r="E149" s="39" t="s">
        <v>1398</v>
      </c>
    </row>
    <row r="150" spans="1:5" ht="12.75">
      <c r="A150" s="35" t="s">
        <v>57</v>
      </c>
      <c r="E150" s="40" t="s">
        <v>5</v>
      </c>
    </row>
    <row r="151" spans="1:5" ht="12.75">
      <c r="A151" t="s">
        <v>58</v>
      </c>
      <c r="E151" s="39" t="s">
        <v>59</v>
      </c>
    </row>
    <row r="152" spans="1:13" ht="12.75">
      <c r="A152" t="s">
        <v>47</v>
      </c>
      <c r="C152" s="31" t="s">
        <v>978</v>
      </c>
      <c r="E152" s="33" t="s">
        <v>979</v>
      </c>
      <c r="J152" s="32">
        <f>0</f>
      </c>
      <c s="32">
        <f>0</f>
      </c>
      <c s="32">
        <f>0+L153+L157</f>
      </c>
      <c s="32">
        <f>0+M153+M157</f>
      </c>
    </row>
    <row r="153" spans="1:16" ht="25.5">
      <c r="A153" t="s">
        <v>50</v>
      </c>
      <c s="34" t="s">
        <v>184</v>
      </c>
      <c s="34" t="s">
        <v>980</v>
      </c>
      <c s="35" t="s">
        <v>981</v>
      </c>
      <c s="6" t="s">
        <v>982</v>
      </c>
      <c s="36" t="s">
        <v>939</v>
      </c>
      <c s="37">
        <v>23.324</v>
      </c>
      <c s="36">
        <v>0</v>
      </c>
      <c s="36">
        <f>ROUND(G153*H153,6)</f>
      </c>
      <c r="L153" s="38">
        <v>0</v>
      </c>
      <c s="32">
        <f>ROUND(ROUND(L153,2)*ROUND(G153,3),2)</f>
      </c>
      <c s="36" t="s">
        <v>97</v>
      </c>
      <c>
        <f>(M153*21)/100</f>
      </c>
      <c t="s">
        <v>28</v>
      </c>
    </row>
    <row r="154" spans="1:5" ht="25.5">
      <c r="A154" s="35" t="s">
        <v>56</v>
      </c>
      <c r="E154" s="39" t="s">
        <v>982</v>
      </c>
    </row>
    <row r="155" spans="1:5" ht="12.75">
      <c r="A155" s="35" t="s">
        <v>57</v>
      </c>
      <c r="E155" s="40" t="s">
        <v>5</v>
      </c>
    </row>
    <row r="156" spans="1:5" ht="153">
      <c r="A156" t="s">
        <v>58</v>
      </c>
      <c r="E156" s="39" t="s">
        <v>983</v>
      </c>
    </row>
    <row r="157" spans="1:16" ht="25.5">
      <c r="A157" t="s">
        <v>50</v>
      </c>
      <c s="34" t="s">
        <v>188</v>
      </c>
      <c s="34" t="s">
        <v>984</v>
      </c>
      <c s="35" t="s">
        <v>985</v>
      </c>
      <c s="6" t="s">
        <v>986</v>
      </c>
      <c s="36" t="s">
        <v>939</v>
      </c>
      <c s="37">
        <v>54.422</v>
      </c>
      <c s="36">
        <v>0</v>
      </c>
      <c s="36">
        <f>ROUND(G157*H157,6)</f>
      </c>
      <c r="L157" s="38">
        <v>0</v>
      </c>
      <c s="32">
        <f>ROUND(ROUND(L157,2)*ROUND(G157,3),2)</f>
      </c>
      <c s="36" t="s">
        <v>97</v>
      </c>
      <c>
        <f>(M157*21)/100</f>
      </c>
      <c t="s">
        <v>28</v>
      </c>
    </row>
    <row r="158" spans="1:5" ht="25.5">
      <c r="A158" s="35" t="s">
        <v>56</v>
      </c>
      <c r="E158" s="39" t="s">
        <v>986</v>
      </c>
    </row>
    <row r="159" spans="1:5" ht="12.75">
      <c r="A159" s="35" t="s">
        <v>57</v>
      </c>
      <c r="E159" s="40" t="s">
        <v>5</v>
      </c>
    </row>
    <row r="160" spans="1:5" ht="153">
      <c r="A160" t="s">
        <v>58</v>
      </c>
      <c r="E160" s="39" t="s">
        <v>983</v>
      </c>
    </row>
    <row r="161" spans="1:13" ht="12.75">
      <c r="A161" t="s">
        <v>47</v>
      </c>
      <c r="C161" s="31" t="s">
        <v>987</v>
      </c>
      <c r="E161" s="33" t="s">
        <v>988</v>
      </c>
      <c r="J161" s="32">
        <f>0</f>
      </c>
      <c s="32">
        <f>0</f>
      </c>
      <c s="32">
        <f>0+L162</f>
      </c>
      <c s="32">
        <f>0+M162</f>
      </c>
    </row>
    <row r="162" spans="1:16" ht="38.25">
      <c r="A162" t="s">
        <v>50</v>
      </c>
      <c s="34" t="s">
        <v>192</v>
      </c>
      <c s="34" t="s">
        <v>1399</v>
      </c>
      <c s="35" t="s">
        <v>5</v>
      </c>
      <c s="6" t="s">
        <v>1400</v>
      </c>
      <c s="36" t="s">
        <v>939</v>
      </c>
      <c s="37">
        <v>18.775</v>
      </c>
      <c s="36">
        <v>0</v>
      </c>
      <c s="36">
        <f>ROUND(G162*H162,6)</f>
      </c>
      <c r="L162" s="38">
        <v>0</v>
      </c>
      <c s="32">
        <f>ROUND(ROUND(L162,2)*ROUND(G162,3),2)</f>
      </c>
      <c s="36" t="s">
        <v>926</v>
      </c>
      <c>
        <f>(M162*21)/100</f>
      </c>
      <c t="s">
        <v>28</v>
      </c>
    </row>
    <row r="163" spans="1:5" ht="38.25">
      <c r="A163" s="35" t="s">
        <v>56</v>
      </c>
      <c r="E163" s="39" t="s">
        <v>1401</v>
      </c>
    </row>
    <row r="164" spans="1:5" ht="12.75">
      <c r="A164" s="35" t="s">
        <v>57</v>
      </c>
      <c r="E164" s="40" t="s">
        <v>5</v>
      </c>
    </row>
    <row r="165" spans="1:5" ht="12.75">
      <c r="A165" t="s">
        <v>58</v>
      </c>
      <c r="E16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COUNTIFS(L8:L205,"=0",A8:A205,"P")+COUNTIFS(L8:L205,"",A8:A205,"P")+SUM(Q8:Q205)</f>
      </c>
    </row>
    <row r="8" spans="1:13" ht="12.75">
      <c r="A8" t="s">
        <v>45</v>
      </c>
      <c r="C8" s="28" t="s">
        <v>46</v>
      </c>
      <c r="E8" s="30" t="s">
        <v>17</v>
      </c>
      <c r="J8" s="29">
        <f>0+J9+J14+J63+J72</f>
      </c>
      <c s="29">
        <f>0+K9+K14+K63+K72</f>
      </c>
      <c s="29">
        <f>0+L9+L14+L63+L72</f>
      </c>
      <c s="29">
        <f>0+M9+M14+M63+M72</f>
      </c>
    </row>
    <row r="9" spans="1:13" ht="12.75">
      <c r="A9" t="s">
        <v>47</v>
      </c>
      <c r="C9" s="31" t="s">
        <v>48</v>
      </c>
      <c r="E9" s="33" t="s">
        <v>49</v>
      </c>
      <c r="J9" s="32">
        <f>0</f>
      </c>
      <c s="32">
        <f>0</f>
      </c>
      <c s="32">
        <f>0+L10</f>
      </c>
      <c s="32">
        <f>0+M10</f>
      </c>
    </row>
    <row r="10" spans="1:16" ht="25.5">
      <c r="A10" t="s">
        <v>50</v>
      </c>
      <c s="34" t="s">
        <v>51</v>
      </c>
      <c s="34" t="s">
        <v>52</v>
      </c>
      <c s="35" t="s">
        <v>5</v>
      </c>
      <c s="6" t="s">
        <v>53</v>
      </c>
      <c s="36" t="s">
        <v>54</v>
      </c>
      <c s="37">
        <v>1</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59</v>
      </c>
    </row>
    <row r="14" spans="1:13" ht="12.75">
      <c r="A14" t="s">
        <v>47</v>
      </c>
      <c r="C14" s="31" t="s">
        <v>60</v>
      </c>
      <c r="E14" s="33" t="s">
        <v>61</v>
      </c>
      <c r="J14" s="32">
        <f>0</f>
      </c>
      <c s="32">
        <f>0</f>
      </c>
      <c s="32">
        <f>0+L15+L19+L23+L27+L31+L35+L39+L43+L47+L51+L55+L59</f>
      </c>
      <c s="32">
        <f>0+M15+M19+M23+M27+M31+M35+M39+M43+M47+M51+M55+M59</f>
      </c>
    </row>
    <row r="15" spans="1:16" ht="25.5">
      <c r="A15" t="s">
        <v>50</v>
      </c>
      <c s="34" t="s">
        <v>28</v>
      </c>
      <c s="34" t="s">
        <v>62</v>
      </c>
      <c s="35" t="s">
        <v>5</v>
      </c>
      <c s="6" t="s">
        <v>63</v>
      </c>
      <c s="36" t="s">
        <v>64</v>
      </c>
      <c s="37">
        <v>30</v>
      </c>
      <c s="36">
        <v>0</v>
      </c>
      <c s="36">
        <f>ROUND(G15*H15,6)</f>
      </c>
      <c r="L15" s="38">
        <v>0</v>
      </c>
      <c s="32">
        <f>ROUND(ROUND(L15,2)*ROUND(G15,3),2)</f>
      </c>
      <c s="36" t="s">
        <v>55</v>
      </c>
      <c>
        <f>(M15*21)/100</f>
      </c>
      <c t="s">
        <v>28</v>
      </c>
    </row>
    <row r="16" spans="1:5" ht="25.5">
      <c r="A16" s="35" t="s">
        <v>56</v>
      </c>
      <c r="E16" s="39" t="s">
        <v>63</v>
      </c>
    </row>
    <row r="17" spans="1:5" ht="12.75">
      <c r="A17" s="35" t="s">
        <v>57</v>
      </c>
      <c r="E17" s="40" t="s">
        <v>5</v>
      </c>
    </row>
    <row r="18" spans="1:5" ht="12.75">
      <c r="A18" t="s">
        <v>58</v>
      </c>
      <c r="E18" s="39" t="s">
        <v>59</v>
      </c>
    </row>
    <row r="19" spans="1:16" ht="12.75">
      <c r="A19" t="s">
        <v>50</v>
      </c>
      <c s="34" t="s">
        <v>26</v>
      </c>
      <c s="34" t="s">
        <v>65</v>
      </c>
      <c s="35" t="s">
        <v>5</v>
      </c>
      <c s="6" t="s">
        <v>66</v>
      </c>
      <c s="36" t="s">
        <v>64</v>
      </c>
      <c s="37">
        <v>30</v>
      </c>
      <c s="36">
        <v>0</v>
      </c>
      <c s="36">
        <f>ROUND(G19*H19,6)</f>
      </c>
      <c r="L19" s="38">
        <v>0</v>
      </c>
      <c s="32">
        <f>ROUND(ROUND(L19,2)*ROUND(G19,3),2)</f>
      </c>
      <c s="36" t="s">
        <v>55</v>
      </c>
      <c>
        <f>(M19*21)/100</f>
      </c>
      <c t="s">
        <v>28</v>
      </c>
    </row>
    <row r="20" spans="1:5" ht="12.75">
      <c r="A20" s="35" t="s">
        <v>56</v>
      </c>
      <c r="E20" s="39" t="s">
        <v>66</v>
      </c>
    </row>
    <row r="21" spans="1:5" ht="12.75">
      <c r="A21" s="35" t="s">
        <v>57</v>
      </c>
      <c r="E21" s="40" t="s">
        <v>5</v>
      </c>
    </row>
    <row r="22" spans="1:5" ht="12.75">
      <c r="A22" t="s">
        <v>58</v>
      </c>
      <c r="E22" s="39" t="s">
        <v>59</v>
      </c>
    </row>
    <row r="23" spans="1:16" ht="12.75">
      <c r="A23" t="s">
        <v>50</v>
      </c>
      <c s="34" t="s">
        <v>67</v>
      </c>
      <c s="34" t="s">
        <v>68</v>
      </c>
      <c s="35" t="s">
        <v>5</v>
      </c>
      <c s="6" t="s">
        <v>69</v>
      </c>
      <c s="36" t="s">
        <v>64</v>
      </c>
      <c s="37">
        <v>100</v>
      </c>
      <c s="36">
        <v>0</v>
      </c>
      <c s="36">
        <f>ROUND(G23*H23,6)</f>
      </c>
      <c r="L23" s="38">
        <v>0</v>
      </c>
      <c s="32">
        <f>ROUND(ROUND(L23,2)*ROUND(G23,3),2)</f>
      </c>
      <c s="36" t="s">
        <v>55</v>
      </c>
      <c>
        <f>(M23*21)/100</f>
      </c>
      <c t="s">
        <v>28</v>
      </c>
    </row>
    <row r="24" spans="1:5" ht="12.75">
      <c r="A24" s="35" t="s">
        <v>56</v>
      </c>
      <c r="E24" s="39" t="s">
        <v>69</v>
      </c>
    </row>
    <row r="25" spans="1:5" ht="12.75">
      <c r="A25" s="35" t="s">
        <v>57</v>
      </c>
      <c r="E25" s="40" t="s">
        <v>5</v>
      </c>
    </row>
    <row r="26" spans="1:5" ht="12.75">
      <c r="A26" t="s">
        <v>58</v>
      </c>
      <c r="E26" s="39" t="s">
        <v>59</v>
      </c>
    </row>
    <row r="27" spans="1:16" ht="12.75">
      <c r="A27" t="s">
        <v>50</v>
      </c>
      <c s="34" t="s">
        <v>70</v>
      </c>
      <c s="34" t="s">
        <v>71</v>
      </c>
      <c s="35" t="s">
        <v>5</v>
      </c>
      <c s="6" t="s">
        <v>72</v>
      </c>
      <c s="36" t="s">
        <v>64</v>
      </c>
      <c s="37">
        <v>100</v>
      </c>
      <c s="36">
        <v>0</v>
      </c>
      <c s="36">
        <f>ROUND(G27*H27,6)</f>
      </c>
      <c r="L27" s="38">
        <v>0</v>
      </c>
      <c s="32">
        <f>ROUND(ROUND(L27,2)*ROUND(G27,3),2)</f>
      </c>
      <c s="36" t="s">
        <v>55</v>
      </c>
      <c>
        <f>(M27*21)/100</f>
      </c>
      <c t="s">
        <v>28</v>
      </c>
    </row>
    <row r="28" spans="1:5" ht="12.75">
      <c r="A28" s="35" t="s">
        <v>56</v>
      </c>
      <c r="E28" s="39" t="s">
        <v>72</v>
      </c>
    </row>
    <row r="29" spans="1:5" ht="12.75">
      <c r="A29" s="35" t="s">
        <v>57</v>
      </c>
      <c r="E29" s="40" t="s">
        <v>5</v>
      </c>
    </row>
    <row r="30" spans="1:5" ht="12.75">
      <c r="A30" t="s">
        <v>58</v>
      </c>
      <c r="E30" s="39" t="s">
        <v>59</v>
      </c>
    </row>
    <row r="31" spans="1:16" ht="25.5">
      <c r="A31" t="s">
        <v>50</v>
      </c>
      <c s="34" t="s">
        <v>27</v>
      </c>
      <c s="34" t="s">
        <v>73</v>
      </c>
      <c s="35" t="s">
        <v>5</v>
      </c>
      <c s="6" t="s">
        <v>74</v>
      </c>
      <c s="36" t="s">
        <v>54</v>
      </c>
      <c s="37">
        <v>6</v>
      </c>
      <c s="36">
        <v>0</v>
      </c>
      <c s="36">
        <f>ROUND(G31*H31,6)</f>
      </c>
      <c r="L31" s="38">
        <v>0</v>
      </c>
      <c s="32">
        <f>ROUND(ROUND(L31,2)*ROUND(G31,3),2)</f>
      </c>
      <c s="36" t="s">
        <v>55</v>
      </c>
      <c>
        <f>(M31*21)/100</f>
      </c>
      <c t="s">
        <v>28</v>
      </c>
    </row>
    <row r="32" spans="1:5" ht="25.5">
      <c r="A32" s="35" t="s">
        <v>56</v>
      </c>
      <c r="E32" s="39" t="s">
        <v>74</v>
      </c>
    </row>
    <row r="33" spans="1:5" ht="12.75">
      <c r="A33" s="35" t="s">
        <v>57</v>
      </c>
      <c r="E33" s="40" t="s">
        <v>5</v>
      </c>
    </row>
    <row r="34" spans="1:5" ht="12.75">
      <c r="A34" t="s">
        <v>58</v>
      </c>
      <c r="E34" s="39" t="s">
        <v>59</v>
      </c>
    </row>
    <row r="35" spans="1:16" ht="25.5">
      <c r="A35" t="s">
        <v>50</v>
      </c>
      <c s="34" t="s">
        <v>75</v>
      </c>
      <c s="34" t="s">
        <v>76</v>
      </c>
      <c s="35" t="s">
        <v>5</v>
      </c>
      <c s="6" t="s">
        <v>77</v>
      </c>
      <c s="36" t="s">
        <v>54</v>
      </c>
      <c s="37">
        <v>12</v>
      </c>
      <c s="36">
        <v>0</v>
      </c>
      <c s="36">
        <f>ROUND(G35*H35,6)</f>
      </c>
      <c r="L35" s="38">
        <v>0</v>
      </c>
      <c s="32">
        <f>ROUND(ROUND(L35,2)*ROUND(G35,3),2)</f>
      </c>
      <c s="36" t="s">
        <v>55</v>
      </c>
      <c>
        <f>(M35*21)/100</f>
      </c>
      <c t="s">
        <v>28</v>
      </c>
    </row>
    <row r="36" spans="1:5" ht="25.5">
      <c r="A36" s="35" t="s">
        <v>56</v>
      </c>
      <c r="E36" s="39" t="s">
        <v>77</v>
      </c>
    </row>
    <row r="37" spans="1:5" ht="12.75">
      <c r="A37" s="35" t="s">
        <v>57</v>
      </c>
      <c r="E37" s="40" t="s">
        <v>5</v>
      </c>
    </row>
    <row r="38" spans="1:5" ht="12.75">
      <c r="A38" t="s">
        <v>58</v>
      </c>
      <c r="E38" s="39" t="s">
        <v>59</v>
      </c>
    </row>
    <row r="39" spans="1:16" ht="25.5">
      <c r="A39" t="s">
        <v>50</v>
      </c>
      <c s="34" t="s">
        <v>78</v>
      </c>
      <c s="34" t="s">
        <v>79</v>
      </c>
      <c s="35" t="s">
        <v>5</v>
      </c>
      <c s="6" t="s">
        <v>80</v>
      </c>
      <c s="36" t="s">
        <v>54</v>
      </c>
      <c s="37">
        <v>1</v>
      </c>
      <c s="36">
        <v>0</v>
      </c>
      <c s="36">
        <f>ROUND(G39*H39,6)</f>
      </c>
      <c r="L39" s="38">
        <v>0</v>
      </c>
      <c s="32">
        <f>ROUND(ROUND(L39,2)*ROUND(G39,3),2)</f>
      </c>
      <c s="36" t="s">
        <v>55</v>
      </c>
      <c>
        <f>(M39*21)/100</f>
      </c>
      <c t="s">
        <v>28</v>
      </c>
    </row>
    <row r="40" spans="1:5" ht="25.5">
      <c r="A40" s="35" t="s">
        <v>56</v>
      </c>
      <c r="E40" s="39" t="s">
        <v>80</v>
      </c>
    </row>
    <row r="41" spans="1:5" ht="12.75">
      <c r="A41" s="35" t="s">
        <v>57</v>
      </c>
      <c r="E41" s="40" t="s">
        <v>5</v>
      </c>
    </row>
    <row r="42" spans="1:5" ht="12.75">
      <c r="A42" t="s">
        <v>58</v>
      </c>
      <c r="E42" s="39" t="s">
        <v>59</v>
      </c>
    </row>
    <row r="43" spans="1:16" ht="38.25">
      <c r="A43" t="s">
        <v>50</v>
      </c>
      <c s="34" t="s">
        <v>81</v>
      </c>
      <c s="34" t="s">
        <v>82</v>
      </c>
      <c s="35" t="s">
        <v>5</v>
      </c>
      <c s="6" t="s">
        <v>83</v>
      </c>
      <c s="36" t="s">
        <v>54</v>
      </c>
      <c s="37">
        <v>8</v>
      </c>
      <c s="36">
        <v>0</v>
      </c>
      <c s="36">
        <f>ROUND(G43*H43,6)</f>
      </c>
      <c r="L43" s="38">
        <v>0</v>
      </c>
      <c s="32">
        <f>ROUND(ROUND(L43,2)*ROUND(G43,3),2)</f>
      </c>
      <c s="36" t="s">
        <v>55</v>
      </c>
      <c>
        <f>(M43*21)/100</f>
      </c>
      <c t="s">
        <v>28</v>
      </c>
    </row>
    <row r="44" spans="1:5" ht="38.25">
      <c r="A44" s="35" t="s">
        <v>56</v>
      </c>
      <c r="E44" s="39" t="s">
        <v>83</v>
      </c>
    </row>
    <row r="45" spans="1:5" ht="12.75">
      <c r="A45" s="35" t="s">
        <v>57</v>
      </c>
      <c r="E45" s="40" t="s">
        <v>5</v>
      </c>
    </row>
    <row r="46" spans="1:5" ht="12.75">
      <c r="A46" t="s">
        <v>58</v>
      </c>
      <c r="E46" s="39" t="s">
        <v>59</v>
      </c>
    </row>
    <row r="47" spans="1:16" ht="25.5">
      <c r="A47" t="s">
        <v>50</v>
      </c>
      <c s="34" t="s">
        <v>84</v>
      </c>
      <c s="34" t="s">
        <v>85</v>
      </c>
      <c s="35" t="s">
        <v>5</v>
      </c>
      <c s="6" t="s">
        <v>86</v>
      </c>
      <c s="36" t="s">
        <v>54</v>
      </c>
      <c s="37">
        <v>1</v>
      </c>
      <c s="36">
        <v>0</v>
      </c>
      <c s="36">
        <f>ROUND(G47*H47,6)</f>
      </c>
      <c r="L47" s="38">
        <v>0</v>
      </c>
      <c s="32">
        <f>ROUND(ROUND(L47,2)*ROUND(G47,3),2)</f>
      </c>
      <c s="36" t="s">
        <v>55</v>
      </c>
      <c>
        <f>(M47*21)/100</f>
      </c>
      <c t="s">
        <v>28</v>
      </c>
    </row>
    <row r="48" spans="1:5" ht="25.5">
      <c r="A48" s="35" t="s">
        <v>56</v>
      </c>
      <c r="E48" s="39" t="s">
        <v>86</v>
      </c>
    </row>
    <row r="49" spans="1:5" ht="12.75">
      <c r="A49" s="35" t="s">
        <v>57</v>
      </c>
      <c r="E49" s="40" t="s">
        <v>5</v>
      </c>
    </row>
    <row r="50" spans="1:5" ht="12.75">
      <c r="A50" t="s">
        <v>58</v>
      </c>
      <c r="E50" s="39" t="s">
        <v>59</v>
      </c>
    </row>
    <row r="51" spans="1:16" ht="12.75">
      <c r="A51" t="s">
        <v>50</v>
      </c>
      <c s="34" t="s">
        <v>87</v>
      </c>
      <c s="34" t="s">
        <v>88</v>
      </c>
      <c s="35" t="s">
        <v>5</v>
      </c>
      <c s="6" t="s">
        <v>89</v>
      </c>
      <c s="36" t="s">
        <v>90</v>
      </c>
      <c s="37">
        <v>32</v>
      </c>
      <c s="36">
        <v>0</v>
      </c>
      <c s="36">
        <f>ROUND(G51*H51,6)</f>
      </c>
      <c r="L51" s="38">
        <v>0</v>
      </c>
      <c s="32">
        <f>ROUND(ROUND(L51,2)*ROUND(G51,3),2)</f>
      </c>
      <c s="36" t="s">
        <v>55</v>
      </c>
      <c>
        <f>(M51*21)/100</f>
      </c>
      <c t="s">
        <v>28</v>
      </c>
    </row>
    <row r="52" spans="1:5" ht="12.75">
      <c r="A52" s="35" t="s">
        <v>56</v>
      </c>
      <c r="E52" s="39" t="s">
        <v>89</v>
      </c>
    </row>
    <row r="53" spans="1:5" ht="12.75">
      <c r="A53" s="35" t="s">
        <v>57</v>
      </c>
      <c r="E53" s="40" t="s">
        <v>5</v>
      </c>
    </row>
    <row r="54" spans="1:5" ht="12.75">
      <c r="A54" t="s">
        <v>58</v>
      </c>
      <c r="E54" s="39" t="s">
        <v>59</v>
      </c>
    </row>
    <row r="55" spans="1:16" ht="12.75">
      <c r="A55" t="s">
        <v>50</v>
      </c>
      <c s="34" t="s">
        <v>91</v>
      </c>
      <c s="34" t="s">
        <v>92</v>
      </c>
      <c s="35" t="s">
        <v>5</v>
      </c>
      <c s="6" t="s">
        <v>93</v>
      </c>
      <c s="36" t="s">
        <v>90</v>
      </c>
      <c s="37">
        <v>8</v>
      </c>
      <c s="36">
        <v>0</v>
      </c>
      <c s="36">
        <f>ROUND(G55*H55,6)</f>
      </c>
      <c r="L55" s="38">
        <v>0</v>
      </c>
      <c s="32">
        <f>ROUND(ROUND(L55,2)*ROUND(G55,3),2)</f>
      </c>
      <c s="36" t="s">
        <v>55</v>
      </c>
      <c>
        <f>(M55*21)/100</f>
      </c>
      <c t="s">
        <v>28</v>
      </c>
    </row>
    <row r="56" spans="1:5" ht="12.75">
      <c r="A56" s="35" t="s">
        <v>56</v>
      </c>
      <c r="E56" s="39" t="s">
        <v>93</v>
      </c>
    </row>
    <row r="57" spans="1:5" ht="12.75">
      <c r="A57" s="35" t="s">
        <v>57</v>
      </c>
      <c r="E57" s="40" t="s">
        <v>5</v>
      </c>
    </row>
    <row r="58" spans="1:5" ht="12.75">
      <c r="A58" t="s">
        <v>58</v>
      </c>
      <c r="E58" s="39" t="s">
        <v>59</v>
      </c>
    </row>
    <row r="59" spans="1:16" ht="25.5">
      <c r="A59" t="s">
        <v>50</v>
      </c>
      <c s="34" t="s">
        <v>94</v>
      </c>
      <c s="34" t="s">
        <v>95</v>
      </c>
      <c s="35" t="s">
        <v>5</v>
      </c>
      <c s="6" t="s">
        <v>96</v>
      </c>
      <c s="36" t="s">
        <v>54</v>
      </c>
      <c s="37">
        <v>30</v>
      </c>
      <c s="36">
        <v>0</v>
      </c>
      <c s="36">
        <f>ROUND(G59*H59,6)</f>
      </c>
      <c r="L59" s="38">
        <v>0</v>
      </c>
      <c s="32">
        <f>ROUND(ROUND(L59,2)*ROUND(G59,3),2)</f>
      </c>
      <c s="36" t="s">
        <v>97</v>
      </c>
      <c>
        <f>(M59*21)/100</f>
      </c>
      <c t="s">
        <v>28</v>
      </c>
    </row>
    <row r="60" spans="1:5" ht="25.5">
      <c r="A60" s="35" t="s">
        <v>56</v>
      </c>
      <c r="E60" s="39" t="s">
        <v>96</v>
      </c>
    </row>
    <row r="61" spans="1:5" ht="12.75">
      <c r="A61" s="35" t="s">
        <v>57</v>
      </c>
      <c r="E61" s="40" t="s">
        <v>5</v>
      </c>
    </row>
    <row r="62" spans="1:5" ht="102">
      <c r="A62" t="s">
        <v>58</v>
      </c>
      <c r="E62" s="39" t="s">
        <v>98</v>
      </c>
    </row>
    <row r="63" spans="1:13" ht="12.75">
      <c r="A63" t="s">
        <v>47</v>
      </c>
      <c r="C63" s="31" t="s">
        <v>99</v>
      </c>
      <c r="E63" s="33" t="s">
        <v>100</v>
      </c>
      <c r="J63" s="32">
        <f>0</f>
      </c>
      <c s="32">
        <f>0</f>
      </c>
      <c s="32">
        <f>0+L64+L68</f>
      </c>
      <c s="32">
        <f>0+M64+M68</f>
      </c>
    </row>
    <row r="64" spans="1:16" ht="12.75">
      <c r="A64" t="s">
        <v>50</v>
      </c>
      <c s="34" t="s">
        <v>101</v>
      </c>
      <c s="34" t="s">
        <v>102</v>
      </c>
      <c s="35" t="s">
        <v>5</v>
      </c>
      <c s="6" t="s">
        <v>103</v>
      </c>
      <c s="36" t="s">
        <v>54</v>
      </c>
      <c s="37">
        <v>3</v>
      </c>
      <c s="36">
        <v>0</v>
      </c>
      <c s="36">
        <f>ROUND(G64*H64,6)</f>
      </c>
      <c r="L64" s="38">
        <v>0</v>
      </c>
      <c s="32">
        <f>ROUND(ROUND(L64,2)*ROUND(G64,3),2)</f>
      </c>
      <c s="36" t="s">
        <v>55</v>
      </c>
      <c>
        <f>(M64*21)/100</f>
      </c>
      <c t="s">
        <v>28</v>
      </c>
    </row>
    <row r="65" spans="1:5" ht="12.75">
      <c r="A65" s="35" t="s">
        <v>56</v>
      </c>
      <c r="E65" s="39" t="s">
        <v>103</v>
      </c>
    </row>
    <row r="66" spans="1:5" ht="12.75">
      <c r="A66" s="35" t="s">
        <v>57</v>
      </c>
      <c r="E66" s="40" t="s">
        <v>5</v>
      </c>
    </row>
    <row r="67" spans="1:5" ht="12.75">
      <c r="A67" t="s">
        <v>58</v>
      </c>
      <c r="E67" s="39" t="s">
        <v>59</v>
      </c>
    </row>
    <row r="68" spans="1:16" ht="12.75">
      <c r="A68" t="s">
        <v>50</v>
      </c>
      <c s="34" t="s">
        <v>104</v>
      </c>
      <c s="34" t="s">
        <v>105</v>
      </c>
      <c s="35" t="s">
        <v>5</v>
      </c>
      <c s="6" t="s">
        <v>106</v>
      </c>
      <c s="36" t="s">
        <v>54</v>
      </c>
      <c s="37">
        <v>3</v>
      </c>
      <c s="36">
        <v>0</v>
      </c>
      <c s="36">
        <f>ROUND(G68*H68,6)</f>
      </c>
      <c r="L68" s="38">
        <v>0</v>
      </c>
      <c s="32">
        <f>ROUND(ROUND(L68,2)*ROUND(G68,3),2)</f>
      </c>
      <c s="36" t="s">
        <v>55</v>
      </c>
      <c>
        <f>(M68*21)/100</f>
      </c>
      <c t="s">
        <v>28</v>
      </c>
    </row>
    <row r="69" spans="1:5" ht="12.75">
      <c r="A69" s="35" t="s">
        <v>56</v>
      </c>
      <c r="E69" s="39" t="s">
        <v>106</v>
      </c>
    </row>
    <row r="70" spans="1:5" ht="12.75">
      <c r="A70" s="35" t="s">
        <v>57</v>
      </c>
      <c r="E70" s="40" t="s">
        <v>5</v>
      </c>
    </row>
    <row r="71" spans="1:5" ht="12.75">
      <c r="A71" t="s">
        <v>58</v>
      </c>
      <c r="E71" s="39" t="s">
        <v>59</v>
      </c>
    </row>
    <row r="72" spans="1:13" ht="12.75">
      <c r="A72" t="s">
        <v>47</v>
      </c>
      <c r="C72" s="31" t="s">
        <v>107</v>
      </c>
      <c r="E72" s="33" t="s">
        <v>108</v>
      </c>
      <c r="J72" s="32">
        <f>0</f>
      </c>
      <c s="32">
        <f>0</f>
      </c>
      <c s="32">
        <f>0+L73+L77+L81+L85+L89+L93+L97+L101+L105+L109+L113+L117+L121+L125+L129+L133+L137+L141+L145+L149+L153+L157+L161+L165+L169+L173+L177+L181+L185+L189+L193+L197+L201+L205</f>
      </c>
      <c s="32">
        <f>0+M73+M77+M81+M85+M89+M93+M97+M101+M105+M109+M113+M117+M121+M125+M129+M133+M137+M141+M145+M149+M153+M157+M161+M165+M169+M173+M177+M181+M185+M189+M193+M197+M201+M205</f>
      </c>
    </row>
    <row r="73" spans="1:16" ht="12.75">
      <c r="A73" t="s">
        <v>50</v>
      </c>
      <c s="34" t="s">
        <v>109</v>
      </c>
      <c s="34" t="s">
        <v>110</v>
      </c>
      <c s="35" t="s">
        <v>5</v>
      </c>
      <c s="6" t="s">
        <v>111</v>
      </c>
      <c s="36" t="s">
        <v>54</v>
      </c>
      <c s="37">
        <v>1</v>
      </c>
      <c s="36">
        <v>0</v>
      </c>
      <c s="36">
        <f>ROUND(G73*H73,6)</f>
      </c>
      <c r="L73" s="38">
        <v>0</v>
      </c>
      <c s="32">
        <f>ROUND(ROUND(L73,2)*ROUND(G73,3),2)</f>
      </c>
      <c s="36" t="s">
        <v>55</v>
      </c>
      <c>
        <f>(M73*21)/100</f>
      </c>
      <c t="s">
        <v>28</v>
      </c>
    </row>
    <row r="74" spans="1:5" ht="12.75">
      <c r="A74" s="35" t="s">
        <v>56</v>
      </c>
      <c r="E74" s="39" t="s">
        <v>111</v>
      </c>
    </row>
    <row r="75" spans="1:5" ht="12.75">
      <c r="A75" s="35" t="s">
        <v>57</v>
      </c>
      <c r="E75" s="40" t="s">
        <v>5</v>
      </c>
    </row>
    <row r="76" spans="1:5" ht="12.75">
      <c r="A76" t="s">
        <v>58</v>
      </c>
      <c r="E76" s="39" t="s">
        <v>59</v>
      </c>
    </row>
    <row r="77" spans="1:16" ht="12.75">
      <c r="A77" t="s">
        <v>50</v>
      </c>
      <c s="34" t="s">
        <v>112</v>
      </c>
      <c s="34" t="s">
        <v>113</v>
      </c>
      <c s="35" t="s">
        <v>5</v>
      </c>
      <c s="6" t="s">
        <v>114</v>
      </c>
      <c s="36" t="s">
        <v>54</v>
      </c>
      <c s="37">
        <v>3</v>
      </c>
      <c s="36">
        <v>0</v>
      </c>
      <c s="36">
        <f>ROUND(G77*H77,6)</f>
      </c>
      <c r="L77" s="38">
        <v>0</v>
      </c>
      <c s="32">
        <f>ROUND(ROUND(L77,2)*ROUND(G77,3),2)</f>
      </c>
      <c s="36" t="s">
        <v>55</v>
      </c>
      <c>
        <f>(M77*21)/100</f>
      </c>
      <c t="s">
        <v>28</v>
      </c>
    </row>
    <row r="78" spans="1:5" ht="12.75">
      <c r="A78" s="35" t="s">
        <v>56</v>
      </c>
      <c r="E78" s="39" t="s">
        <v>114</v>
      </c>
    </row>
    <row r="79" spans="1:5" ht="12.75">
      <c r="A79" s="35" t="s">
        <v>57</v>
      </c>
      <c r="E79" s="40" t="s">
        <v>5</v>
      </c>
    </row>
    <row r="80" spans="1:5" ht="12.75">
      <c r="A80" t="s">
        <v>58</v>
      </c>
      <c r="E80" s="39" t="s">
        <v>59</v>
      </c>
    </row>
    <row r="81" spans="1:16" ht="12.75">
      <c r="A81" t="s">
        <v>50</v>
      </c>
      <c s="34" t="s">
        <v>115</v>
      </c>
      <c s="34" t="s">
        <v>116</v>
      </c>
      <c s="35" t="s">
        <v>5</v>
      </c>
      <c s="6" t="s">
        <v>117</v>
      </c>
      <c s="36" t="s">
        <v>54</v>
      </c>
      <c s="37">
        <v>1</v>
      </c>
      <c s="36">
        <v>0</v>
      </c>
      <c s="36">
        <f>ROUND(G81*H81,6)</f>
      </c>
      <c r="L81" s="38">
        <v>0</v>
      </c>
      <c s="32">
        <f>ROUND(ROUND(L81,2)*ROUND(G81,3),2)</f>
      </c>
      <c s="36" t="s">
        <v>55</v>
      </c>
      <c>
        <f>(M81*21)/100</f>
      </c>
      <c t="s">
        <v>28</v>
      </c>
    </row>
    <row r="82" spans="1:5" ht="12.75">
      <c r="A82" s="35" t="s">
        <v>56</v>
      </c>
      <c r="E82" s="39" t="s">
        <v>117</v>
      </c>
    </row>
    <row r="83" spans="1:5" ht="12.75">
      <c r="A83" s="35" t="s">
        <v>57</v>
      </c>
      <c r="E83" s="40" t="s">
        <v>5</v>
      </c>
    </row>
    <row r="84" spans="1:5" ht="12.75">
      <c r="A84" t="s">
        <v>58</v>
      </c>
      <c r="E84" s="39" t="s">
        <v>59</v>
      </c>
    </row>
    <row r="85" spans="1:16" ht="12.75">
      <c r="A85" t="s">
        <v>50</v>
      </c>
      <c s="34" t="s">
        <v>118</v>
      </c>
      <c s="34" t="s">
        <v>119</v>
      </c>
      <c s="35" t="s">
        <v>5</v>
      </c>
      <c s="6" t="s">
        <v>120</v>
      </c>
      <c s="36" t="s">
        <v>54</v>
      </c>
      <c s="37">
        <v>100</v>
      </c>
      <c s="36">
        <v>0</v>
      </c>
      <c s="36">
        <f>ROUND(G85*H85,6)</f>
      </c>
      <c r="L85" s="38">
        <v>0</v>
      </c>
      <c s="32">
        <f>ROUND(ROUND(L85,2)*ROUND(G85,3),2)</f>
      </c>
      <c s="36" t="s">
        <v>55</v>
      </c>
      <c>
        <f>(M85*21)/100</f>
      </c>
      <c t="s">
        <v>28</v>
      </c>
    </row>
    <row r="86" spans="1:5" ht="12.75">
      <c r="A86" s="35" t="s">
        <v>56</v>
      </c>
      <c r="E86" s="39" t="s">
        <v>120</v>
      </c>
    </row>
    <row r="87" spans="1:5" ht="12.75">
      <c r="A87" s="35" t="s">
        <v>57</v>
      </c>
      <c r="E87" s="40" t="s">
        <v>5</v>
      </c>
    </row>
    <row r="88" spans="1:5" ht="12.75">
      <c r="A88" t="s">
        <v>58</v>
      </c>
      <c r="E88" s="39" t="s">
        <v>59</v>
      </c>
    </row>
    <row r="89" spans="1:16" ht="12.75">
      <c r="A89" t="s">
        <v>50</v>
      </c>
      <c s="34" t="s">
        <v>121</v>
      </c>
      <c s="34" t="s">
        <v>122</v>
      </c>
      <c s="35" t="s">
        <v>5</v>
      </c>
      <c s="6" t="s">
        <v>123</v>
      </c>
      <c s="36" t="s">
        <v>54</v>
      </c>
      <c s="37">
        <v>50</v>
      </c>
      <c s="36">
        <v>0</v>
      </c>
      <c s="36">
        <f>ROUND(G89*H89,6)</f>
      </c>
      <c r="L89" s="38">
        <v>0</v>
      </c>
      <c s="32">
        <f>ROUND(ROUND(L89,2)*ROUND(G89,3),2)</f>
      </c>
      <c s="36" t="s">
        <v>97</v>
      </c>
      <c>
        <f>(M89*21)/100</f>
      </c>
      <c t="s">
        <v>28</v>
      </c>
    </row>
    <row r="90" spans="1:5" ht="12.75">
      <c r="A90" s="35" t="s">
        <v>56</v>
      </c>
      <c r="E90" s="39" t="s">
        <v>123</v>
      </c>
    </row>
    <row r="91" spans="1:5" ht="12.75">
      <c r="A91" s="35" t="s">
        <v>57</v>
      </c>
      <c r="E91" s="40" t="s">
        <v>5</v>
      </c>
    </row>
    <row r="92" spans="1:5" ht="102">
      <c r="A92" t="s">
        <v>58</v>
      </c>
      <c r="E92" s="39" t="s">
        <v>124</v>
      </c>
    </row>
    <row r="93" spans="1:16" ht="12.75">
      <c r="A93" t="s">
        <v>50</v>
      </c>
      <c s="34" t="s">
        <v>125</v>
      </c>
      <c s="34" t="s">
        <v>126</v>
      </c>
      <c s="35" t="s">
        <v>5</v>
      </c>
      <c s="6" t="s">
        <v>127</v>
      </c>
      <c s="36" t="s">
        <v>54</v>
      </c>
      <c s="37">
        <v>1</v>
      </c>
      <c s="36">
        <v>0</v>
      </c>
      <c s="36">
        <f>ROUND(G93*H93,6)</f>
      </c>
      <c r="L93" s="38">
        <v>0</v>
      </c>
      <c s="32">
        <f>ROUND(ROUND(L93,2)*ROUND(G93,3),2)</f>
      </c>
      <c s="36" t="s">
        <v>55</v>
      </c>
      <c>
        <f>(M93*21)/100</f>
      </c>
      <c t="s">
        <v>28</v>
      </c>
    </row>
    <row r="94" spans="1:5" ht="12.75">
      <c r="A94" s="35" t="s">
        <v>56</v>
      </c>
      <c r="E94" s="39" t="s">
        <v>127</v>
      </c>
    </row>
    <row r="95" spans="1:5" ht="12.75">
      <c r="A95" s="35" t="s">
        <v>57</v>
      </c>
      <c r="E95" s="40" t="s">
        <v>5</v>
      </c>
    </row>
    <row r="96" spans="1:5" ht="12.75">
      <c r="A96" t="s">
        <v>58</v>
      </c>
      <c r="E96" s="39" t="s">
        <v>59</v>
      </c>
    </row>
    <row r="97" spans="1:16" ht="12.75">
      <c r="A97" t="s">
        <v>50</v>
      </c>
      <c s="34" t="s">
        <v>128</v>
      </c>
      <c s="34" t="s">
        <v>129</v>
      </c>
      <c s="35" t="s">
        <v>5</v>
      </c>
      <c s="6" t="s">
        <v>130</v>
      </c>
      <c s="36" t="s">
        <v>54</v>
      </c>
      <c s="37">
        <v>1</v>
      </c>
      <c s="36">
        <v>0</v>
      </c>
      <c s="36">
        <f>ROUND(G97*H97,6)</f>
      </c>
      <c r="L97" s="38">
        <v>0</v>
      </c>
      <c s="32">
        <f>ROUND(ROUND(L97,2)*ROUND(G97,3),2)</f>
      </c>
      <c s="36" t="s">
        <v>97</v>
      </c>
      <c>
        <f>(M97*21)/100</f>
      </c>
      <c t="s">
        <v>28</v>
      </c>
    </row>
    <row r="98" spans="1:5" ht="12.75">
      <c r="A98" s="35" t="s">
        <v>56</v>
      </c>
      <c r="E98" s="39" t="s">
        <v>130</v>
      </c>
    </row>
    <row r="99" spans="1:5" ht="12.75">
      <c r="A99" s="35" t="s">
        <v>57</v>
      </c>
      <c r="E99" s="40" t="s">
        <v>5</v>
      </c>
    </row>
    <row r="100" spans="1:5" ht="165.75">
      <c r="A100" t="s">
        <v>58</v>
      </c>
      <c r="E100" s="39" t="s">
        <v>131</v>
      </c>
    </row>
    <row r="101" spans="1:16" ht="12.75">
      <c r="A101" t="s">
        <v>50</v>
      </c>
      <c s="34" t="s">
        <v>132</v>
      </c>
      <c s="34" t="s">
        <v>133</v>
      </c>
      <c s="35" t="s">
        <v>5</v>
      </c>
      <c s="6" t="s">
        <v>134</v>
      </c>
      <c s="36" t="s">
        <v>54</v>
      </c>
      <c s="37">
        <v>5</v>
      </c>
      <c s="36">
        <v>0</v>
      </c>
      <c s="36">
        <f>ROUND(G101*H101,6)</f>
      </c>
      <c r="L101" s="38">
        <v>0</v>
      </c>
      <c s="32">
        <f>ROUND(ROUND(L101,2)*ROUND(G101,3),2)</f>
      </c>
      <c s="36" t="s">
        <v>97</v>
      </c>
      <c>
        <f>(M101*21)/100</f>
      </c>
      <c t="s">
        <v>28</v>
      </c>
    </row>
    <row r="102" spans="1:5" ht="12.75">
      <c r="A102" s="35" t="s">
        <v>56</v>
      </c>
      <c r="E102" s="39" t="s">
        <v>134</v>
      </c>
    </row>
    <row r="103" spans="1:5" ht="12.75">
      <c r="A103" s="35" t="s">
        <v>57</v>
      </c>
      <c r="E103" s="40" t="s">
        <v>5</v>
      </c>
    </row>
    <row r="104" spans="1:5" ht="140.25">
      <c r="A104" t="s">
        <v>58</v>
      </c>
      <c r="E104" s="39" t="s">
        <v>135</v>
      </c>
    </row>
    <row r="105" spans="1:16" ht="12.75">
      <c r="A105" t="s">
        <v>50</v>
      </c>
      <c s="34" t="s">
        <v>136</v>
      </c>
      <c s="34" t="s">
        <v>137</v>
      </c>
      <c s="35" t="s">
        <v>5</v>
      </c>
      <c s="6" t="s">
        <v>138</v>
      </c>
      <c s="36" t="s">
        <v>54</v>
      </c>
      <c s="37">
        <v>1</v>
      </c>
      <c s="36">
        <v>0</v>
      </c>
      <c s="36">
        <f>ROUND(G105*H105,6)</f>
      </c>
      <c r="L105" s="38">
        <v>0</v>
      </c>
      <c s="32">
        <f>ROUND(ROUND(L105,2)*ROUND(G105,3),2)</f>
      </c>
      <c s="36" t="s">
        <v>97</v>
      </c>
      <c>
        <f>(M105*21)/100</f>
      </c>
      <c t="s">
        <v>28</v>
      </c>
    </row>
    <row r="106" spans="1:5" ht="12.75">
      <c r="A106" s="35" t="s">
        <v>56</v>
      </c>
      <c r="E106" s="39" t="s">
        <v>138</v>
      </c>
    </row>
    <row r="107" spans="1:5" ht="12.75">
      <c r="A107" s="35" t="s">
        <v>57</v>
      </c>
      <c r="E107" s="40" t="s">
        <v>5</v>
      </c>
    </row>
    <row r="108" spans="1:5" ht="140.25">
      <c r="A108" t="s">
        <v>58</v>
      </c>
      <c r="E108" s="39" t="s">
        <v>139</v>
      </c>
    </row>
    <row r="109" spans="1:16" ht="12.75">
      <c r="A109" t="s">
        <v>50</v>
      </c>
      <c s="34" t="s">
        <v>140</v>
      </c>
      <c s="34" t="s">
        <v>141</v>
      </c>
      <c s="35" t="s">
        <v>5</v>
      </c>
      <c s="6" t="s">
        <v>142</v>
      </c>
      <c s="36" t="s">
        <v>54</v>
      </c>
      <c s="37">
        <v>3</v>
      </c>
      <c s="36">
        <v>0</v>
      </c>
      <c s="36">
        <f>ROUND(G109*H109,6)</f>
      </c>
      <c r="L109" s="38">
        <v>0</v>
      </c>
      <c s="32">
        <f>ROUND(ROUND(L109,2)*ROUND(G109,3),2)</f>
      </c>
      <c s="36" t="s">
        <v>97</v>
      </c>
      <c>
        <f>(M109*21)/100</f>
      </c>
      <c t="s">
        <v>28</v>
      </c>
    </row>
    <row r="110" spans="1:5" ht="12.75">
      <c r="A110" s="35" t="s">
        <v>56</v>
      </c>
      <c r="E110" s="39" t="s">
        <v>142</v>
      </c>
    </row>
    <row r="111" spans="1:5" ht="12.75">
      <c r="A111" s="35" t="s">
        <v>57</v>
      </c>
      <c r="E111" s="40" t="s">
        <v>5</v>
      </c>
    </row>
    <row r="112" spans="1:5" ht="153">
      <c r="A112" t="s">
        <v>58</v>
      </c>
      <c r="E112" s="39" t="s">
        <v>143</v>
      </c>
    </row>
    <row r="113" spans="1:16" ht="12.75">
      <c r="A113" t="s">
        <v>50</v>
      </c>
      <c s="34" t="s">
        <v>144</v>
      </c>
      <c s="34" t="s">
        <v>145</v>
      </c>
      <c s="35" t="s">
        <v>5</v>
      </c>
      <c s="6" t="s">
        <v>146</v>
      </c>
      <c s="36" t="s">
        <v>54</v>
      </c>
      <c s="37">
        <v>1</v>
      </c>
      <c s="36">
        <v>0</v>
      </c>
      <c s="36">
        <f>ROUND(G113*H113,6)</f>
      </c>
      <c r="L113" s="38">
        <v>0</v>
      </c>
      <c s="32">
        <f>ROUND(ROUND(L113,2)*ROUND(G113,3),2)</f>
      </c>
      <c s="36" t="s">
        <v>97</v>
      </c>
      <c>
        <f>(M113*21)/100</f>
      </c>
      <c t="s">
        <v>28</v>
      </c>
    </row>
    <row r="114" spans="1:5" ht="12.75">
      <c r="A114" s="35" t="s">
        <v>56</v>
      </c>
      <c r="E114" s="39" t="s">
        <v>146</v>
      </c>
    </row>
    <row r="115" spans="1:5" ht="12.75">
      <c r="A115" s="35" t="s">
        <v>57</v>
      </c>
      <c r="E115" s="40" t="s">
        <v>5</v>
      </c>
    </row>
    <row r="116" spans="1:5" ht="140.25">
      <c r="A116" t="s">
        <v>58</v>
      </c>
      <c r="E116" s="39" t="s">
        <v>147</v>
      </c>
    </row>
    <row r="117" spans="1:16" ht="12.75">
      <c r="A117" t="s">
        <v>50</v>
      </c>
      <c s="34" t="s">
        <v>148</v>
      </c>
      <c s="34" t="s">
        <v>149</v>
      </c>
      <c s="35" t="s">
        <v>5</v>
      </c>
      <c s="6" t="s">
        <v>150</v>
      </c>
      <c s="36" t="s">
        <v>54</v>
      </c>
      <c s="37">
        <v>2</v>
      </c>
      <c s="36">
        <v>0</v>
      </c>
      <c s="36">
        <f>ROUND(G117*H117,6)</f>
      </c>
      <c r="L117" s="38">
        <v>0</v>
      </c>
      <c s="32">
        <f>ROUND(ROUND(L117,2)*ROUND(G117,3),2)</f>
      </c>
      <c s="36" t="s">
        <v>97</v>
      </c>
      <c>
        <f>(M117*21)/100</f>
      </c>
      <c t="s">
        <v>28</v>
      </c>
    </row>
    <row r="118" spans="1:5" ht="12.75">
      <c r="A118" s="35" t="s">
        <v>56</v>
      </c>
      <c r="E118" s="39" t="s">
        <v>150</v>
      </c>
    </row>
    <row r="119" spans="1:5" ht="12.75">
      <c r="A119" s="35" t="s">
        <v>57</v>
      </c>
      <c r="E119" s="40" t="s">
        <v>5</v>
      </c>
    </row>
    <row r="120" spans="1:5" ht="153">
      <c r="A120" t="s">
        <v>58</v>
      </c>
      <c r="E120" s="39" t="s">
        <v>151</v>
      </c>
    </row>
    <row r="121" spans="1:16" ht="12.75">
      <c r="A121" t="s">
        <v>50</v>
      </c>
      <c s="34" t="s">
        <v>152</v>
      </c>
      <c s="34" t="s">
        <v>153</v>
      </c>
      <c s="35" t="s">
        <v>5</v>
      </c>
      <c s="6" t="s">
        <v>154</v>
      </c>
      <c s="36" t="s">
        <v>54</v>
      </c>
      <c s="37">
        <v>1</v>
      </c>
      <c s="36">
        <v>0</v>
      </c>
      <c s="36">
        <f>ROUND(G121*H121,6)</f>
      </c>
      <c r="L121" s="38">
        <v>0</v>
      </c>
      <c s="32">
        <f>ROUND(ROUND(L121,2)*ROUND(G121,3),2)</f>
      </c>
      <c s="36" t="s">
        <v>97</v>
      </c>
      <c>
        <f>(M121*21)/100</f>
      </c>
      <c t="s">
        <v>28</v>
      </c>
    </row>
    <row r="122" spans="1:5" ht="12.75">
      <c r="A122" s="35" t="s">
        <v>56</v>
      </c>
      <c r="E122" s="39" t="s">
        <v>154</v>
      </c>
    </row>
    <row r="123" spans="1:5" ht="12.75">
      <c r="A123" s="35" t="s">
        <v>57</v>
      </c>
      <c r="E123" s="40" t="s">
        <v>5</v>
      </c>
    </row>
    <row r="124" spans="1:5" ht="153">
      <c r="A124" t="s">
        <v>58</v>
      </c>
      <c r="E124" s="39" t="s">
        <v>155</v>
      </c>
    </row>
    <row r="125" spans="1:16" ht="12.75">
      <c r="A125" t="s">
        <v>50</v>
      </c>
      <c s="34" t="s">
        <v>156</v>
      </c>
      <c s="34" t="s">
        <v>157</v>
      </c>
      <c s="35" t="s">
        <v>5</v>
      </c>
      <c s="6" t="s">
        <v>158</v>
      </c>
      <c s="36" t="s">
        <v>54</v>
      </c>
      <c s="37">
        <v>3</v>
      </c>
      <c s="36">
        <v>0</v>
      </c>
      <c s="36">
        <f>ROUND(G125*H125,6)</f>
      </c>
      <c r="L125" s="38">
        <v>0</v>
      </c>
      <c s="32">
        <f>ROUND(ROUND(L125,2)*ROUND(G125,3),2)</f>
      </c>
      <c s="36" t="s">
        <v>97</v>
      </c>
      <c>
        <f>(M125*21)/100</f>
      </c>
      <c t="s">
        <v>28</v>
      </c>
    </row>
    <row r="126" spans="1:5" ht="12.75">
      <c r="A126" s="35" t="s">
        <v>56</v>
      </c>
      <c r="E126" s="39" t="s">
        <v>158</v>
      </c>
    </row>
    <row r="127" spans="1:5" ht="12.75">
      <c r="A127" s="35" t="s">
        <v>57</v>
      </c>
      <c r="E127" s="40" t="s">
        <v>5</v>
      </c>
    </row>
    <row r="128" spans="1:5" ht="153">
      <c r="A128" t="s">
        <v>58</v>
      </c>
      <c r="E128" s="39" t="s">
        <v>159</v>
      </c>
    </row>
    <row r="129" spans="1:16" ht="12.75">
      <c r="A129" t="s">
        <v>50</v>
      </c>
      <c s="34" t="s">
        <v>160</v>
      </c>
      <c s="34" t="s">
        <v>161</v>
      </c>
      <c s="35" t="s">
        <v>5</v>
      </c>
      <c s="6" t="s">
        <v>162</v>
      </c>
      <c s="36" t="s">
        <v>54</v>
      </c>
      <c s="37">
        <v>1</v>
      </c>
      <c s="36">
        <v>0</v>
      </c>
      <c s="36">
        <f>ROUND(G129*H129,6)</f>
      </c>
      <c r="L129" s="38">
        <v>0</v>
      </c>
      <c s="32">
        <f>ROUND(ROUND(L129,2)*ROUND(G129,3),2)</f>
      </c>
      <c s="36" t="s">
        <v>97</v>
      </c>
      <c>
        <f>(M129*21)/100</f>
      </c>
      <c t="s">
        <v>28</v>
      </c>
    </row>
    <row r="130" spans="1:5" ht="12.75">
      <c r="A130" s="35" t="s">
        <v>56</v>
      </c>
      <c r="E130" s="39" t="s">
        <v>162</v>
      </c>
    </row>
    <row r="131" spans="1:5" ht="12.75">
      <c r="A131" s="35" t="s">
        <v>57</v>
      </c>
      <c r="E131" s="40" t="s">
        <v>5</v>
      </c>
    </row>
    <row r="132" spans="1:5" ht="140.25">
      <c r="A132" t="s">
        <v>58</v>
      </c>
      <c r="E132" s="39" t="s">
        <v>163</v>
      </c>
    </row>
    <row r="133" spans="1:16" ht="12.75">
      <c r="A133" t="s">
        <v>50</v>
      </c>
      <c s="34" t="s">
        <v>164</v>
      </c>
      <c s="34" t="s">
        <v>165</v>
      </c>
      <c s="35" t="s">
        <v>5</v>
      </c>
      <c s="6" t="s">
        <v>166</v>
      </c>
      <c s="36" t="s">
        <v>54</v>
      </c>
      <c s="37">
        <v>17</v>
      </c>
      <c s="36">
        <v>0</v>
      </c>
      <c s="36">
        <f>ROUND(G133*H133,6)</f>
      </c>
      <c r="L133" s="38">
        <v>0</v>
      </c>
      <c s="32">
        <f>ROUND(ROUND(L133,2)*ROUND(G133,3),2)</f>
      </c>
      <c s="36" t="s">
        <v>97</v>
      </c>
      <c>
        <f>(M133*21)/100</f>
      </c>
      <c t="s">
        <v>28</v>
      </c>
    </row>
    <row r="134" spans="1:5" ht="12.75">
      <c r="A134" s="35" t="s">
        <v>56</v>
      </c>
      <c r="E134" s="39" t="s">
        <v>166</v>
      </c>
    </row>
    <row r="135" spans="1:5" ht="12.75">
      <c r="A135" s="35" t="s">
        <v>57</v>
      </c>
      <c r="E135" s="40" t="s">
        <v>5</v>
      </c>
    </row>
    <row r="136" spans="1:5" ht="153">
      <c r="A136" t="s">
        <v>58</v>
      </c>
      <c r="E136" s="39" t="s">
        <v>167</v>
      </c>
    </row>
    <row r="137" spans="1:16" ht="12.75">
      <c r="A137" t="s">
        <v>50</v>
      </c>
      <c s="34" t="s">
        <v>168</v>
      </c>
      <c s="34" t="s">
        <v>169</v>
      </c>
      <c s="35" t="s">
        <v>51</v>
      </c>
      <c s="6" t="s">
        <v>170</v>
      </c>
      <c s="36" t="s">
        <v>54</v>
      </c>
      <c s="37">
        <v>3</v>
      </c>
      <c s="36">
        <v>0</v>
      </c>
      <c s="36">
        <f>ROUND(G137*H137,6)</f>
      </c>
      <c r="L137" s="38">
        <v>0</v>
      </c>
      <c s="32">
        <f>ROUND(ROUND(L137,2)*ROUND(G137,3),2)</f>
      </c>
      <c s="36" t="s">
        <v>97</v>
      </c>
      <c>
        <f>(M137*21)/100</f>
      </c>
      <c t="s">
        <v>28</v>
      </c>
    </row>
    <row r="138" spans="1:5" ht="12.75">
      <c r="A138" s="35" t="s">
        <v>56</v>
      </c>
      <c r="E138" s="39" t="s">
        <v>170</v>
      </c>
    </row>
    <row r="139" spans="1:5" ht="12.75">
      <c r="A139" s="35" t="s">
        <v>57</v>
      </c>
      <c r="E139" s="40" t="s">
        <v>5</v>
      </c>
    </row>
    <row r="140" spans="1:5" ht="153">
      <c r="A140" t="s">
        <v>58</v>
      </c>
      <c r="E140" s="39" t="s">
        <v>171</v>
      </c>
    </row>
    <row r="141" spans="1:16" ht="12.75">
      <c r="A141" t="s">
        <v>50</v>
      </c>
      <c s="34" t="s">
        <v>172</v>
      </c>
      <c s="34" t="s">
        <v>173</v>
      </c>
      <c s="35" t="s">
        <v>5</v>
      </c>
      <c s="6" t="s">
        <v>174</v>
      </c>
      <c s="36" t="s">
        <v>54</v>
      </c>
      <c s="37">
        <v>1</v>
      </c>
      <c s="36">
        <v>0</v>
      </c>
      <c s="36">
        <f>ROUND(G141*H141,6)</f>
      </c>
      <c r="L141" s="38">
        <v>0</v>
      </c>
      <c s="32">
        <f>ROUND(ROUND(L141,2)*ROUND(G141,3),2)</f>
      </c>
      <c s="36" t="s">
        <v>97</v>
      </c>
      <c>
        <f>(M141*21)/100</f>
      </c>
      <c t="s">
        <v>28</v>
      </c>
    </row>
    <row r="142" spans="1:5" ht="12.75">
      <c r="A142" s="35" t="s">
        <v>56</v>
      </c>
      <c r="E142" s="39" t="s">
        <v>174</v>
      </c>
    </row>
    <row r="143" spans="1:5" ht="12.75">
      <c r="A143" s="35" t="s">
        <v>57</v>
      </c>
      <c r="E143" s="40" t="s">
        <v>5</v>
      </c>
    </row>
    <row r="144" spans="1:5" ht="102">
      <c r="A144" t="s">
        <v>58</v>
      </c>
      <c r="E144" s="39" t="s">
        <v>175</v>
      </c>
    </row>
    <row r="145" spans="1:16" ht="12.75">
      <c r="A145" t="s">
        <v>50</v>
      </c>
      <c s="34" t="s">
        <v>176</v>
      </c>
      <c s="34" t="s">
        <v>177</v>
      </c>
      <c s="35" t="s">
        <v>5</v>
      </c>
      <c s="6" t="s">
        <v>178</v>
      </c>
      <c s="36" t="s">
        <v>54</v>
      </c>
      <c s="37">
        <v>2</v>
      </c>
      <c s="36">
        <v>0</v>
      </c>
      <c s="36">
        <f>ROUND(G145*H145,6)</f>
      </c>
      <c r="L145" s="38">
        <v>0</v>
      </c>
      <c s="32">
        <f>ROUND(ROUND(L145,2)*ROUND(G145,3),2)</f>
      </c>
      <c s="36" t="s">
        <v>97</v>
      </c>
      <c>
        <f>(M145*21)/100</f>
      </c>
      <c t="s">
        <v>28</v>
      </c>
    </row>
    <row r="146" spans="1:5" ht="12.75">
      <c r="A146" s="35" t="s">
        <v>56</v>
      </c>
      <c r="E146" s="39" t="s">
        <v>178</v>
      </c>
    </row>
    <row r="147" spans="1:5" ht="12.75">
      <c r="A147" s="35" t="s">
        <v>57</v>
      </c>
      <c r="E147" s="40" t="s">
        <v>5</v>
      </c>
    </row>
    <row r="148" spans="1:5" ht="114.75">
      <c r="A148" t="s">
        <v>58</v>
      </c>
      <c r="E148" s="39" t="s">
        <v>179</v>
      </c>
    </row>
    <row r="149" spans="1:16" ht="12.75">
      <c r="A149" t="s">
        <v>50</v>
      </c>
      <c s="34" t="s">
        <v>180</v>
      </c>
      <c s="34" t="s">
        <v>181</v>
      </c>
      <c s="35" t="s">
        <v>5</v>
      </c>
      <c s="6" t="s">
        <v>182</v>
      </c>
      <c s="36" t="s">
        <v>54</v>
      </c>
      <c s="37">
        <v>1</v>
      </c>
      <c s="36">
        <v>0</v>
      </c>
      <c s="36">
        <f>ROUND(G149*H149,6)</f>
      </c>
      <c r="L149" s="38">
        <v>0</v>
      </c>
      <c s="32">
        <f>ROUND(ROUND(L149,2)*ROUND(G149,3),2)</f>
      </c>
      <c s="36" t="s">
        <v>97</v>
      </c>
      <c>
        <f>(M149*21)/100</f>
      </c>
      <c t="s">
        <v>28</v>
      </c>
    </row>
    <row r="150" spans="1:5" ht="12.75">
      <c r="A150" s="35" t="s">
        <v>56</v>
      </c>
      <c r="E150" s="39" t="s">
        <v>182</v>
      </c>
    </row>
    <row r="151" spans="1:5" ht="12.75">
      <c r="A151" s="35" t="s">
        <v>57</v>
      </c>
      <c r="E151" s="40" t="s">
        <v>5</v>
      </c>
    </row>
    <row r="152" spans="1:5" ht="114.75">
      <c r="A152" t="s">
        <v>58</v>
      </c>
      <c r="E152" s="39" t="s">
        <v>183</v>
      </c>
    </row>
    <row r="153" spans="1:16" ht="12.75">
      <c r="A153" t="s">
        <v>50</v>
      </c>
      <c s="34" t="s">
        <v>184</v>
      </c>
      <c s="34" t="s">
        <v>185</v>
      </c>
      <c s="35" t="s">
        <v>5</v>
      </c>
      <c s="6" t="s">
        <v>186</v>
      </c>
      <c s="36" t="s">
        <v>54</v>
      </c>
      <c s="37">
        <v>1</v>
      </c>
      <c s="36">
        <v>0</v>
      </c>
      <c s="36">
        <f>ROUND(G153*H153,6)</f>
      </c>
      <c r="L153" s="38">
        <v>0</v>
      </c>
      <c s="32">
        <f>ROUND(ROUND(L153,2)*ROUND(G153,3),2)</f>
      </c>
      <c s="36" t="s">
        <v>97</v>
      </c>
      <c>
        <f>(M153*21)/100</f>
      </c>
      <c t="s">
        <v>28</v>
      </c>
    </row>
    <row r="154" spans="1:5" ht="12.75">
      <c r="A154" s="35" t="s">
        <v>56</v>
      </c>
      <c r="E154" s="39" t="s">
        <v>186</v>
      </c>
    </row>
    <row r="155" spans="1:5" ht="12.75">
      <c r="A155" s="35" t="s">
        <v>57</v>
      </c>
      <c r="E155" s="40" t="s">
        <v>5</v>
      </c>
    </row>
    <row r="156" spans="1:5" ht="114.75">
      <c r="A156" t="s">
        <v>58</v>
      </c>
      <c r="E156" s="39" t="s">
        <v>187</v>
      </c>
    </row>
    <row r="157" spans="1:16" ht="12.75">
      <c r="A157" t="s">
        <v>50</v>
      </c>
      <c s="34" t="s">
        <v>188</v>
      </c>
      <c s="34" t="s">
        <v>189</v>
      </c>
      <c s="35" t="s">
        <v>5</v>
      </c>
      <c s="6" t="s">
        <v>190</v>
      </c>
      <c s="36" t="s">
        <v>54</v>
      </c>
      <c s="37">
        <v>1</v>
      </c>
      <c s="36">
        <v>0</v>
      </c>
      <c s="36">
        <f>ROUND(G157*H157,6)</f>
      </c>
      <c r="L157" s="38">
        <v>0</v>
      </c>
      <c s="32">
        <f>ROUND(ROUND(L157,2)*ROUND(G157,3),2)</f>
      </c>
      <c s="36" t="s">
        <v>97</v>
      </c>
      <c>
        <f>(M157*21)/100</f>
      </c>
      <c t="s">
        <v>28</v>
      </c>
    </row>
    <row r="158" spans="1:5" ht="12.75">
      <c r="A158" s="35" t="s">
        <v>56</v>
      </c>
      <c r="E158" s="39" t="s">
        <v>190</v>
      </c>
    </row>
    <row r="159" spans="1:5" ht="12.75">
      <c r="A159" s="35" t="s">
        <v>57</v>
      </c>
      <c r="E159" s="40" t="s">
        <v>5</v>
      </c>
    </row>
    <row r="160" spans="1:5" ht="114.75">
      <c r="A160" t="s">
        <v>58</v>
      </c>
      <c r="E160" s="39" t="s">
        <v>191</v>
      </c>
    </row>
    <row r="161" spans="1:16" ht="12.75">
      <c r="A161" t="s">
        <v>50</v>
      </c>
      <c s="34" t="s">
        <v>192</v>
      </c>
      <c s="34" t="s">
        <v>193</v>
      </c>
      <c s="35" t="s">
        <v>5</v>
      </c>
      <c s="6" t="s">
        <v>194</v>
      </c>
      <c s="36" t="s">
        <v>54</v>
      </c>
      <c s="37">
        <v>1</v>
      </c>
      <c s="36">
        <v>0</v>
      </c>
      <c s="36">
        <f>ROUND(G161*H161,6)</f>
      </c>
      <c r="L161" s="38">
        <v>0</v>
      </c>
      <c s="32">
        <f>ROUND(ROUND(L161,2)*ROUND(G161,3),2)</f>
      </c>
      <c s="36" t="s">
        <v>97</v>
      </c>
      <c>
        <f>(M161*21)/100</f>
      </c>
      <c t="s">
        <v>28</v>
      </c>
    </row>
    <row r="162" spans="1:5" ht="12.75">
      <c r="A162" s="35" t="s">
        <v>56</v>
      </c>
      <c r="E162" s="39" t="s">
        <v>194</v>
      </c>
    </row>
    <row r="163" spans="1:5" ht="12.75">
      <c r="A163" s="35" t="s">
        <v>57</v>
      </c>
      <c r="E163" s="40" t="s">
        <v>5</v>
      </c>
    </row>
    <row r="164" spans="1:5" ht="76.5">
      <c r="A164" t="s">
        <v>58</v>
      </c>
      <c r="E164" s="39" t="s">
        <v>195</v>
      </c>
    </row>
    <row r="165" spans="1:16" ht="12.75">
      <c r="A165" t="s">
        <v>50</v>
      </c>
      <c s="34" t="s">
        <v>196</v>
      </c>
      <c s="34" t="s">
        <v>197</v>
      </c>
      <c s="35" t="s">
        <v>5</v>
      </c>
      <c s="6" t="s">
        <v>198</v>
      </c>
      <c s="36" t="s">
        <v>54</v>
      </c>
      <c s="37">
        <v>50</v>
      </c>
      <c s="36">
        <v>0</v>
      </c>
      <c s="36">
        <f>ROUND(G165*H165,6)</f>
      </c>
      <c r="L165" s="38">
        <v>0</v>
      </c>
      <c s="32">
        <f>ROUND(ROUND(L165,2)*ROUND(G165,3),2)</f>
      </c>
      <c s="36" t="s">
        <v>97</v>
      </c>
      <c>
        <f>(M165*21)/100</f>
      </c>
      <c t="s">
        <v>28</v>
      </c>
    </row>
    <row r="166" spans="1:5" ht="12.75">
      <c r="A166" s="35" t="s">
        <v>56</v>
      </c>
      <c r="E166" s="39" t="s">
        <v>198</v>
      </c>
    </row>
    <row r="167" spans="1:5" ht="12.75">
      <c r="A167" s="35" t="s">
        <v>57</v>
      </c>
      <c r="E167" s="40" t="s">
        <v>5</v>
      </c>
    </row>
    <row r="168" spans="1:5" ht="127.5">
      <c r="A168" t="s">
        <v>58</v>
      </c>
      <c r="E168" s="39" t="s">
        <v>199</v>
      </c>
    </row>
    <row r="169" spans="1:16" ht="12.75">
      <c r="A169" t="s">
        <v>50</v>
      </c>
      <c s="34" t="s">
        <v>200</v>
      </c>
      <c s="34" t="s">
        <v>201</v>
      </c>
      <c s="35" t="s">
        <v>5</v>
      </c>
      <c s="6" t="s">
        <v>202</v>
      </c>
      <c s="36" t="s">
        <v>90</v>
      </c>
      <c s="37">
        <v>32</v>
      </c>
      <c s="36">
        <v>0</v>
      </c>
      <c s="36">
        <f>ROUND(G169*H169,6)</f>
      </c>
      <c r="L169" s="38">
        <v>0</v>
      </c>
      <c s="32">
        <f>ROUND(ROUND(L169,2)*ROUND(G169,3),2)</f>
      </c>
      <c s="36" t="s">
        <v>97</v>
      </c>
      <c>
        <f>(M169*21)/100</f>
      </c>
      <c t="s">
        <v>28</v>
      </c>
    </row>
    <row r="170" spans="1:5" ht="12.75">
      <c r="A170" s="35" t="s">
        <v>56</v>
      </c>
      <c r="E170" s="39" t="s">
        <v>202</v>
      </c>
    </row>
    <row r="171" spans="1:5" ht="12.75">
      <c r="A171" s="35" t="s">
        <v>57</v>
      </c>
      <c r="E171" s="40" t="s">
        <v>5</v>
      </c>
    </row>
    <row r="172" spans="1:5" ht="102">
      <c r="A172" t="s">
        <v>58</v>
      </c>
      <c r="E172" s="39" t="s">
        <v>203</v>
      </c>
    </row>
    <row r="173" spans="1:16" ht="12.75">
      <c r="A173" t="s">
        <v>50</v>
      </c>
      <c s="34" t="s">
        <v>204</v>
      </c>
      <c s="34" t="s">
        <v>205</v>
      </c>
      <c s="35" t="s">
        <v>5</v>
      </c>
      <c s="6" t="s">
        <v>206</v>
      </c>
      <c s="36" t="s">
        <v>54</v>
      </c>
      <c s="37">
        <v>3</v>
      </c>
      <c s="36">
        <v>0</v>
      </c>
      <c s="36">
        <f>ROUND(G173*H173,6)</f>
      </c>
      <c r="L173" s="38">
        <v>0</v>
      </c>
      <c s="32">
        <f>ROUND(ROUND(L173,2)*ROUND(G173,3),2)</f>
      </c>
      <c s="36" t="s">
        <v>97</v>
      </c>
      <c>
        <f>(M173*21)/100</f>
      </c>
      <c t="s">
        <v>28</v>
      </c>
    </row>
    <row r="174" spans="1:5" ht="12.75">
      <c r="A174" s="35" t="s">
        <v>56</v>
      </c>
      <c r="E174" s="39" t="s">
        <v>206</v>
      </c>
    </row>
    <row r="175" spans="1:5" ht="12.75">
      <c r="A175" s="35" t="s">
        <v>57</v>
      </c>
      <c r="E175" s="40" t="s">
        <v>5</v>
      </c>
    </row>
    <row r="176" spans="1:5" ht="140.25">
      <c r="A176" t="s">
        <v>58</v>
      </c>
      <c r="E176" s="39" t="s">
        <v>207</v>
      </c>
    </row>
    <row r="177" spans="1:16" ht="12.75">
      <c r="A177" t="s">
        <v>50</v>
      </c>
      <c s="34" t="s">
        <v>208</v>
      </c>
      <c s="34" t="s">
        <v>209</v>
      </c>
      <c s="35" t="s">
        <v>5</v>
      </c>
      <c s="6" t="s">
        <v>210</v>
      </c>
      <c s="36" t="s">
        <v>54</v>
      </c>
      <c s="37">
        <v>1</v>
      </c>
      <c s="36">
        <v>0</v>
      </c>
      <c s="36">
        <f>ROUND(G177*H177,6)</f>
      </c>
      <c r="L177" s="38">
        <v>0</v>
      </c>
      <c s="32">
        <f>ROUND(ROUND(L177,2)*ROUND(G177,3),2)</f>
      </c>
      <c s="36" t="s">
        <v>97</v>
      </c>
      <c>
        <f>(M177*21)/100</f>
      </c>
      <c t="s">
        <v>28</v>
      </c>
    </row>
    <row r="178" spans="1:5" ht="12.75">
      <c r="A178" s="35" t="s">
        <v>56</v>
      </c>
      <c r="E178" s="39" t="s">
        <v>210</v>
      </c>
    </row>
    <row r="179" spans="1:5" ht="12.75">
      <c r="A179" s="35" t="s">
        <v>57</v>
      </c>
      <c r="E179" s="40" t="s">
        <v>5</v>
      </c>
    </row>
    <row r="180" spans="1:5" ht="140.25">
      <c r="A180" t="s">
        <v>58</v>
      </c>
      <c r="E180" s="39" t="s">
        <v>211</v>
      </c>
    </row>
    <row r="181" spans="1:16" ht="12.75">
      <c r="A181" t="s">
        <v>50</v>
      </c>
      <c s="34" t="s">
        <v>212</v>
      </c>
      <c s="34" t="s">
        <v>169</v>
      </c>
      <c s="35" t="s">
        <v>5</v>
      </c>
      <c s="6" t="s">
        <v>213</v>
      </c>
      <c s="36" t="s">
        <v>54</v>
      </c>
      <c s="37">
        <v>6</v>
      </c>
      <c s="36">
        <v>0</v>
      </c>
      <c s="36">
        <f>ROUND(G181*H181,6)</f>
      </c>
      <c r="L181" s="38">
        <v>0</v>
      </c>
      <c s="32">
        <f>ROUND(ROUND(L181,2)*ROUND(G181,3),2)</f>
      </c>
      <c s="36" t="s">
        <v>97</v>
      </c>
      <c>
        <f>(M181*21)/100</f>
      </c>
      <c t="s">
        <v>28</v>
      </c>
    </row>
    <row r="182" spans="1:5" ht="12.75">
      <c r="A182" s="35" t="s">
        <v>56</v>
      </c>
      <c r="E182" s="39" t="s">
        <v>213</v>
      </c>
    </row>
    <row r="183" spans="1:5" ht="12.75">
      <c r="A183" s="35" t="s">
        <v>57</v>
      </c>
      <c r="E183" s="40" t="s">
        <v>5</v>
      </c>
    </row>
    <row r="184" spans="1:5" ht="153">
      <c r="A184" t="s">
        <v>58</v>
      </c>
      <c r="E184" s="39" t="s">
        <v>171</v>
      </c>
    </row>
    <row r="185" spans="1:16" ht="12.75">
      <c r="A185" t="s">
        <v>50</v>
      </c>
      <c s="34" t="s">
        <v>214</v>
      </c>
      <c s="34" t="s">
        <v>215</v>
      </c>
      <c s="35" t="s">
        <v>5</v>
      </c>
      <c s="6" t="s">
        <v>216</v>
      </c>
      <c s="36" t="s">
        <v>54</v>
      </c>
      <c s="37">
        <v>1</v>
      </c>
      <c s="36">
        <v>0</v>
      </c>
      <c s="36">
        <f>ROUND(G185*H185,6)</f>
      </c>
      <c r="L185" s="38">
        <v>0</v>
      </c>
      <c s="32">
        <f>ROUND(ROUND(L185,2)*ROUND(G185,3),2)</f>
      </c>
      <c s="36" t="s">
        <v>97</v>
      </c>
      <c>
        <f>(M185*21)/100</f>
      </c>
      <c t="s">
        <v>28</v>
      </c>
    </row>
    <row r="186" spans="1:5" ht="12.75">
      <c r="A186" s="35" t="s">
        <v>56</v>
      </c>
      <c r="E186" s="39" t="s">
        <v>216</v>
      </c>
    </row>
    <row r="187" spans="1:5" ht="12.75">
      <c r="A187" s="35" t="s">
        <v>57</v>
      </c>
      <c r="E187" s="40" t="s">
        <v>5</v>
      </c>
    </row>
    <row r="188" spans="1:5" ht="140.25">
      <c r="A188" t="s">
        <v>58</v>
      </c>
      <c r="E188" s="39" t="s">
        <v>217</v>
      </c>
    </row>
    <row r="189" spans="1:16" ht="12.75">
      <c r="A189" t="s">
        <v>50</v>
      </c>
      <c s="34" t="s">
        <v>218</v>
      </c>
      <c s="34" t="s">
        <v>215</v>
      </c>
      <c s="35" t="s">
        <v>51</v>
      </c>
      <c s="6" t="s">
        <v>219</v>
      </c>
      <c s="36" t="s">
        <v>54</v>
      </c>
      <c s="37">
        <v>3</v>
      </c>
      <c s="36">
        <v>0</v>
      </c>
      <c s="36">
        <f>ROUND(G189*H189,6)</f>
      </c>
      <c r="L189" s="38">
        <v>0</v>
      </c>
      <c s="32">
        <f>ROUND(ROUND(L189,2)*ROUND(G189,3),2)</f>
      </c>
      <c s="36" t="s">
        <v>97</v>
      </c>
      <c>
        <f>(M189*21)/100</f>
      </c>
      <c t="s">
        <v>28</v>
      </c>
    </row>
    <row r="190" spans="1:5" ht="12.75">
      <c r="A190" s="35" t="s">
        <v>56</v>
      </c>
      <c r="E190" s="39" t="s">
        <v>219</v>
      </c>
    </row>
    <row r="191" spans="1:5" ht="12.75">
      <c r="A191" s="35" t="s">
        <v>57</v>
      </c>
      <c r="E191" s="40" t="s">
        <v>5</v>
      </c>
    </row>
    <row r="192" spans="1:5" ht="140.25">
      <c r="A192" t="s">
        <v>58</v>
      </c>
      <c r="E192" s="39" t="s">
        <v>217</v>
      </c>
    </row>
    <row r="193" spans="1:16" ht="12.75">
      <c r="A193" t="s">
        <v>50</v>
      </c>
      <c s="34" t="s">
        <v>220</v>
      </c>
      <c s="34" t="s">
        <v>215</v>
      </c>
      <c s="35" t="s">
        <v>28</v>
      </c>
      <c s="6" t="s">
        <v>221</v>
      </c>
      <c s="36" t="s">
        <v>54</v>
      </c>
      <c s="37">
        <v>2</v>
      </c>
      <c s="36">
        <v>0</v>
      </c>
      <c s="36">
        <f>ROUND(G193*H193,6)</f>
      </c>
      <c r="L193" s="38">
        <v>0</v>
      </c>
      <c s="32">
        <f>ROUND(ROUND(L193,2)*ROUND(G193,3),2)</f>
      </c>
      <c s="36" t="s">
        <v>97</v>
      </c>
      <c>
        <f>(M193*21)/100</f>
      </c>
      <c t="s">
        <v>28</v>
      </c>
    </row>
    <row r="194" spans="1:5" ht="12.75">
      <c r="A194" s="35" t="s">
        <v>56</v>
      </c>
      <c r="E194" s="39" t="s">
        <v>221</v>
      </c>
    </row>
    <row r="195" spans="1:5" ht="12.75">
      <c r="A195" s="35" t="s">
        <v>57</v>
      </c>
      <c r="E195" s="40" t="s">
        <v>5</v>
      </c>
    </row>
    <row r="196" spans="1:5" ht="140.25">
      <c r="A196" t="s">
        <v>58</v>
      </c>
      <c r="E196" s="39" t="s">
        <v>217</v>
      </c>
    </row>
    <row r="197" spans="1:16" ht="12.75">
      <c r="A197" t="s">
        <v>50</v>
      </c>
      <c s="34" t="s">
        <v>222</v>
      </c>
      <c s="34" t="s">
        <v>215</v>
      </c>
      <c s="35" t="s">
        <v>26</v>
      </c>
      <c s="6" t="s">
        <v>223</v>
      </c>
      <c s="36" t="s">
        <v>54</v>
      </c>
      <c s="37">
        <v>6</v>
      </c>
      <c s="36">
        <v>0</v>
      </c>
      <c s="36">
        <f>ROUND(G197*H197,6)</f>
      </c>
      <c r="L197" s="38">
        <v>0</v>
      </c>
      <c s="32">
        <f>ROUND(ROUND(L197,2)*ROUND(G197,3),2)</f>
      </c>
      <c s="36" t="s">
        <v>97</v>
      </c>
      <c>
        <f>(M197*21)/100</f>
      </c>
      <c t="s">
        <v>28</v>
      </c>
    </row>
    <row r="198" spans="1:5" ht="12.75">
      <c r="A198" s="35" t="s">
        <v>56</v>
      </c>
      <c r="E198" s="39" t="s">
        <v>223</v>
      </c>
    </row>
    <row r="199" spans="1:5" ht="12.75">
      <c r="A199" s="35" t="s">
        <v>57</v>
      </c>
      <c r="E199" s="40" t="s">
        <v>5</v>
      </c>
    </row>
    <row r="200" spans="1:5" ht="140.25">
      <c r="A200" t="s">
        <v>58</v>
      </c>
      <c r="E200" s="39" t="s">
        <v>217</v>
      </c>
    </row>
    <row r="201" spans="1:16" ht="12.75">
      <c r="A201" t="s">
        <v>50</v>
      </c>
      <c s="34" t="s">
        <v>224</v>
      </c>
      <c s="34" t="s">
        <v>225</v>
      </c>
      <c s="35" t="s">
        <v>5</v>
      </c>
      <c s="6" t="s">
        <v>226</v>
      </c>
      <c s="36" t="s">
        <v>54</v>
      </c>
      <c s="37">
        <v>3</v>
      </c>
      <c s="36">
        <v>0</v>
      </c>
      <c s="36">
        <f>ROUND(G201*H201,6)</f>
      </c>
      <c r="L201" s="38">
        <v>0</v>
      </c>
      <c s="32">
        <f>ROUND(ROUND(L201,2)*ROUND(G201,3),2)</f>
      </c>
      <c s="36" t="s">
        <v>97</v>
      </c>
      <c>
        <f>(M201*21)/100</f>
      </c>
      <c t="s">
        <v>28</v>
      </c>
    </row>
    <row r="202" spans="1:5" ht="12.75">
      <c r="A202" s="35" t="s">
        <v>56</v>
      </c>
      <c r="E202" s="39" t="s">
        <v>226</v>
      </c>
    </row>
    <row r="203" spans="1:5" ht="12.75">
      <c r="A203" s="35" t="s">
        <v>57</v>
      </c>
      <c r="E203" s="40" t="s">
        <v>5</v>
      </c>
    </row>
    <row r="204" spans="1:5" ht="12.75">
      <c r="A204" t="s">
        <v>58</v>
      </c>
      <c r="E204" s="39" t="s">
        <v>5</v>
      </c>
    </row>
    <row r="205" spans="1:16" ht="12.75">
      <c r="A205" t="s">
        <v>50</v>
      </c>
      <c s="34" t="s">
        <v>227</v>
      </c>
      <c s="34" t="s">
        <v>228</v>
      </c>
      <c s="35" t="s">
        <v>5</v>
      </c>
      <c s="6" t="s">
        <v>229</v>
      </c>
      <c s="36" t="s">
        <v>54</v>
      </c>
      <c s="37">
        <v>3</v>
      </c>
      <c s="36">
        <v>0</v>
      </c>
      <c s="36">
        <f>ROUND(G205*H205,6)</f>
      </c>
      <c r="L205" s="38">
        <v>0</v>
      </c>
      <c s="32">
        <f>ROUND(ROUND(L205,2)*ROUND(G205,3),2)</f>
      </c>
      <c s="36" t="s">
        <v>97</v>
      </c>
      <c>
        <f>(M205*21)/100</f>
      </c>
      <c t="s">
        <v>28</v>
      </c>
    </row>
    <row r="206" spans="1:5" ht="12.75">
      <c r="A206" s="35" t="s">
        <v>56</v>
      </c>
      <c r="E206" s="39" t="s">
        <v>229</v>
      </c>
    </row>
    <row r="207" spans="1:5" ht="12.75">
      <c r="A207" s="35" t="s">
        <v>57</v>
      </c>
      <c r="E207" s="40" t="s">
        <v>5</v>
      </c>
    </row>
    <row r="208" spans="1:5" ht="12.75">
      <c r="A208" t="s">
        <v>58</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1404</v>
      </c>
      <c r="E8" s="30" t="s">
        <v>1403</v>
      </c>
      <c r="J8" s="29">
        <f>0+J9+J46+J51+J96+J105</f>
      </c>
      <c s="29">
        <f>0+K9+K46+K51+K96+K105</f>
      </c>
      <c s="29">
        <f>0+L9+L46+L51+L96+L105</f>
      </c>
      <c s="29">
        <f>0+M9+M46+M51+M96+M105</f>
      </c>
    </row>
    <row r="9" spans="1:13" ht="12.75">
      <c r="A9" t="s">
        <v>47</v>
      </c>
      <c r="C9" s="31" t="s">
        <v>51</v>
      </c>
      <c r="E9" s="33" t="s">
        <v>923</v>
      </c>
      <c r="J9" s="32">
        <f>0</f>
      </c>
      <c s="32">
        <f>0</f>
      </c>
      <c s="32">
        <f>0+L10+L14+L18+L22+L26+L30+L34+L38+L42</f>
      </c>
      <c s="32">
        <f>0+M10+M14+M18+M22+M26+M30+M34+M38+M42</f>
      </c>
    </row>
    <row r="10" spans="1:16" ht="25.5">
      <c r="A10" t="s">
        <v>50</v>
      </c>
      <c s="34" t="s">
        <v>51</v>
      </c>
      <c s="34" t="s">
        <v>1338</v>
      </c>
      <c s="35" t="s">
        <v>5</v>
      </c>
      <c s="6" t="s">
        <v>1339</v>
      </c>
      <c s="36" t="s">
        <v>236</v>
      </c>
      <c s="37">
        <v>74.038</v>
      </c>
      <c s="36">
        <v>0</v>
      </c>
      <c s="36">
        <f>ROUND(G10*H10,6)</f>
      </c>
      <c r="L10" s="38">
        <v>0</v>
      </c>
      <c s="32">
        <f>ROUND(ROUND(L10,2)*ROUND(G10,3),2)</f>
      </c>
      <c s="36" t="s">
        <v>926</v>
      </c>
      <c>
        <f>(M10*21)/100</f>
      </c>
      <c t="s">
        <v>28</v>
      </c>
    </row>
    <row r="11" spans="1:5" ht="38.25">
      <c r="A11" s="35" t="s">
        <v>56</v>
      </c>
      <c r="E11" s="39" t="s">
        <v>1340</v>
      </c>
    </row>
    <row r="12" spans="1:5" ht="12.75">
      <c r="A12" s="35" t="s">
        <v>57</v>
      </c>
      <c r="E12" s="40" t="s">
        <v>5</v>
      </c>
    </row>
    <row r="13" spans="1:5" ht="12.75">
      <c r="A13" t="s">
        <v>58</v>
      </c>
      <c r="E13" s="39" t="s">
        <v>59</v>
      </c>
    </row>
    <row r="14" spans="1:16" ht="25.5">
      <c r="A14" t="s">
        <v>50</v>
      </c>
      <c s="34" t="s">
        <v>28</v>
      </c>
      <c s="34" t="s">
        <v>1341</v>
      </c>
      <c s="35" t="s">
        <v>5</v>
      </c>
      <c s="6" t="s">
        <v>1342</v>
      </c>
      <c s="36" t="s">
        <v>423</v>
      </c>
      <c s="37">
        <v>141.024</v>
      </c>
      <c s="36">
        <v>0.000851</v>
      </c>
      <c s="36">
        <f>ROUND(G14*H14,6)</f>
      </c>
      <c r="L14" s="38">
        <v>0</v>
      </c>
      <c s="32">
        <f>ROUND(ROUND(L14,2)*ROUND(G14,3),2)</f>
      </c>
      <c s="36" t="s">
        <v>926</v>
      </c>
      <c>
        <f>(M14*21)/100</f>
      </c>
      <c t="s">
        <v>28</v>
      </c>
    </row>
    <row r="15" spans="1:5" ht="25.5">
      <c r="A15" s="35" t="s">
        <v>56</v>
      </c>
      <c r="E15" s="39" t="s">
        <v>1342</v>
      </c>
    </row>
    <row r="16" spans="1:5" ht="12.75">
      <c r="A16" s="35" t="s">
        <v>57</v>
      </c>
      <c r="E16" s="40" t="s">
        <v>5</v>
      </c>
    </row>
    <row r="17" spans="1:5" ht="12.75">
      <c r="A17" t="s">
        <v>58</v>
      </c>
      <c r="E17" s="39" t="s">
        <v>59</v>
      </c>
    </row>
    <row r="18" spans="1:16" ht="25.5">
      <c r="A18" t="s">
        <v>50</v>
      </c>
      <c s="34" t="s">
        <v>26</v>
      </c>
      <c s="34" t="s">
        <v>1343</v>
      </c>
      <c s="35" t="s">
        <v>5</v>
      </c>
      <c s="6" t="s">
        <v>1344</v>
      </c>
      <c s="36" t="s">
        <v>423</v>
      </c>
      <c s="37">
        <v>141.024</v>
      </c>
      <c s="36">
        <v>0</v>
      </c>
      <c s="36">
        <f>ROUND(G18*H18,6)</f>
      </c>
      <c r="L18" s="38">
        <v>0</v>
      </c>
      <c s="32">
        <f>ROUND(ROUND(L18,2)*ROUND(G18,3),2)</f>
      </c>
      <c s="36" t="s">
        <v>926</v>
      </c>
      <c>
        <f>(M18*21)/100</f>
      </c>
      <c t="s">
        <v>28</v>
      </c>
    </row>
    <row r="19" spans="1:5" ht="25.5">
      <c r="A19" s="35" t="s">
        <v>56</v>
      </c>
      <c r="E19" s="39" t="s">
        <v>1344</v>
      </c>
    </row>
    <row r="20" spans="1:5" ht="12.75">
      <c r="A20" s="35" t="s">
        <v>57</v>
      </c>
      <c r="E20" s="40" t="s">
        <v>5</v>
      </c>
    </row>
    <row r="21" spans="1:5" ht="12.75">
      <c r="A21" t="s">
        <v>58</v>
      </c>
      <c r="E21" s="39" t="s">
        <v>59</v>
      </c>
    </row>
    <row r="22" spans="1:16" ht="25.5">
      <c r="A22" t="s">
        <v>50</v>
      </c>
      <c s="34" t="s">
        <v>67</v>
      </c>
      <c s="34" t="s">
        <v>1025</v>
      </c>
      <c s="35" t="s">
        <v>5</v>
      </c>
      <c s="6" t="s">
        <v>1026</v>
      </c>
      <c s="36" t="s">
        <v>236</v>
      </c>
      <c s="37">
        <v>25.178</v>
      </c>
      <c s="36">
        <v>0</v>
      </c>
      <c s="36">
        <f>ROUND(G22*H22,6)</f>
      </c>
      <c r="L22" s="38">
        <v>0</v>
      </c>
      <c s="32">
        <f>ROUND(ROUND(L22,2)*ROUND(G22,3),2)</f>
      </c>
      <c s="36" t="s">
        <v>926</v>
      </c>
      <c>
        <f>(M22*21)/100</f>
      </c>
      <c t="s">
        <v>28</v>
      </c>
    </row>
    <row r="23" spans="1:5" ht="25.5">
      <c r="A23" s="35" t="s">
        <v>56</v>
      </c>
      <c r="E23" s="39" t="s">
        <v>1026</v>
      </c>
    </row>
    <row r="24" spans="1:5" ht="12.75">
      <c r="A24" s="35" t="s">
        <v>57</v>
      </c>
      <c r="E24" s="40" t="s">
        <v>5</v>
      </c>
    </row>
    <row r="25" spans="1:5" ht="12.75">
      <c r="A25" t="s">
        <v>58</v>
      </c>
      <c r="E25" s="39" t="s">
        <v>59</v>
      </c>
    </row>
    <row r="26" spans="1:16" ht="25.5">
      <c r="A26" t="s">
        <v>50</v>
      </c>
      <c s="34" t="s">
        <v>70</v>
      </c>
      <c s="34" t="s">
        <v>932</v>
      </c>
      <c s="35" t="s">
        <v>5</v>
      </c>
      <c s="6" t="s">
        <v>933</v>
      </c>
      <c s="36" t="s">
        <v>236</v>
      </c>
      <c s="37">
        <v>74.038</v>
      </c>
      <c s="36">
        <v>0</v>
      </c>
      <c s="36">
        <f>ROUND(G26*H26,6)</f>
      </c>
      <c r="L26" s="38">
        <v>0</v>
      </c>
      <c s="32">
        <f>ROUND(ROUND(L26,2)*ROUND(G26,3),2)</f>
      </c>
      <c s="36" t="s">
        <v>926</v>
      </c>
      <c>
        <f>(M26*21)/100</f>
      </c>
      <c t="s">
        <v>28</v>
      </c>
    </row>
    <row r="27" spans="1:5" ht="25.5">
      <c r="A27" s="35" t="s">
        <v>56</v>
      </c>
      <c r="E27" s="39" t="s">
        <v>933</v>
      </c>
    </row>
    <row r="28" spans="1:5" ht="12.75">
      <c r="A28" s="35" t="s">
        <v>57</v>
      </c>
      <c r="E28" s="40" t="s">
        <v>5</v>
      </c>
    </row>
    <row r="29" spans="1:5" ht="12.75">
      <c r="A29" t="s">
        <v>58</v>
      </c>
      <c r="E29" s="39" t="s">
        <v>59</v>
      </c>
    </row>
    <row r="30" spans="1:16" ht="25.5">
      <c r="A30" t="s">
        <v>50</v>
      </c>
      <c s="34" t="s">
        <v>27</v>
      </c>
      <c s="34" t="s">
        <v>1027</v>
      </c>
      <c s="35" t="s">
        <v>5</v>
      </c>
      <c s="6" t="s">
        <v>1028</v>
      </c>
      <c s="36" t="s">
        <v>236</v>
      </c>
      <c s="37">
        <v>25.178</v>
      </c>
      <c s="36">
        <v>0</v>
      </c>
      <c s="36">
        <f>ROUND(G30*H30,6)</f>
      </c>
      <c r="L30" s="38">
        <v>0</v>
      </c>
      <c s="32">
        <f>ROUND(ROUND(L30,2)*ROUND(G30,3),2)</f>
      </c>
      <c s="36" t="s">
        <v>926</v>
      </c>
      <c>
        <f>(M30*21)/100</f>
      </c>
      <c t="s">
        <v>28</v>
      </c>
    </row>
    <row r="31" spans="1:5" ht="25.5">
      <c r="A31" s="35" t="s">
        <v>56</v>
      </c>
      <c r="E31" s="39" t="s">
        <v>1028</v>
      </c>
    </row>
    <row r="32" spans="1:5" ht="12.75">
      <c r="A32" s="35" t="s">
        <v>57</v>
      </c>
      <c r="E32" s="40" t="s">
        <v>5</v>
      </c>
    </row>
    <row r="33" spans="1:5" ht="12.75">
      <c r="A33" t="s">
        <v>58</v>
      </c>
      <c r="E33" s="39" t="s">
        <v>59</v>
      </c>
    </row>
    <row r="34" spans="1:16" ht="25.5">
      <c r="A34" t="s">
        <v>50</v>
      </c>
      <c s="34" t="s">
        <v>75</v>
      </c>
      <c s="34" t="s">
        <v>1345</v>
      </c>
      <c s="35" t="s">
        <v>5</v>
      </c>
      <c s="6" t="s">
        <v>1346</v>
      </c>
      <c s="36" t="s">
        <v>236</v>
      </c>
      <c s="37">
        <v>13.985</v>
      </c>
      <c s="36">
        <v>0</v>
      </c>
      <c s="36">
        <f>ROUND(G34*H34,6)</f>
      </c>
      <c r="L34" s="38">
        <v>0</v>
      </c>
      <c s="32">
        <f>ROUND(ROUND(L34,2)*ROUND(G34,3),2)</f>
      </c>
      <c s="36" t="s">
        <v>926</v>
      </c>
      <c>
        <f>(M34*21)/100</f>
      </c>
      <c t="s">
        <v>28</v>
      </c>
    </row>
    <row r="35" spans="1:5" ht="38.25">
      <c r="A35" s="35" t="s">
        <v>56</v>
      </c>
      <c r="E35" s="39" t="s">
        <v>1347</v>
      </c>
    </row>
    <row r="36" spans="1:5" ht="12.75">
      <c r="A36" s="35" t="s">
        <v>57</v>
      </c>
      <c r="E36" s="40" t="s">
        <v>5</v>
      </c>
    </row>
    <row r="37" spans="1:5" ht="12.75">
      <c r="A37" t="s">
        <v>58</v>
      </c>
      <c r="E37" s="39" t="s">
        <v>59</v>
      </c>
    </row>
    <row r="38" spans="1:16" ht="12.75">
      <c r="A38" t="s">
        <v>50</v>
      </c>
      <c s="34" t="s">
        <v>78</v>
      </c>
      <c s="34" t="s">
        <v>1150</v>
      </c>
      <c s="35" t="s">
        <v>5</v>
      </c>
      <c s="6" t="s">
        <v>1151</v>
      </c>
      <c s="36" t="s">
        <v>939</v>
      </c>
      <c s="37">
        <v>23.775</v>
      </c>
      <c s="36">
        <v>1</v>
      </c>
      <c s="36">
        <f>ROUND(G38*H38,6)</f>
      </c>
      <c r="L38" s="38">
        <v>0</v>
      </c>
      <c s="32">
        <f>ROUND(ROUND(L38,2)*ROUND(G38,3),2)</f>
      </c>
      <c s="36" t="s">
        <v>926</v>
      </c>
      <c>
        <f>(M38*21)/100</f>
      </c>
      <c t="s">
        <v>28</v>
      </c>
    </row>
    <row r="39" spans="1:5" ht="12.75">
      <c r="A39" s="35" t="s">
        <v>56</v>
      </c>
      <c r="E39" s="39" t="s">
        <v>1151</v>
      </c>
    </row>
    <row r="40" spans="1:5" ht="12.75">
      <c r="A40" s="35" t="s">
        <v>57</v>
      </c>
      <c r="E40" s="40" t="s">
        <v>5</v>
      </c>
    </row>
    <row r="41" spans="1:5" ht="12.75">
      <c r="A41" t="s">
        <v>58</v>
      </c>
      <c r="E41" s="39" t="s">
        <v>59</v>
      </c>
    </row>
    <row r="42" spans="1:16" ht="38.25">
      <c r="A42" t="s">
        <v>50</v>
      </c>
      <c s="34" t="s">
        <v>81</v>
      </c>
      <c s="34" t="s">
        <v>1172</v>
      </c>
      <c s="35" t="s">
        <v>5</v>
      </c>
      <c s="6" t="s">
        <v>1173</v>
      </c>
      <c s="36" t="s">
        <v>64</v>
      </c>
      <c s="37">
        <v>33.9</v>
      </c>
      <c s="36">
        <v>0.20449</v>
      </c>
      <c s="36">
        <f>ROUND(G42*H42,6)</f>
      </c>
      <c r="L42" s="38">
        <v>0</v>
      </c>
      <c s="32">
        <f>ROUND(ROUND(L42,2)*ROUND(G42,3),2)</f>
      </c>
      <c s="36" t="s">
        <v>926</v>
      </c>
      <c>
        <f>(M42*21)/100</f>
      </c>
      <c t="s">
        <v>28</v>
      </c>
    </row>
    <row r="43" spans="1:5" ht="38.25">
      <c r="A43" s="35" t="s">
        <v>56</v>
      </c>
      <c r="E43" s="39" t="s">
        <v>1174</v>
      </c>
    </row>
    <row r="44" spans="1:5" ht="12.75">
      <c r="A44" s="35" t="s">
        <v>57</v>
      </c>
      <c r="E44" s="40" t="s">
        <v>5</v>
      </c>
    </row>
    <row r="45" spans="1:5" ht="12.75">
      <c r="A45" t="s">
        <v>58</v>
      </c>
      <c r="E45" s="39" t="s">
        <v>59</v>
      </c>
    </row>
    <row r="46" spans="1:13" ht="12.75">
      <c r="A46" t="s">
        <v>47</v>
      </c>
      <c r="C46" s="31" t="s">
        <v>67</v>
      </c>
      <c r="E46" s="33" t="s">
        <v>1039</v>
      </c>
      <c r="J46" s="32">
        <f>0</f>
      </c>
      <c s="32">
        <f>0</f>
      </c>
      <c s="32">
        <f>0+L47</f>
      </c>
      <c s="32">
        <f>0+M47</f>
      </c>
    </row>
    <row r="47" spans="1:16" ht="25.5">
      <c r="A47" t="s">
        <v>50</v>
      </c>
      <c s="34" t="s">
        <v>84</v>
      </c>
      <c s="34" t="s">
        <v>1040</v>
      </c>
      <c s="35" t="s">
        <v>5</v>
      </c>
      <c s="6" t="s">
        <v>1041</v>
      </c>
      <c s="36" t="s">
        <v>236</v>
      </c>
      <c s="37">
        <v>5.085</v>
      </c>
      <c s="36">
        <v>1.89077</v>
      </c>
      <c s="36">
        <f>ROUND(G47*H47,6)</f>
      </c>
      <c r="L47" s="38">
        <v>0</v>
      </c>
      <c s="32">
        <f>ROUND(ROUND(L47,2)*ROUND(G47,3),2)</f>
      </c>
      <c s="36" t="s">
        <v>926</v>
      </c>
      <c>
        <f>(M47*21)/100</f>
      </c>
      <c t="s">
        <v>28</v>
      </c>
    </row>
    <row r="48" spans="1:5" ht="25.5">
      <c r="A48" s="35" t="s">
        <v>56</v>
      </c>
      <c r="E48" s="39" t="s">
        <v>1041</v>
      </c>
    </row>
    <row r="49" spans="1:5" ht="12.75">
      <c r="A49" s="35" t="s">
        <v>57</v>
      </c>
      <c r="E49" s="40" t="s">
        <v>5</v>
      </c>
    </row>
    <row r="50" spans="1:5" ht="12.75">
      <c r="A50" t="s">
        <v>58</v>
      </c>
      <c r="E50" s="39" t="s">
        <v>59</v>
      </c>
    </row>
    <row r="51" spans="1:13" ht="12.75">
      <c r="A51" t="s">
        <v>47</v>
      </c>
      <c r="C51" s="31" t="s">
        <v>78</v>
      </c>
      <c r="E51" s="33" t="s">
        <v>1072</v>
      </c>
      <c r="J51" s="32">
        <f>0</f>
      </c>
      <c s="32">
        <f>0</f>
      </c>
      <c s="32">
        <f>0+L52+L56+L60+L64+L68+L72+L76+L80+L84+L88+L92</f>
      </c>
      <c s="32">
        <f>0+M52+M56+M60+M64+M68+M72+M76+M80+M84+M88+M92</f>
      </c>
    </row>
    <row r="52" spans="1:16" ht="12.75">
      <c r="A52" t="s">
        <v>50</v>
      </c>
      <c s="34" t="s">
        <v>87</v>
      </c>
      <c s="34" t="s">
        <v>1405</v>
      </c>
      <c s="35" t="s">
        <v>5</v>
      </c>
      <c s="6" t="s">
        <v>1406</v>
      </c>
      <c s="36" t="s">
        <v>54</v>
      </c>
      <c s="37">
        <v>2</v>
      </c>
      <c s="36">
        <v>0.1</v>
      </c>
      <c s="36">
        <f>ROUND(G52*H52,6)</f>
      </c>
      <c r="L52" s="38">
        <v>0</v>
      </c>
      <c s="32">
        <f>ROUND(ROUND(L52,2)*ROUND(G52,3),2)</f>
      </c>
      <c s="36" t="s">
        <v>97</v>
      </c>
      <c>
        <f>(M52*21)/100</f>
      </c>
      <c t="s">
        <v>28</v>
      </c>
    </row>
    <row r="53" spans="1:5" ht="12.75">
      <c r="A53" s="35" t="s">
        <v>56</v>
      </c>
      <c r="E53" s="39" t="s">
        <v>1406</v>
      </c>
    </row>
    <row r="54" spans="1:5" ht="12.75">
      <c r="A54" s="35" t="s">
        <v>57</v>
      </c>
      <c r="E54" s="40" t="s">
        <v>5</v>
      </c>
    </row>
    <row r="55" spans="1:5" ht="76.5">
      <c r="A55" t="s">
        <v>58</v>
      </c>
      <c r="E55" s="39" t="s">
        <v>1407</v>
      </c>
    </row>
    <row r="56" spans="1:16" ht="25.5">
      <c r="A56" t="s">
        <v>50</v>
      </c>
      <c s="34" t="s">
        <v>91</v>
      </c>
      <c s="34" t="s">
        <v>1408</v>
      </c>
      <c s="35" t="s">
        <v>5</v>
      </c>
      <c s="6" t="s">
        <v>1409</v>
      </c>
      <c s="36" t="s">
        <v>64</v>
      </c>
      <c s="37">
        <v>33.9</v>
      </c>
      <c s="36">
        <v>1.6E-05</v>
      </c>
      <c s="36">
        <f>ROUND(G56*H56,6)</f>
      </c>
      <c r="L56" s="38">
        <v>0</v>
      </c>
      <c s="32">
        <f>ROUND(ROUND(L56,2)*ROUND(G56,3),2)</f>
      </c>
      <c s="36" t="s">
        <v>926</v>
      </c>
      <c>
        <f>(M56*21)/100</f>
      </c>
      <c t="s">
        <v>28</v>
      </c>
    </row>
    <row r="57" spans="1:5" ht="25.5">
      <c r="A57" s="35" t="s">
        <v>56</v>
      </c>
      <c r="E57" s="39" t="s">
        <v>1409</v>
      </c>
    </row>
    <row r="58" spans="1:5" ht="12.75">
      <c r="A58" s="35" t="s">
        <v>57</v>
      </c>
      <c r="E58" s="40" t="s">
        <v>5</v>
      </c>
    </row>
    <row r="59" spans="1:5" ht="12.75">
      <c r="A59" t="s">
        <v>58</v>
      </c>
      <c r="E59" s="39" t="s">
        <v>59</v>
      </c>
    </row>
    <row r="60" spans="1:16" ht="12.75">
      <c r="A60" t="s">
        <v>50</v>
      </c>
      <c s="34" t="s">
        <v>94</v>
      </c>
      <c s="34" t="s">
        <v>1410</v>
      </c>
      <c s="35" t="s">
        <v>5</v>
      </c>
      <c s="6" t="s">
        <v>1411</v>
      </c>
      <c s="36" t="s">
        <v>64</v>
      </c>
      <c s="37">
        <v>34.409</v>
      </c>
      <c s="36">
        <v>0.008</v>
      </c>
      <c s="36">
        <f>ROUND(G60*H60,6)</f>
      </c>
      <c r="L60" s="38">
        <v>0</v>
      </c>
      <c s="32">
        <f>ROUND(ROUND(L60,2)*ROUND(G60,3),2)</f>
      </c>
      <c s="36" t="s">
        <v>926</v>
      </c>
      <c>
        <f>(M60*21)/100</f>
      </c>
      <c t="s">
        <v>28</v>
      </c>
    </row>
    <row r="61" spans="1:5" ht="12.75">
      <c r="A61" s="35" t="s">
        <v>56</v>
      </c>
      <c r="E61" s="39" t="s">
        <v>1411</v>
      </c>
    </row>
    <row r="62" spans="1:5" ht="12.75">
      <c r="A62" s="35" t="s">
        <v>57</v>
      </c>
      <c r="E62" s="40" t="s">
        <v>5</v>
      </c>
    </row>
    <row r="63" spans="1:5" ht="12.75">
      <c r="A63" t="s">
        <v>58</v>
      </c>
      <c r="E63" s="39" t="s">
        <v>59</v>
      </c>
    </row>
    <row r="64" spans="1:16" ht="25.5">
      <c r="A64" t="s">
        <v>50</v>
      </c>
      <c s="34" t="s">
        <v>101</v>
      </c>
      <c s="34" t="s">
        <v>1412</v>
      </c>
      <c s="35" t="s">
        <v>5</v>
      </c>
      <c s="6" t="s">
        <v>1413</v>
      </c>
      <c s="36" t="s">
        <v>54</v>
      </c>
      <c s="37">
        <v>4</v>
      </c>
      <c s="36">
        <v>8E-06</v>
      </c>
      <c s="36">
        <f>ROUND(G64*H64,6)</f>
      </c>
      <c r="L64" s="38">
        <v>0</v>
      </c>
      <c s="32">
        <f>ROUND(ROUND(L64,2)*ROUND(G64,3),2)</f>
      </c>
      <c s="36" t="s">
        <v>926</v>
      </c>
      <c>
        <f>(M64*21)/100</f>
      </c>
      <c t="s">
        <v>28</v>
      </c>
    </row>
    <row r="65" spans="1:5" ht="25.5">
      <c r="A65" s="35" t="s">
        <v>56</v>
      </c>
      <c r="E65" s="39" t="s">
        <v>1413</v>
      </c>
    </row>
    <row r="66" spans="1:5" ht="12.75">
      <c r="A66" s="35" t="s">
        <v>57</v>
      </c>
      <c r="E66" s="40" t="s">
        <v>5</v>
      </c>
    </row>
    <row r="67" spans="1:5" ht="12.75">
      <c r="A67" t="s">
        <v>58</v>
      </c>
      <c r="E67" s="39" t="s">
        <v>59</v>
      </c>
    </row>
    <row r="68" spans="1:16" ht="12.75">
      <c r="A68" t="s">
        <v>50</v>
      </c>
      <c s="34" t="s">
        <v>104</v>
      </c>
      <c s="34" t="s">
        <v>1414</v>
      </c>
      <c s="35" t="s">
        <v>5</v>
      </c>
      <c s="6" t="s">
        <v>1415</v>
      </c>
      <c s="36" t="s">
        <v>54</v>
      </c>
      <c s="37">
        <v>4</v>
      </c>
      <c s="36">
        <v>0.0019</v>
      </c>
      <c s="36">
        <f>ROUND(G68*H68,6)</f>
      </c>
      <c r="L68" s="38">
        <v>0</v>
      </c>
      <c s="32">
        <f>ROUND(ROUND(L68,2)*ROUND(G68,3),2)</f>
      </c>
      <c s="36" t="s">
        <v>926</v>
      </c>
      <c>
        <f>(M68*21)/100</f>
      </c>
      <c t="s">
        <v>28</v>
      </c>
    </row>
    <row r="69" spans="1:5" ht="12.75">
      <c r="A69" s="35" t="s">
        <v>56</v>
      </c>
      <c r="E69" s="39" t="s">
        <v>1415</v>
      </c>
    </row>
    <row r="70" spans="1:5" ht="12.75">
      <c r="A70" s="35" t="s">
        <v>57</v>
      </c>
      <c r="E70" s="40" t="s">
        <v>5</v>
      </c>
    </row>
    <row r="71" spans="1:5" ht="12.75">
      <c r="A71" t="s">
        <v>58</v>
      </c>
      <c r="E71" s="39" t="s">
        <v>59</v>
      </c>
    </row>
    <row r="72" spans="1:16" ht="12.75">
      <c r="A72" t="s">
        <v>50</v>
      </c>
      <c s="34" t="s">
        <v>109</v>
      </c>
      <c s="34" t="s">
        <v>1416</v>
      </c>
      <c s="35" t="s">
        <v>5</v>
      </c>
      <c s="6" t="s">
        <v>1417</v>
      </c>
      <c s="36" t="s">
        <v>277</v>
      </c>
      <c s="37">
        <v>4</v>
      </c>
      <c s="36">
        <v>0.00031</v>
      </c>
      <c s="36">
        <f>ROUND(G72*H72,6)</f>
      </c>
      <c r="L72" s="38">
        <v>0</v>
      </c>
      <c s="32">
        <f>ROUND(ROUND(L72,2)*ROUND(G72,3),2)</f>
      </c>
      <c s="36" t="s">
        <v>926</v>
      </c>
      <c>
        <f>(M72*21)/100</f>
      </c>
      <c t="s">
        <v>28</v>
      </c>
    </row>
    <row r="73" spans="1:5" ht="12.75">
      <c r="A73" s="35" t="s">
        <v>56</v>
      </c>
      <c r="E73" s="39" t="s">
        <v>1417</v>
      </c>
    </row>
    <row r="74" spans="1:5" ht="12.75">
      <c r="A74" s="35" t="s">
        <v>57</v>
      </c>
      <c r="E74" s="40" t="s">
        <v>5</v>
      </c>
    </row>
    <row r="75" spans="1:5" ht="12.75">
      <c r="A75" t="s">
        <v>58</v>
      </c>
      <c r="E75" s="39" t="s">
        <v>59</v>
      </c>
    </row>
    <row r="76" spans="1:16" ht="25.5">
      <c r="A76" t="s">
        <v>50</v>
      </c>
      <c s="34" t="s">
        <v>112</v>
      </c>
      <c s="34" t="s">
        <v>1418</v>
      </c>
      <c s="35" t="s">
        <v>5</v>
      </c>
      <c s="6" t="s">
        <v>1419</v>
      </c>
      <c s="36" t="s">
        <v>54</v>
      </c>
      <c s="37">
        <v>1</v>
      </c>
      <c s="36">
        <v>3.04261</v>
      </c>
      <c s="36">
        <f>ROUND(G76*H76,6)</f>
      </c>
      <c r="L76" s="38">
        <v>0</v>
      </c>
      <c s="32">
        <f>ROUND(ROUND(L76,2)*ROUND(G76,3),2)</f>
      </c>
      <c s="36" t="s">
        <v>97</v>
      </c>
      <c>
        <f>(M76*21)/100</f>
      </c>
      <c t="s">
        <v>28</v>
      </c>
    </row>
    <row r="77" spans="1:5" ht="25.5">
      <c r="A77" s="35" t="s">
        <v>56</v>
      </c>
      <c r="E77" s="39" t="s">
        <v>1419</v>
      </c>
    </row>
    <row r="78" spans="1:5" ht="12.75">
      <c r="A78" s="35" t="s">
        <v>57</v>
      </c>
      <c r="E78" s="40" t="s">
        <v>5</v>
      </c>
    </row>
    <row r="79" spans="1:5" ht="51">
      <c r="A79" t="s">
        <v>58</v>
      </c>
      <c r="E79" s="39" t="s">
        <v>1420</v>
      </c>
    </row>
    <row r="80" spans="1:16" ht="25.5">
      <c r="A80" t="s">
        <v>50</v>
      </c>
      <c s="34" t="s">
        <v>115</v>
      </c>
      <c s="34" t="s">
        <v>1421</v>
      </c>
      <c s="35" t="s">
        <v>5</v>
      </c>
      <c s="6" t="s">
        <v>1422</v>
      </c>
      <c s="36" t="s">
        <v>54</v>
      </c>
      <c s="37">
        <v>1</v>
      </c>
      <c s="36">
        <v>3.2</v>
      </c>
      <c s="36">
        <f>ROUND(G80*H80,6)</f>
      </c>
      <c r="L80" s="38">
        <v>0</v>
      </c>
      <c s="32">
        <f>ROUND(ROUND(L80,2)*ROUND(G80,3),2)</f>
      </c>
      <c s="36" t="s">
        <v>97</v>
      </c>
      <c>
        <f>(M80*21)/100</f>
      </c>
      <c t="s">
        <v>28</v>
      </c>
    </row>
    <row r="81" spans="1:5" ht="25.5">
      <c r="A81" s="35" t="s">
        <v>56</v>
      </c>
      <c r="E81" s="39" t="s">
        <v>1422</v>
      </c>
    </row>
    <row r="82" spans="1:5" ht="12.75">
      <c r="A82" s="35" t="s">
        <v>57</v>
      </c>
      <c r="E82" s="40" t="s">
        <v>5</v>
      </c>
    </row>
    <row r="83" spans="1:5" ht="51">
      <c r="A83" t="s">
        <v>58</v>
      </c>
      <c r="E83" s="39" t="s">
        <v>1423</v>
      </c>
    </row>
    <row r="84" spans="1:16" ht="12.75">
      <c r="A84" t="s">
        <v>50</v>
      </c>
      <c s="34" t="s">
        <v>118</v>
      </c>
      <c s="34" t="s">
        <v>1389</v>
      </c>
      <c s="35" t="s">
        <v>5</v>
      </c>
      <c s="6" t="s">
        <v>1390</v>
      </c>
      <c s="36" t="s">
        <v>54</v>
      </c>
      <c s="37">
        <v>2</v>
      </c>
      <c s="36">
        <v>0.217338</v>
      </c>
      <c s="36">
        <f>ROUND(G84*H84,6)</f>
      </c>
      <c r="L84" s="38">
        <v>0</v>
      </c>
      <c s="32">
        <f>ROUND(ROUND(L84,2)*ROUND(G84,3),2)</f>
      </c>
      <c s="36" t="s">
        <v>926</v>
      </c>
      <c>
        <f>(M84*21)/100</f>
      </c>
      <c t="s">
        <v>28</v>
      </c>
    </row>
    <row r="85" spans="1:5" ht="12.75">
      <c r="A85" s="35" t="s">
        <v>56</v>
      </c>
      <c r="E85" s="39" t="s">
        <v>1390</v>
      </c>
    </row>
    <row r="86" spans="1:5" ht="12.75">
      <c r="A86" s="35" t="s">
        <v>57</v>
      </c>
      <c r="E86" s="40" t="s">
        <v>5</v>
      </c>
    </row>
    <row r="87" spans="1:5" ht="12.75">
      <c r="A87" t="s">
        <v>58</v>
      </c>
      <c r="E87" s="39" t="s">
        <v>59</v>
      </c>
    </row>
    <row r="88" spans="1:16" ht="12.75">
      <c r="A88" t="s">
        <v>50</v>
      </c>
      <c s="34" t="s">
        <v>121</v>
      </c>
      <c s="34" t="s">
        <v>1391</v>
      </c>
      <c s="35" t="s">
        <v>5</v>
      </c>
      <c s="6" t="s">
        <v>1392</v>
      </c>
      <c s="36" t="s">
        <v>54</v>
      </c>
      <c s="37">
        <v>2</v>
      </c>
      <c s="36">
        <v>0.196</v>
      </c>
      <c s="36">
        <f>ROUND(G88*H88,6)</f>
      </c>
      <c r="L88" s="38">
        <v>0</v>
      </c>
      <c s="32">
        <f>ROUND(ROUND(L88,2)*ROUND(G88,3),2)</f>
      </c>
      <c s="36" t="s">
        <v>926</v>
      </c>
      <c>
        <f>(M88*21)/100</f>
      </c>
      <c t="s">
        <v>28</v>
      </c>
    </row>
    <row r="89" spans="1:5" ht="12.75">
      <c r="A89" s="35" t="s">
        <v>56</v>
      </c>
      <c r="E89" s="39" t="s">
        <v>1392</v>
      </c>
    </row>
    <row r="90" spans="1:5" ht="12.75">
      <c r="A90" s="35" t="s">
        <v>57</v>
      </c>
      <c r="E90" s="40" t="s">
        <v>5</v>
      </c>
    </row>
    <row r="91" spans="1:5" ht="12.75">
      <c r="A91" t="s">
        <v>58</v>
      </c>
      <c r="E91" s="39" t="s">
        <v>59</v>
      </c>
    </row>
    <row r="92" spans="1:16" ht="12.75">
      <c r="A92" t="s">
        <v>50</v>
      </c>
      <c s="34" t="s">
        <v>125</v>
      </c>
      <c s="34" t="s">
        <v>1397</v>
      </c>
      <c s="35" t="s">
        <v>5</v>
      </c>
      <c s="6" t="s">
        <v>1398</v>
      </c>
      <c s="36" t="s">
        <v>64</v>
      </c>
      <c s="37">
        <v>33.9</v>
      </c>
      <c s="36">
        <v>7.4E-05</v>
      </c>
      <c s="36">
        <f>ROUND(G92*H92,6)</f>
      </c>
      <c r="L92" s="38">
        <v>0</v>
      </c>
      <c s="32">
        <f>ROUND(ROUND(L92,2)*ROUND(G92,3),2)</f>
      </c>
      <c s="36" t="s">
        <v>926</v>
      </c>
      <c>
        <f>(M92*21)/100</f>
      </c>
      <c t="s">
        <v>28</v>
      </c>
    </row>
    <row r="93" spans="1:5" ht="12.75">
      <c r="A93" s="35" t="s">
        <v>56</v>
      </c>
      <c r="E93" s="39" t="s">
        <v>1398</v>
      </c>
    </row>
    <row r="94" spans="1:5" ht="12.75">
      <c r="A94" s="35" t="s">
        <v>57</v>
      </c>
      <c r="E94" s="40" t="s">
        <v>5</v>
      </c>
    </row>
    <row r="95" spans="1:5" ht="12.75">
      <c r="A95" t="s">
        <v>58</v>
      </c>
      <c r="E95" s="39" t="s">
        <v>59</v>
      </c>
    </row>
    <row r="96" spans="1:13" ht="12.75">
      <c r="A96" t="s">
        <v>47</v>
      </c>
      <c r="C96" s="31" t="s">
        <v>978</v>
      </c>
      <c r="E96" s="33" t="s">
        <v>979</v>
      </c>
      <c r="J96" s="32">
        <f>0</f>
      </c>
      <c s="32">
        <f>0</f>
      </c>
      <c s="32">
        <f>0+L97+L101</f>
      </c>
      <c s="32">
        <f>0+M97+M101</f>
      </c>
    </row>
    <row r="97" spans="1:16" ht="25.5">
      <c r="A97" t="s">
        <v>50</v>
      </c>
      <c s="34" t="s">
        <v>128</v>
      </c>
      <c s="34" t="s">
        <v>980</v>
      </c>
      <c s="35" t="s">
        <v>981</v>
      </c>
      <c s="6" t="s">
        <v>982</v>
      </c>
      <c s="36" t="s">
        <v>939</v>
      </c>
      <c s="37">
        <v>12.814</v>
      </c>
      <c s="36">
        <v>0</v>
      </c>
      <c s="36">
        <f>ROUND(G97*H97,6)</f>
      </c>
      <c r="L97" s="38">
        <v>0</v>
      </c>
      <c s="32">
        <f>ROUND(ROUND(L97,2)*ROUND(G97,3),2)</f>
      </c>
      <c s="36" t="s">
        <v>97</v>
      </c>
      <c>
        <f>(M97*21)/100</f>
      </c>
      <c t="s">
        <v>28</v>
      </c>
    </row>
    <row r="98" spans="1:5" ht="25.5">
      <c r="A98" s="35" t="s">
        <v>56</v>
      </c>
      <c r="E98" s="39" t="s">
        <v>982</v>
      </c>
    </row>
    <row r="99" spans="1:5" ht="12.75">
      <c r="A99" s="35" t="s">
        <v>57</v>
      </c>
      <c r="E99" s="40" t="s">
        <v>5</v>
      </c>
    </row>
    <row r="100" spans="1:5" ht="153">
      <c r="A100" t="s">
        <v>58</v>
      </c>
      <c r="E100" s="39" t="s">
        <v>983</v>
      </c>
    </row>
    <row r="101" spans="1:16" ht="25.5">
      <c r="A101" t="s">
        <v>50</v>
      </c>
      <c s="34" t="s">
        <v>132</v>
      </c>
      <c s="34" t="s">
        <v>984</v>
      </c>
      <c s="35" t="s">
        <v>985</v>
      </c>
      <c s="6" t="s">
        <v>986</v>
      </c>
      <c s="36" t="s">
        <v>939</v>
      </c>
      <c s="37">
        <v>29.9</v>
      </c>
      <c s="36">
        <v>0</v>
      </c>
      <c s="36">
        <f>ROUND(G101*H101,6)</f>
      </c>
      <c r="L101" s="38">
        <v>0</v>
      </c>
      <c s="32">
        <f>ROUND(ROUND(L101,2)*ROUND(G101,3),2)</f>
      </c>
      <c s="36" t="s">
        <v>97</v>
      </c>
      <c>
        <f>(M101*21)/100</f>
      </c>
      <c t="s">
        <v>28</v>
      </c>
    </row>
    <row r="102" spans="1:5" ht="25.5">
      <c r="A102" s="35" t="s">
        <v>56</v>
      </c>
      <c r="E102" s="39" t="s">
        <v>986</v>
      </c>
    </row>
    <row r="103" spans="1:5" ht="12.75">
      <c r="A103" s="35" t="s">
        <v>57</v>
      </c>
      <c r="E103" s="40" t="s">
        <v>5</v>
      </c>
    </row>
    <row r="104" spans="1:5" ht="153">
      <c r="A104" t="s">
        <v>58</v>
      </c>
      <c r="E104" s="39" t="s">
        <v>983</v>
      </c>
    </row>
    <row r="105" spans="1:13" ht="12.75">
      <c r="A105" t="s">
        <v>47</v>
      </c>
      <c r="C105" s="31" t="s">
        <v>987</v>
      </c>
      <c r="E105" s="33" t="s">
        <v>988</v>
      </c>
      <c r="J105" s="32">
        <f>0</f>
      </c>
      <c s="32">
        <f>0</f>
      </c>
      <c s="32">
        <f>0+L106</f>
      </c>
      <c s="32">
        <f>0+M106</f>
      </c>
    </row>
    <row r="106" spans="1:16" ht="38.25">
      <c r="A106" t="s">
        <v>50</v>
      </c>
      <c s="34" t="s">
        <v>136</v>
      </c>
      <c s="34" t="s">
        <v>1399</v>
      </c>
      <c s="35" t="s">
        <v>5</v>
      </c>
      <c s="6" t="s">
        <v>1400</v>
      </c>
      <c s="36" t="s">
        <v>939</v>
      </c>
      <c s="37">
        <v>14.606</v>
      </c>
      <c s="36">
        <v>0</v>
      </c>
      <c s="36">
        <f>ROUND(G106*H106,6)</f>
      </c>
      <c r="L106" s="38">
        <v>0</v>
      </c>
      <c s="32">
        <f>ROUND(ROUND(L106,2)*ROUND(G106,3),2)</f>
      </c>
      <c s="36" t="s">
        <v>926</v>
      </c>
      <c>
        <f>(M106*21)/100</f>
      </c>
      <c t="s">
        <v>28</v>
      </c>
    </row>
    <row r="107" spans="1:5" ht="38.25">
      <c r="A107" s="35" t="s">
        <v>56</v>
      </c>
      <c r="E107" s="39" t="s">
        <v>1401</v>
      </c>
    </row>
    <row r="108" spans="1:5" ht="12.75">
      <c r="A108" s="35" t="s">
        <v>57</v>
      </c>
      <c r="E108" s="40" t="s">
        <v>5</v>
      </c>
    </row>
    <row r="109" spans="1:5" ht="12.75">
      <c r="A109" t="s">
        <v>58</v>
      </c>
      <c r="E10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1426</v>
      </c>
      <c r="E8" s="30" t="s">
        <v>1425</v>
      </c>
      <c r="J8" s="29">
        <f>0+J9+J58+J79+J120+J137+J242+J251</f>
      </c>
      <c s="29">
        <f>0+K9+K58+K79+K120+K137+K242+K251</f>
      </c>
      <c s="29">
        <f>0+L9+L58+L79+L120+L137+L242+L251</f>
      </c>
      <c s="29">
        <f>0+M9+M58+M79+M120+M137+M242+M251</f>
      </c>
    </row>
    <row r="9" spans="1:13" ht="12.75">
      <c r="A9" t="s">
        <v>47</v>
      </c>
      <c r="C9" s="31" t="s">
        <v>51</v>
      </c>
      <c r="E9" s="33" t="s">
        <v>923</v>
      </c>
      <c r="J9" s="32">
        <f>0</f>
      </c>
      <c s="32">
        <f>0</f>
      </c>
      <c s="32">
        <f>0+L10+L14+L18+L22+L26+L30+L34+L38+L42+L46+L50+L54</f>
      </c>
      <c s="32">
        <f>0+M10+M14+M18+M22+M26+M30+M34+M38+M42+M46+M50+M54</f>
      </c>
    </row>
    <row r="10" spans="1:16" ht="25.5">
      <c r="A10" t="s">
        <v>50</v>
      </c>
      <c s="34" t="s">
        <v>51</v>
      </c>
      <c s="34" t="s">
        <v>1427</v>
      </c>
      <c s="35" t="s">
        <v>5</v>
      </c>
      <c s="6" t="s">
        <v>1428</v>
      </c>
      <c s="36" t="s">
        <v>236</v>
      </c>
      <c s="37">
        <v>123.882</v>
      </c>
      <c s="36">
        <v>0</v>
      </c>
      <c s="36">
        <f>ROUND(G10*H10,6)</f>
      </c>
      <c r="L10" s="38">
        <v>0</v>
      </c>
      <c s="32">
        <f>ROUND(ROUND(L10,2)*ROUND(G10,3),2)</f>
      </c>
      <c s="36" t="s">
        <v>926</v>
      </c>
      <c>
        <f>(M10*21)/100</f>
      </c>
      <c t="s">
        <v>28</v>
      </c>
    </row>
    <row r="11" spans="1:5" ht="25.5">
      <c r="A11" s="35" t="s">
        <v>56</v>
      </c>
      <c r="E11" s="39" t="s">
        <v>1429</v>
      </c>
    </row>
    <row r="12" spans="1:5" ht="12.75">
      <c r="A12" s="35" t="s">
        <v>57</v>
      </c>
      <c r="E12" s="40" t="s">
        <v>5</v>
      </c>
    </row>
    <row r="13" spans="1:5" ht="12.75">
      <c r="A13" t="s">
        <v>58</v>
      </c>
      <c r="E13" s="39" t="s">
        <v>59</v>
      </c>
    </row>
    <row r="14" spans="1:16" ht="25.5">
      <c r="A14" t="s">
        <v>50</v>
      </c>
      <c s="34" t="s">
        <v>28</v>
      </c>
      <c s="34" t="s">
        <v>1335</v>
      </c>
      <c s="35" t="s">
        <v>5</v>
      </c>
      <c s="6" t="s">
        <v>1336</v>
      </c>
      <c s="36" t="s">
        <v>236</v>
      </c>
      <c s="37">
        <v>102</v>
      </c>
      <c s="36">
        <v>0</v>
      </c>
      <c s="36">
        <f>ROUND(G14*H14,6)</f>
      </c>
      <c r="L14" s="38">
        <v>0</v>
      </c>
      <c s="32">
        <f>ROUND(ROUND(L14,2)*ROUND(G14,3),2)</f>
      </c>
      <c s="36" t="s">
        <v>926</v>
      </c>
      <c>
        <f>(M14*21)/100</f>
      </c>
      <c t="s">
        <v>28</v>
      </c>
    </row>
    <row r="15" spans="1:5" ht="25.5">
      <c r="A15" s="35" t="s">
        <v>56</v>
      </c>
      <c r="E15" s="39" t="s">
        <v>1336</v>
      </c>
    </row>
    <row r="16" spans="1:5" ht="12.75">
      <c r="A16" s="35" t="s">
        <v>57</v>
      </c>
      <c r="E16" s="40" t="s">
        <v>5</v>
      </c>
    </row>
    <row r="17" spans="1:5" ht="12.75">
      <c r="A17" t="s">
        <v>58</v>
      </c>
      <c r="E17" s="39" t="s">
        <v>59</v>
      </c>
    </row>
    <row r="18" spans="1:16" ht="25.5">
      <c r="A18" t="s">
        <v>50</v>
      </c>
      <c s="34" t="s">
        <v>26</v>
      </c>
      <c s="34" t="s">
        <v>1021</v>
      </c>
      <c s="35" t="s">
        <v>5</v>
      </c>
      <c s="6" t="s">
        <v>1022</v>
      </c>
      <c s="36" t="s">
        <v>236</v>
      </c>
      <c s="37">
        <v>290.516</v>
      </c>
      <c s="36">
        <v>0</v>
      </c>
      <c s="36">
        <f>ROUND(G18*H18,6)</f>
      </c>
      <c r="L18" s="38">
        <v>0</v>
      </c>
      <c s="32">
        <f>ROUND(ROUND(L18,2)*ROUND(G18,3),2)</f>
      </c>
      <c s="36" t="s">
        <v>926</v>
      </c>
      <c>
        <f>(M18*21)/100</f>
      </c>
      <c t="s">
        <v>28</v>
      </c>
    </row>
    <row r="19" spans="1:5" ht="12.75">
      <c r="A19" s="35" t="s">
        <v>56</v>
      </c>
      <c r="E19" s="39" t="s">
        <v>1430</v>
      </c>
    </row>
    <row r="20" spans="1:5" ht="12.75">
      <c r="A20" s="35" t="s">
        <v>57</v>
      </c>
      <c r="E20" s="40" t="s">
        <v>5</v>
      </c>
    </row>
    <row r="21" spans="1:5" ht="12.75">
      <c r="A21" t="s">
        <v>58</v>
      </c>
      <c r="E21" s="39" t="s">
        <v>59</v>
      </c>
    </row>
    <row r="22" spans="1:16" ht="25.5">
      <c r="A22" t="s">
        <v>50</v>
      </c>
      <c s="34" t="s">
        <v>67</v>
      </c>
      <c s="34" t="s">
        <v>1431</v>
      </c>
      <c s="35" t="s">
        <v>5</v>
      </c>
      <c s="6" t="s">
        <v>1432</v>
      </c>
      <c s="36" t="s">
        <v>236</v>
      </c>
      <c s="37">
        <v>72.135</v>
      </c>
      <c s="36">
        <v>0</v>
      </c>
      <c s="36">
        <f>ROUND(G22*H22,6)</f>
      </c>
      <c r="L22" s="38">
        <v>0</v>
      </c>
      <c s="32">
        <f>ROUND(ROUND(L22,2)*ROUND(G22,3),2)</f>
      </c>
      <c s="36" t="s">
        <v>926</v>
      </c>
      <c>
        <f>(M22*21)/100</f>
      </c>
      <c t="s">
        <v>28</v>
      </c>
    </row>
    <row r="23" spans="1:5" ht="38.25">
      <c r="A23" s="35" t="s">
        <v>56</v>
      </c>
      <c r="E23" s="39" t="s">
        <v>1433</v>
      </c>
    </row>
    <row r="24" spans="1:5" ht="12.75">
      <c r="A24" s="35" t="s">
        <v>57</v>
      </c>
      <c r="E24" s="40" t="s">
        <v>5</v>
      </c>
    </row>
    <row r="25" spans="1:5" ht="12.75">
      <c r="A25" t="s">
        <v>58</v>
      </c>
      <c r="E25" s="39" t="s">
        <v>59</v>
      </c>
    </row>
    <row r="26" spans="1:16" ht="25.5">
      <c r="A26" t="s">
        <v>50</v>
      </c>
      <c s="34" t="s">
        <v>70</v>
      </c>
      <c s="34" t="s">
        <v>1025</v>
      </c>
      <c s="35" t="s">
        <v>5</v>
      </c>
      <c s="6" t="s">
        <v>1026</v>
      </c>
      <c s="36" t="s">
        <v>236</v>
      </c>
      <c s="37">
        <v>318.894</v>
      </c>
      <c s="36">
        <v>0</v>
      </c>
      <c s="36">
        <f>ROUND(G26*H26,6)</f>
      </c>
      <c r="L26" s="38">
        <v>0</v>
      </c>
      <c s="32">
        <f>ROUND(ROUND(L26,2)*ROUND(G26,3),2)</f>
      </c>
      <c s="36" t="s">
        <v>926</v>
      </c>
      <c>
        <f>(M26*21)/100</f>
      </c>
      <c t="s">
        <v>28</v>
      </c>
    </row>
    <row r="27" spans="1:5" ht="25.5">
      <c r="A27" s="35" t="s">
        <v>56</v>
      </c>
      <c r="E27" s="39" t="s">
        <v>1026</v>
      </c>
    </row>
    <row r="28" spans="1:5" ht="12.75">
      <c r="A28" s="35" t="s">
        <v>57</v>
      </c>
      <c r="E28" s="40" t="s">
        <v>5</v>
      </c>
    </row>
    <row r="29" spans="1:5" ht="12.75">
      <c r="A29" t="s">
        <v>58</v>
      </c>
      <c r="E29" s="39" t="s">
        <v>59</v>
      </c>
    </row>
    <row r="30" spans="1:16" ht="25.5">
      <c r="A30" t="s">
        <v>50</v>
      </c>
      <c s="34" t="s">
        <v>27</v>
      </c>
      <c s="34" t="s">
        <v>932</v>
      </c>
      <c s="35" t="s">
        <v>5</v>
      </c>
      <c s="6" t="s">
        <v>933</v>
      </c>
      <c s="36" t="s">
        <v>236</v>
      </c>
      <c s="37">
        <v>588.533</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1027</v>
      </c>
      <c s="35" t="s">
        <v>5</v>
      </c>
      <c s="6" t="s">
        <v>1028</v>
      </c>
      <c s="36" t="s">
        <v>236</v>
      </c>
      <c s="37">
        <v>318.894</v>
      </c>
      <c s="36">
        <v>0</v>
      </c>
      <c s="36">
        <f>ROUND(G34*H34,6)</f>
      </c>
      <c r="L34" s="38">
        <v>0</v>
      </c>
      <c s="32">
        <f>ROUND(ROUND(L34,2)*ROUND(G34,3),2)</f>
      </c>
      <c s="36" t="s">
        <v>926</v>
      </c>
      <c>
        <f>(M34*21)/100</f>
      </c>
      <c t="s">
        <v>28</v>
      </c>
    </row>
    <row r="35" spans="1:5" ht="25.5">
      <c r="A35" s="35" t="s">
        <v>56</v>
      </c>
      <c r="E35" s="39" t="s">
        <v>1028</v>
      </c>
    </row>
    <row r="36" spans="1:5" ht="12.75">
      <c r="A36" s="35" t="s">
        <v>57</v>
      </c>
      <c r="E36" s="40" t="s">
        <v>5</v>
      </c>
    </row>
    <row r="37" spans="1:5" ht="12.75">
      <c r="A37" t="s">
        <v>58</v>
      </c>
      <c r="E37" s="39" t="s">
        <v>59</v>
      </c>
    </row>
    <row r="38" spans="1:16" ht="25.5">
      <c r="A38" t="s">
        <v>50</v>
      </c>
      <c s="34" t="s">
        <v>78</v>
      </c>
      <c s="34" t="s">
        <v>1345</v>
      </c>
      <c s="35" t="s">
        <v>5</v>
      </c>
      <c s="6" t="s">
        <v>1346</v>
      </c>
      <c s="36" t="s">
        <v>236</v>
      </c>
      <c s="37">
        <v>51.221</v>
      </c>
      <c s="36">
        <v>0</v>
      </c>
      <c s="36">
        <f>ROUND(G38*H38,6)</f>
      </c>
      <c r="L38" s="38">
        <v>0</v>
      </c>
      <c s="32">
        <f>ROUND(ROUND(L38,2)*ROUND(G38,3),2)</f>
      </c>
      <c s="36" t="s">
        <v>926</v>
      </c>
      <c>
        <f>(M38*21)/100</f>
      </c>
      <c t="s">
        <v>28</v>
      </c>
    </row>
    <row r="39" spans="1:5" ht="38.25">
      <c r="A39" s="35" t="s">
        <v>56</v>
      </c>
      <c r="E39" s="39" t="s">
        <v>1347</v>
      </c>
    </row>
    <row r="40" spans="1:5" ht="12.75">
      <c r="A40" s="35" t="s">
        <v>57</v>
      </c>
      <c r="E40" s="40" t="s">
        <v>5</v>
      </c>
    </row>
    <row r="41" spans="1:5" ht="12.75">
      <c r="A41" t="s">
        <v>58</v>
      </c>
      <c r="E41" s="39" t="s">
        <v>59</v>
      </c>
    </row>
    <row r="42" spans="1:16" ht="12.75">
      <c r="A42" t="s">
        <v>50</v>
      </c>
      <c s="34" t="s">
        <v>81</v>
      </c>
      <c s="34" t="s">
        <v>1150</v>
      </c>
      <c s="35" t="s">
        <v>5</v>
      </c>
      <c s="6" t="s">
        <v>1151</v>
      </c>
      <c s="36" t="s">
        <v>939</v>
      </c>
      <c s="37">
        <v>87.076</v>
      </c>
      <c s="36">
        <v>1</v>
      </c>
      <c s="36">
        <f>ROUND(G42*H42,6)</f>
      </c>
      <c r="L42" s="38">
        <v>0</v>
      </c>
      <c s="32">
        <f>ROUND(ROUND(L42,2)*ROUND(G42,3),2)</f>
      </c>
      <c s="36" t="s">
        <v>926</v>
      </c>
      <c>
        <f>(M42*21)/100</f>
      </c>
      <c t="s">
        <v>28</v>
      </c>
    </row>
    <row r="43" spans="1:5" ht="12.75">
      <c r="A43" s="35" t="s">
        <v>56</v>
      </c>
      <c r="E43" s="39" t="s">
        <v>1151</v>
      </c>
    </row>
    <row r="44" spans="1:5" ht="12.75">
      <c r="A44" s="35" t="s">
        <v>57</v>
      </c>
      <c r="E44" s="40" t="s">
        <v>5</v>
      </c>
    </row>
    <row r="45" spans="1:5" ht="12.75">
      <c r="A45" t="s">
        <v>58</v>
      </c>
      <c r="E45" s="39" t="s">
        <v>59</v>
      </c>
    </row>
    <row r="46" spans="1:16" ht="25.5">
      <c r="A46" t="s">
        <v>50</v>
      </c>
      <c s="34" t="s">
        <v>84</v>
      </c>
      <c s="34" t="s">
        <v>1434</v>
      </c>
      <c s="35" t="s">
        <v>5</v>
      </c>
      <c s="6" t="s">
        <v>1435</v>
      </c>
      <c s="36" t="s">
        <v>236</v>
      </c>
      <c s="37">
        <v>8.6</v>
      </c>
      <c s="36">
        <v>0</v>
      </c>
      <c s="36">
        <f>ROUND(G46*H46,6)</f>
      </c>
      <c r="L46" s="38">
        <v>0</v>
      </c>
      <c s="32">
        <f>ROUND(ROUND(L46,2)*ROUND(G46,3),2)</f>
      </c>
      <c s="36" t="s">
        <v>926</v>
      </c>
      <c>
        <f>(M46*21)/100</f>
      </c>
      <c t="s">
        <v>28</v>
      </c>
    </row>
    <row r="47" spans="1:5" ht="25.5">
      <c r="A47" s="35" t="s">
        <v>56</v>
      </c>
      <c r="E47" s="39" t="s">
        <v>1435</v>
      </c>
    </row>
    <row r="48" spans="1:5" ht="12.75">
      <c r="A48" s="35" t="s">
        <v>57</v>
      </c>
      <c r="E48" s="40" t="s">
        <v>5</v>
      </c>
    </row>
    <row r="49" spans="1:5" ht="12.75">
      <c r="A49" t="s">
        <v>58</v>
      </c>
      <c r="E49" s="39" t="s">
        <v>59</v>
      </c>
    </row>
    <row r="50" spans="1:16" ht="12.75">
      <c r="A50" t="s">
        <v>50</v>
      </c>
      <c s="34" t="s">
        <v>87</v>
      </c>
      <c s="34" t="s">
        <v>1436</v>
      </c>
      <c s="35" t="s">
        <v>5</v>
      </c>
      <c s="6" t="s">
        <v>1437</v>
      </c>
      <c s="36" t="s">
        <v>939</v>
      </c>
      <c s="37">
        <v>13.76</v>
      </c>
      <c s="36">
        <v>1</v>
      </c>
      <c s="36">
        <f>ROUND(G50*H50,6)</f>
      </c>
      <c r="L50" s="38">
        <v>0</v>
      </c>
      <c s="32">
        <f>ROUND(ROUND(L50,2)*ROUND(G50,3),2)</f>
      </c>
      <c s="36" t="s">
        <v>926</v>
      </c>
      <c>
        <f>(M50*21)/100</f>
      </c>
      <c t="s">
        <v>28</v>
      </c>
    </row>
    <row r="51" spans="1:5" ht="12.75">
      <c r="A51" s="35" t="s">
        <v>56</v>
      </c>
      <c r="E51" s="39" t="s">
        <v>1437</v>
      </c>
    </row>
    <row r="52" spans="1:5" ht="12.75">
      <c r="A52" s="35" t="s">
        <v>57</v>
      </c>
      <c r="E52" s="40" t="s">
        <v>5</v>
      </c>
    </row>
    <row r="53" spans="1:5" ht="12.75">
      <c r="A53" t="s">
        <v>58</v>
      </c>
      <c r="E53" s="39" t="s">
        <v>59</v>
      </c>
    </row>
    <row r="54" spans="1:16" ht="38.25">
      <c r="A54" t="s">
        <v>50</v>
      </c>
      <c s="34" t="s">
        <v>91</v>
      </c>
      <c s="34" t="s">
        <v>1172</v>
      </c>
      <c s="35" t="s">
        <v>5</v>
      </c>
      <c s="6" t="s">
        <v>1173</v>
      </c>
      <c s="36" t="s">
        <v>64</v>
      </c>
      <c s="37">
        <v>112</v>
      </c>
      <c s="36">
        <v>0.20449</v>
      </c>
      <c s="36">
        <f>ROUND(G54*H54,6)</f>
      </c>
      <c r="L54" s="38">
        <v>0</v>
      </c>
      <c s="32">
        <f>ROUND(ROUND(L54,2)*ROUND(G54,3),2)</f>
      </c>
      <c s="36" t="s">
        <v>926</v>
      </c>
      <c>
        <f>(M54*21)/100</f>
      </c>
      <c t="s">
        <v>28</v>
      </c>
    </row>
    <row r="55" spans="1:5" ht="38.25">
      <c r="A55" s="35" t="s">
        <v>56</v>
      </c>
      <c r="E55" s="39" t="s">
        <v>1174</v>
      </c>
    </row>
    <row r="56" spans="1:5" ht="12.75">
      <c r="A56" s="35" t="s">
        <v>57</v>
      </c>
      <c r="E56" s="40" t="s">
        <v>5</v>
      </c>
    </row>
    <row r="57" spans="1:5" ht="12.75">
      <c r="A57" t="s">
        <v>58</v>
      </c>
      <c r="E57" s="39" t="s">
        <v>59</v>
      </c>
    </row>
    <row r="58" spans="1:13" ht="12.75">
      <c r="A58" t="s">
        <v>47</v>
      </c>
      <c r="C58" s="31" t="s">
        <v>26</v>
      </c>
      <c r="E58" s="33" t="s">
        <v>952</v>
      </c>
      <c r="J58" s="32">
        <f>0</f>
      </c>
      <c s="32">
        <f>0</f>
      </c>
      <c s="32">
        <f>0+L59+L63+L67+L71+L75</f>
      </c>
      <c s="32">
        <f>0+M59+M63+M67+M71+M75</f>
      </c>
    </row>
    <row r="59" spans="1:16" ht="12.75">
      <c r="A59" t="s">
        <v>50</v>
      </c>
      <c s="34" t="s">
        <v>94</v>
      </c>
      <c s="34" t="s">
        <v>1438</v>
      </c>
      <c s="35" t="s">
        <v>5</v>
      </c>
      <c s="6" t="s">
        <v>1439</v>
      </c>
      <c s="36" t="s">
        <v>54</v>
      </c>
      <c s="37">
        <v>1</v>
      </c>
      <c s="36">
        <v>0</v>
      </c>
      <c s="36">
        <f>ROUND(G59*H59,6)</f>
      </c>
      <c r="L59" s="38">
        <v>0</v>
      </c>
      <c s="32">
        <f>ROUND(ROUND(L59,2)*ROUND(G59,3),2)</f>
      </c>
      <c s="36" t="s">
        <v>926</v>
      </c>
      <c>
        <f>(M59*21)/100</f>
      </c>
      <c t="s">
        <v>28</v>
      </c>
    </row>
    <row r="60" spans="1:5" ht="12.75">
      <c r="A60" s="35" t="s">
        <v>56</v>
      </c>
      <c r="E60" s="39" t="s">
        <v>1439</v>
      </c>
    </row>
    <row r="61" spans="1:5" ht="12.75">
      <c r="A61" s="35" t="s">
        <v>57</v>
      </c>
      <c r="E61" s="40" t="s">
        <v>5</v>
      </c>
    </row>
    <row r="62" spans="1:5" ht="12.75">
      <c r="A62" t="s">
        <v>58</v>
      </c>
      <c r="E62" s="39" t="s">
        <v>59</v>
      </c>
    </row>
    <row r="63" spans="1:16" ht="12.75">
      <c r="A63" t="s">
        <v>50</v>
      </c>
      <c s="34" t="s">
        <v>101</v>
      </c>
      <c s="34" t="s">
        <v>1440</v>
      </c>
      <c s="35" t="s">
        <v>5</v>
      </c>
      <c s="6" t="s">
        <v>1441</v>
      </c>
      <c s="36" t="s">
        <v>54</v>
      </c>
      <c s="37">
        <v>1</v>
      </c>
      <c s="36">
        <v>5.65</v>
      </c>
      <c s="36">
        <f>ROUND(G63*H63,6)</f>
      </c>
      <c r="L63" s="38">
        <v>0</v>
      </c>
      <c s="32">
        <f>ROUND(ROUND(L63,2)*ROUND(G63,3),2)</f>
      </c>
      <c s="36" t="s">
        <v>97</v>
      </c>
      <c>
        <f>(M63*21)/100</f>
      </c>
      <c t="s">
        <v>28</v>
      </c>
    </row>
    <row r="64" spans="1:5" ht="12.75">
      <c r="A64" s="35" t="s">
        <v>56</v>
      </c>
      <c r="E64" s="39" t="s">
        <v>1441</v>
      </c>
    </row>
    <row r="65" spans="1:5" ht="12.75">
      <c r="A65" s="35" t="s">
        <v>57</v>
      </c>
      <c r="E65" s="40" t="s">
        <v>5</v>
      </c>
    </row>
    <row r="66" spans="1:5" ht="38.25">
      <c r="A66" t="s">
        <v>58</v>
      </c>
      <c r="E66" s="39" t="s">
        <v>1442</v>
      </c>
    </row>
    <row r="67" spans="1:16" ht="12.75">
      <c r="A67" t="s">
        <v>50</v>
      </c>
      <c s="34" t="s">
        <v>104</v>
      </c>
      <c s="34" t="s">
        <v>1443</v>
      </c>
      <c s="35" t="s">
        <v>5</v>
      </c>
      <c s="6" t="s">
        <v>1444</v>
      </c>
      <c s="36" t="s">
        <v>54</v>
      </c>
      <c s="37">
        <v>1</v>
      </c>
      <c s="36">
        <v>0</v>
      </c>
      <c s="36">
        <f>ROUND(G67*H67,6)</f>
      </c>
      <c r="L67" s="38">
        <v>0</v>
      </c>
      <c s="32">
        <f>ROUND(ROUND(L67,2)*ROUND(G67,3),2)</f>
      </c>
      <c s="36" t="s">
        <v>926</v>
      </c>
      <c>
        <f>(M67*21)/100</f>
      </c>
      <c t="s">
        <v>28</v>
      </c>
    </row>
    <row r="68" spans="1:5" ht="12.75">
      <c r="A68" s="35" t="s">
        <v>56</v>
      </c>
      <c r="E68" s="39" t="s">
        <v>1444</v>
      </c>
    </row>
    <row r="69" spans="1:5" ht="12.75">
      <c r="A69" s="35" t="s">
        <v>57</v>
      </c>
      <c r="E69" s="40" t="s">
        <v>5</v>
      </c>
    </row>
    <row r="70" spans="1:5" ht="12.75">
      <c r="A70" t="s">
        <v>58</v>
      </c>
      <c r="E70" s="39" t="s">
        <v>59</v>
      </c>
    </row>
    <row r="71" spans="1:16" ht="12.75">
      <c r="A71" t="s">
        <v>50</v>
      </c>
      <c s="34" t="s">
        <v>109</v>
      </c>
      <c s="34" t="s">
        <v>1445</v>
      </c>
      <c s="35" t="s">
        <v>5</v>
      </c>
      <c s="6" t="s">
        <v>1446</v>
      </c>
      <c s="36" t="s">
        <v>54</v>
      </c>
      <c s="37">
        <v>1</v>
      </c>
      <c s="36">
        <v>7</v>
      </c>
      <c s="36">
        <f>ROUND(G71*H71,6)</f>
      </c>
      <c r="L71" s="38">
        <v>0</v>
      </c>
      <c s="32">
        <f>ROUND(ROUND(L71,2)*ROUND(G71,3),2)</f>
      </c>
      <c s="36" t="s">
        <v>97</v>
      </c>
      <c>
        <f>(M71*21)/100</f>
      </c>
      <c t="s">
        <v>28</v>
      </c>
    </row>
    <row r="72" spans="1:5" ht="12.75">
      <c r="A72" s="35" t="s">
        <v>56</v>
      </c>
      <c r="E72" s="39" t="s">
        <v>1446</v>
      </c>
    </row>
    <row r="73" spans="1:5" ht="12.75">
      <c r="A73" s="35" t="s">
        <v>57</v>
      </c>
      <c r="E73" s="40" t="s">
        <v>5</v>
      </c>
    </row>
    <row r="74" spans="1:5" ht="38.25">
      <c r="A74" t="s">
        <v>58</v>
      </c>
      <c r="E74" s="39" t="s">
        <v>1447</v>
      </c>
    </row>
    <row r="75" spans="1:16" ht="12.75">
      <c r="A75" t="s">
        <v>50</v>
      </c>
      <c s="34" t="s">
        <v>112</v>
      </c>
      <c s="34" t="s">
        <v>1448</v>
      </c>
      <c s="35" t="s">
        <v>5</v>
      </c>
      <c s="6" t="s">
        <v>1449</v>
      </c>
      <c s="36" t="s">
        <v>511</v>
      </c>
      <c s="37">
        <v>1</v>
      </c>
      <c s="36">
        <v>16</v>
      </c>
      <c s="36">
        <f>ROUND(G75*H75,6)</f>
      </c>
      <c r="L75" s="38">
        <v>0</v>
      </c>
      <c s="32">
        <f>ROUND(ROUND(L75,2)*ROUND(G75,3),2)</f>
      </c>
      <c s="36" t="s">
        <v>97</v>
      </c>
      <c>
        <f>(M75*21)/100</f>
      </c>
      <c t="s">
        <v>28</v>
      </c>
    </row>
    <row r="76" spans="1:5" ht="12.75">
      <c r="A76" s="35" t="s">
        <v>56</v>
      </c>
      <c r="E76" s="39" t="s">
        <v>1449</v>
      </c>
    </row>
    <row r="77" spans="1:5" ht="12.75">
      <c r="A77" s="35" t="s">
        <v>57</v>
      </c>
      <c r="E77" s="40" t="s">
        <v>5</v>
      </c>
    </row>
    <row r="78" spans="1:5" ht="25.5">
      <c r="A78" t="s">
        <v>58</v>
      </c>
      <c r="E78" s="39" t="s">
        <v>1450</v>
      </c>
    </row>
    <row r="79" spans="1:13" ht="12.75">
      <c r="A79" t="s">
        <v>47</v>
      </c>
      <c r="C79" s="31" t="s">
        <v>67</v>
      </c>
      <c r="E79" s="33" t="s">
        <v>1039</v>
      </c>
      <c r="J79" s="32">
        <f>0</f>
      </c>
      <c s="32">
        <f>0</f>
      </c>
      <c s="32">
        <f>0+L80+L84+L88+L92+L96+L100+L104+L108+L112+L116</f>
      </c>
      <c s="32">
        <f>0+M80+M84+M88+M92+M96+M100+M104+M108+M112+M116</f>
      </c>
    </row>
    <row r="80" spans="1:16" ht="12.75">
      <c r="A80" t="s">
        <v>50</v>
      </c>
      <c s="34" t="s">
        <v>115</v>
      </c>
      <c s="34" t="s">
        <v>1451</v>
      </c>
      <c s="35" t="s">
        <v>5</v>
      </c>
      <c s="6" t="s">
        <v>1452</v>
      </c>
      <c s="36" t="s">
        <v>236</v>
      </c>
      <c s="37">
        <v>8.573</v>
      </c>
      <c s="36">
        <v>1.7034</v>
      </c>
      <c s="36">
        <f>ROUND(G80*H80,6)</f>
      </c>
      <c r="L80" s="38">
        <v>0</v>
      </c>
      <c s="32">
        <f>ROUND(ROUND(L80,2)*ROUND(G80,3),2)</f>
      </c>
      <c s="36" t="s">
        <v>926</v>
      </c>
      <c>
        <f>(M80*21)/100</f>
      </c>
      <c t="s">
        <v>28</v>
      </c>
    </row>
    <row r="81" spans="1:5" ht="12.75">
      <c r="A81" s="35" t="s">
        <v>56</v>
      </c>
      <c r="E81" s="39" t="s">
        <v>1452</v>
      </c>
    </row>
    <row r="82" spans="1:5" ht="12.75">
      <c r="A82" s="35" t="s">
        <v>57</v>
      </c>
      <c r="E82" s="40" t="s">
        <v>5</v>
      </c>
    </row>
    <row r="83" spans="1:5" ht="12.75">
      <c r="A83" t="s">
        <v>58</v>
      </c>
      <c r="E83" s="39" t="s">
        <v>59</v>
      </c>
    </row>
    <row r="84" spans="1:16" ht="25.5">
      <c r="A84" t="s">
        <v>50</v>
      </c>
      <c s="34" t="s">
        <v>118</v>
      </c>
      <c s="34" t="s">
        <v>1040</v>
      </c>
      <c s="35" t="s">
        <v>5</v>
      </c>
      <c s="6" t="s">
        <v>1041</v>
      </c>
      <c s="36" t="s">
        <v>236</v>
      </c>
      <c s="37">
        <v>8.6</v>
      </c>
      <c s="36">
        <v>1.89077</v>
      </c>
      <c s="36">
        <f>ROUND(G84*H84,6)</f>
      </c>
      <c r="L84" s="38">
        <v>0</v>
      </c>
      <c s="32">
        <f>ROUND(ROUND(L84,2)*ROUND(G84,3),2)</f>
      </c>
      <c s="36" t="s">
        <v>926</v>
      </c>
      <c>
        <f>(M84*21)/100</f>
      </c>
      <c t="s">
        <v>28</v>
      </c>
    </row>
    <row r="85" spans="1:5" ht="25.5">
      <c r="A85" s="35" t="s">
        <v>56</v>
      </c>
      <c r="E85" s="39" t="s">
        <v>1041</v>
      </c>
    </row>
    <row r="86" spans="1:5" ht="12.75">
      <c r="A86" s="35" t="s">
        <v>57</v>
      </c>
      <c r="E86" s="40" t="s">
        <v>5</v>
      </c>
    </row>
    <row r="87" spans="1:5" ht="12.75">
      <c r="A87" t="s">
        <v>58</v>
      </c>
      <c r="E87" s="39" t="s">
        <v>59</v>
      </c>
    </row>
    <row r="88" spans="1:16" ht="38.25">
      <c r="A88" t="s">
        <v>50</v>
      </c>
      <c s="34" t="s">
        <v>121</v>
      </c>
      <c s="34" t="s">
        <v>1046</v>
      </c>
      <c s="35" t="s">
        <v>5</v>
      </c>
      <c s="6" t="s">
        <v>1047</v>
      </c>
      <c s="36" t="s">
        <v>236</v>
      </c>
      <c s="37">
        <v>0.765</v>
      </c>
      <c s="36">
        <v>2.30102</v>
      </c>
      <c s="36">
        <f>ROUND(G88*H88,6)</f>
      </c>
      <c r="L88" s="38">
        <v>0</v>
      </c>
      <c s="32">
        <f>ROUND(ROUND(L88,2)*ROUND(G88,3),2)</f>
      </c>
      <c s="36" t="s">
        <v>926</v>
      </c>
      <c>
        <f>(M88*21)/100</f>
      </c>
      <c t="s">
        <v>28</v>
      </c>
    </row>
    <row r="89" spans="1:5" ht="38.25">
      <c r="A89" s="35" t="s">
        <v>56</v>
      </c>
      <c r="E89" s="39" t="s">
        <v>1048</v>
      </c>
    </row>
    <row r="90" spans="1:5" ht="12.75">
      <c r="A90" s="35" t="s">
        <v>57</v>
      </c>
      <c r="E90" s="40" t="s">
        <v>5</v>
      </c>
    </row>
    <row r="91" spans="1:5" ht="12.75">
      <c r="A91" t="s">
        <v>58</v>
      </c>
      <c r="E91" s="39" t="s">
        <v>59</v>
      </c>
    </row>
    <row r="92" spans="1:16" ht="25.5">
      <c r="A92" t="s">
        <v>50</v>
      </c>
      <c s="34" t="s">
        <v>125</v>
      </c>
      <c s="34" t="s">
        <v>1453</v>
      </c>
      <c s="35" t="s">
        <v>5</v>
      </c>
      <c s="6" t="s">
        <v>1454</v>
      </c>
      <c s="36" t="s">
        <v>236</v>
      </c>
      <c s="37">
        <v>8.573</v>
      </c>
      <c s="36">
        <v>2.50187</v>
      </c>
      <c s="36">
        <f>ROUND(G92*H92,6)</f>
      </c>
      <c r="L92" s="38">
        <v>0</v>
      </c>
      <c s="32">
        <f>ROUND(ROUND(L92,2)*ROUND(G92,3),2)</f>
      </c>
      <c s="36" t="s">
        <v>926</v>
      </c>
      <c>
        <f>(M92*21)/100</f>
      </c>
      <c t="s">
        <v>28</v>
      </c>
    </row>
    <row r="93" spans="1:5" ht="38.25">
      <c r="A93" s="35" t="s">
        <v>56</v>
      </c>
      <c r="E93" s="39" t="s">
        <v>1455</v>
      </c>
    </row>
    <row r="94" spans="1:5" ht="12.75">
      <c r="A94" s="35" t="s">
        <v>57</v>
      </c>
      <c r="E94" s="40" t="s">
        <v>5</v>
      </c>
    </row>
    <row r="95" spans="1:5" ht="12.75">
      <c r="A95" t="s">
        <v>58</v>
      </c>
      <c r="E95" s="39" t="s">
        <v>59</v>
      </c>
    </row>
    <row r="96" spans="1:16" ht="25.5">
      <c r="A96" t="s">
        <v>50</v>
      </c>
      <c s="34" t="s">
        <v>128</v>
      </c>
      <c s="34" t="s">
        <v>1456</v>
      </c>
      <c s="35" t="s">
        <v>5</v>
      </c>
      <c s="6" t="s">
        <v>1457</v>
      </c>
      <c s="36" t="s">
        <v>939</v>
      </c>
      <c s="37">
        <v>0.209</v>
      </c>
      <c s="36">
        <v>1.062773</v>
      </c>
      <c s="36">
        <f>ROUND(G96*H96,6)</f>
      </c>
      <c r="L96" s="38">
        <v>0</v>
      </c>
      <c s="32">
        <f>ROUND(ROUND(L96,2)*ROUND(G96,3),2)</f>
      </c>
      <c s="36" t="s">
        <v>926</v>
      </c>
      <c>
        <f>(M96*21)/100</f>
      </c>
      <c t="s">
        <v>28</v>
      </c>
    </row>
    <row r="97" spans="1:5" ht="25.5">
      <c r="A97" s="35" t="s">
        <v>56</v>
      </c>
      <c r="E97" s="39" t="s">
        <v>1457</v>
      </c>
    </row>
    <row r="98" spans="1:5" ht="12.75">
      <c r="A98" s="35" t="s">
        <v>57</v>
      </c>
      <c r="E98" s="40" t="s">
        <v>5</v>
      </c>
    </row>
    <row r="99" spans="1:5" ht="12.75">
      <c r="A99" t="s">
        <v>58</v>
      </c>
      <c r="E99" s="39" t="s">
        <v>59</v>
      </c>
    </row>
    <row r="100" spans="1:16" ht="25.5">
      <c r="A100" t="s">
        <v>50</v>
      </c>
      <c s="34" t="s">
        <v>132</v>
      </c>
      <c s="34" t="s">
        <v>1458</v>
      </c>
      <c s="35" t="s">
        <v>5</v>
      </c>
      <c s="6" t="s">
        <v>1459</v>
      </c>
      <c s="36" t="s">
        <v>423</v>
      </c>
      <c s="37">
        <v>172</v>
      </c>
      <c s="36">
        <v>0.000279</v>
      </c>
      <c s="36">
        <f>ROUND(G100*H100,6)</f>
      </c>
      <c r="L100" s="38">
        <v>0</v>
      </c>
      <c s="32">
        <f>ROUND(ROUND(L100,2)*ROUND(G100,3),2)</f>
      </c>
      <c s="36" t="s">
        <v>926</v>
      </c>
      <c>
        <f>(M100*21)/100</f>
      </c>
      <c t="s">
        <v>28</v>
      </c>
    </row>
    <row r="101" spans="1:5" ht="38.25">
      <c r="A101" s="35" t="s">
        <v>56</v>
      </c>
      <c r="E101" s="39" t="s">
        <v>1460</v>
      </c>
    </row>
    <row r="102" spans="1:5" ht="12.75">
      <c r="A102" s="35" t="s">
        <v>57</v>
      </c>
      <c r="E102" s="40" t="s">
        <v>5</v>
      </c>
    </row>
    <row r="103" spans="1:5" ht="12.75">
      <c r="A103" t="s">
        <v>58</v>
      </c>
      <c r="E103" s="39" t="s">
        <v>59</v>
      </c>
    </row>
    <row r="104" spans="1:16" ht="12.75">
      <c r="A104" t="s">
        <v>50</v>
      </c>
      <c s="34" t="s">
        <v>136</v>
      </c>
      <c s="34" t="s">
        <v>1461</v>
      </c>
      <c s="35" t="s">
        <v>5</v>
      </c>
      <c s="6" t="s">
        <v>1462</v>
      </c>
      <c s="36" t="s">
        <v>423</v>
      </c>
      <c s="37">
        <v>189.2</v>
      </c>
      <c s="36">
        <v>0.0004</v>
      </c>
      <c s="36">
        <f>ROUND(G104*H104,6)</f>
      </c>
      <c r="L104" s="38">
        <v>0</v>
      </c>
      <c s="32">
        <f>ROUND(ROUND(L104,2)*ROUND(G104,3),2)</f>
      </c>
      <c s="36" t="s">
        <v>926</v>
      </c>
      <c>
        <f>(M104*21)/100</f>
      </c>
      <c t="s">
        <v>28</v>
      </c>
    </row>
    <row r="105" spans="1:5" ht="12.75">
      <c r="A105" s="35" t="s">
        <v>56</v>
      </c>
      <c r="E105" s="39" t="s">
        <v>1462</v>
      </c>
    </row>
    <row r="106" spans="1:5" ht="12.75">
      <c r="A106" s="35" t="s">
        <v>57</v>
      </c>
      <c r="E106" s="40" t="s">
        <v>5</v>
      </c>
    </row>
    <row r="107" spans="1:5" ht="12.75">
      <c r="A107" t="s">
        <v>58</v>
      </c>
      <c r="E107" s="39" t="s">
        <v>59</v>
      </c>
    </row>
    <row r="108" spans="1:16" ht="25.5">
      <c r="A108" t="s">
        <v>50</v>
      </c>
      <c s="34" t="s">
        <v>140</v>
      </c>
      <c s="34" t="s">
        <v>1463</v>
      </c>
      <c s="35" t="s">
        <v>5</v>
      </c>
      <c s="6" t="s">
        <v>1464</v>
      </c>
      <c s="36" t="s">
        <v>423</v>
      </c>
      <c s="37">
        <v>86</v>
      </c>
      <c s="36">
        <v>0.00023</v>
      </c>
      <c s="36">
        <f>ROUND(G108*H108,6)</f>
      </c>
      <c r="L108" s="38">
        <v>0</v>
      </c>
      <c s="32">
        <f>ROUND(ROUND(L108,2)*ROUND(G108,3),2)</f>
      </c>
      <c s="36" t="s">
        <v>926</v>
      </c>
      <c>
        <f>(M108*21)/100</f>
      </c>
      <c t="s">
        <v>28</v>
      </c>
    </row>
    <row r="109" spans="1:5" ht="38.25">
      <c r="A109" s="35" t="s">
        <v>56</v>
      </c>
      <c r="E109" s="39" t="s">
        <v>1465</v>
      </c>
    </row>
    <row r="110" spans="1:5" ht="12.75">
      <c r="A110" s="35" t="s">
        <v>57</v>
      </c>
      <c r="E110" s="40" t="s">
        <v>5</v>
      </c>
    </row>
    <row r="111" spans="1:5" ht="12.75">
      <c r="A111" t="s">
        <v>58</v>
      </c>
      <c r="E111" s="39" t="s">
        <v>59</v>
      </c>
    </row>
    <row r="112" spans="1:16" ht="25.5">
      <c r="A112" t="s">
        <v>50</v>
      </c>
      <c s="34" t="s">
        <v>144</v>
      </c>
      <c s="34" t="s">
        <v>1189</v>
      </c>
      <c s="35" t="s">
        <v>5</v>
      </c>
      <c s="6" t="s">
        <v>1190</v>
      </c>
      <c s="36" t="s">
        <v>236</v>
      </c>
      <c s="37">
        <v>1.8</v>
      </c>
      <c s="36">
        <v>1.9968</v>
      </c>
      <c s="36">
        <f>ROUND(G112*H112,6)</f>
      </c>
      <c r="L112" s="38">
        <v>0</v>
      </c>
      <c s="32">
        <f>ROUND(ROUND(L112,2)*ROUND(G112,3),2)</f>
      </c>
      <c s="36" t="s">
        <v>926</v>
      </c>
      <c>
        <f>(M112*21)/100</f>
      </c>
      <c t="s">
        <v>28</v>
      </c>
    </row>
    <row r="113" spans="1:5" ht="25.5">
      <c r="A113" s="35" t="s">
        <v>56</v>
      </c>
      <c r="E113" s="39" t="s">
        <v>1190</v>
      </c>
    </row>
    <row r="114" spans="1:5" ht="12.75">
      <c r="A114" s="35" t="s">
        <v>57</v>
      </c>
      <c r="E114" s="40" t="s">
        <v>5</v>
      </c>
    </row>
    <row r="115" spans="1:5" ht="12.75">
      <c r="A115" t="s">
        <v>58</v>
      </c>
      <c r="E115" s="39" t="s">
        <v>59</v>
      </c>
    </row>
    <row r="116" spans="1:16" ht="25.5">
      <c r="A116" t="s">
        <v>50</v>
      </c>
      <c s="34" t="s">
        <v>148</v>
      </c>
      <c s="34" t="s">
        <v>1466</v>
      </c>
      <c s="35" t="s">
        <v>5</v>
      </c>
      <c s="6" t="s">
        <v>1467</v>
      </c>
      <c s="36" t="s">
        <v>423</v>
      </c>
      <c s="37">
        <v>6</v>
      </c>
      <c s="36">
        <v>0</v>
      </c>
      <c s="36">
        <f>ROUND(G116*H116,6)</f>
      </c>
      <c r="L116" s="38">
        <v>0</v>
      </c>
      <c s="32">
        <f>ROUND(ROUND(L116,2)*ROUND(G116,3),2)</f>
      </c>
      <c s="36" t="s">
        <v>926</v>
      </c>
      <c>
        <f>(M116*21)/100</f>
      </c>
      <c t="s">
        <v>28</v>
      </c>
    </row>
    <row r="117" spans="1:5" ht="25.5">
      <c r="A117" s="35" t="s">
        <v>56</v>
      </c>
      <c r="E117" s="39" t="s">
        <v>1467</v>
      </c>
    </row>
    <row r="118" spans="1:5" ht="12.75">
      <c r="A118" s="35" t="s">
        <v>57</v>
      </c>
      <c r="E118" s="40" t="s">
        <v>5</v>
      </c>
    </row>
    <row r="119" spans="1:5" ht="12.75">
      <c r="A119" t="s">
        <v>58</v>
      </c>
      <c r="E119" s="39" t="s">
        <v>59</v>
      </c>
    </row>
    <row r="120" spans="1:13" ht="12.75">
      <c r="A120" t="s">
        <v>47</v>
      </c>
      <c r="C120" s="31" t="s">
        <v>1468</v>
      </c>
      <c r="E120" s="33" t="s">
        <v>1469</v>
      </c>
      <c r="J120" s="32">
        <f>0</f>
      </c>
      <c s="32">
        <f>0</f>
      </c>
      <c s="32">
        <f>0+L121+L125+L129+L133</f>
      </c>
      <c s="32">
        <f>0+M121+M125+M129+M133</f>
      </c>
    </row>
    <row r="121" spans="1:16" ht="25.5">
      <c r="A121" t="s">
        <v>50</v>
      </c>
      <c s="34" t="s">
        <v>152</v>
      </c>
      <c s="34" t="s">
        <v>1470</v>
      </c>
      <c s="35" t="s">
        <v>5</v>
      </c>
      <c s="6" t="s">
        <v>1471</v>
      </c>
      <c s="36" t="s">
        <v>423</v>
      </c>
      <c s="37">
        <v>6</v>
      </c>
      <c s="36">
        <v>3.3E-05</v>
      </c>
      <c s="36">
        <f>ROUND(G121*H121,6)</f>
      </c>
      <c r="L121" s="38">
        <v>0</v>
      </c>
      <c s="32">
        <f>ROUND(ROUND(L121,2)*ROUND(G121,3),2)</f>
      </c>
      <c s="36" t="s">
        <v>926</v>
      </c>
      <c>
        <f>(M121*21)/100</f>
      </c>
      <c t="s">
        <v>28</v>
      </c>
    </row>
    <row r="122" spans="1:5" ht="25.5">
      <c r="A122" s="35" t="s">
        <v>56</v>
      </c>
      <c r="E122" s="39" t="s">
        <v>1471</v>
      </c>
    </row>
    <row r="123" spans="1:5" ht="12.75">
      <c r="A123" s="35" t="s">
        <v>57</v>
      </c>
      <c r="E123" s="40" t="s">
        <v>5</v>
      </c>
    </row>
    <row r="124" spans="1:5" ht="12.75">
      <c r="A124" t="s">
        <v>58</v>
      </c>
      <c r="E124" s="39" t="s">
        <v>59</v>
      </c>
    </row>
    <row r="125" spans="1:16" ht="25.5">
      <c r="A125" t="s">
        <v>50</v>
      </c>
      <c s="34" t="s">
        <v>156</v>
      </c>
      <c s="34" t="s">
        <v>1472</v>
      </c>
      <c s="35" t="s">
        <v>5</v>
      </c>
      <c s="6" t="s">
        <v>1473</v>
      </c>
      <c s="36" t="s">
        <v>423</v>
      </c>
      <c s="37">
        <v>80</v>
      </c>
      <c s="36">
        <v>5.3E-05</v>
      </c>
      <c s="36">
        <f>ROUND(G125*H125,6)</f>
      </c>
      <c r="L125" s="38">
        <v>0</v>
      </c>
      <c s="32">
        <f>ROUND(ROUND(L125,2)*ROUND(G125,3),2)</f>
      </c>
      <c s="36" t="s">
        <v>926</v>
      </c>
      <c>
        <f>(M125*21)/100</f>
      </c>
      <c t="s">
        <v>28</v>
      </c>
    </row>
    <row r="126" spans="1:5" ht="25.5">
      <c r="A126" s="35" t="s">
        <v>56</v>
      </c>
      <c r="E126" s="39" t="s">
        <v>1473</v>
      </c>
    </row>
    <row r="127" spans="1:5" ht="12.75">
      <c r="A127" s="35" t="s">
        <v>57</v>
      </c>
      <c r="E127" s="40" t="s">
        <v>5</v>
      </c>
    </row>
    <row r="128" spans="1:5" ht="12.75">
      <c r="A128" t="s">
        <v>58</v>
      </c>
      <c r="E128" s="39" t="s">
        <v>59</v>
      </c>
    </row>
    <row r="129" spans="1:16" ht="12.75">
      <c r="A129" t="s">
        <v>50</v>
      </c>
      <c s="34" t="s">
        <v>160</v>
      </c>
      <c s="34" t="s">
        <v>1474</v>
      </c>
      <c s="35" t="s">
        <v>5</v>
      </c>
      <c s="6" t="s">
        <v>1475</v>
      </c>
      <c s="36" t="s">
        <v>423</v>
      </c>
      <c s="37">
        <v>105.006</v>
      </c>
      <c s="36">
        <v>0.0019</v>
      </c>
      <c s="36">
        <f>ROUND(G129*H129,6)</f>
      </c>
      <c r="L129" s="38">
        <v>0</v>
      </c>
      <c s="32">
        <f>ROUND(ROUND(L129,2)*ROUND(G129,3),2)</f>
      </c>
      <c s="36" t="s">
        <v>926</v>
      </c>
      <c>
        <f>(M129*21)/100</f>
      </c>
      <c t="s">
        <v>28</v>
      </c>
    </row>
    <row r="130" spans="1:5" ht="12.75">
      <c r="A130" s="35" t="s">
        <v>56</v>
      </c>
      <c r="E130" s="39" t="s">
        <v>1475</v>
      </c>
    </row>
    <row r="131" spans="1:5" ht="12.75">
      <c r="A131" s="35" t="s">
        <v>57</v>
      </c>
      <c r="E131" s="40" t="s">
        <v>5</v>
      </c>
    </row>
    <row r="132" spans="1:5" ht="12.75">
      <c r="A132" t="s">
        <v>58</v>
      </c>
      <c r="E132" s="39" t="s">
        <v>59</v>
      </c>
    </row>
    <row r="133" spans="1:16" ht="38.25">
      <c r="A133" t="s">
        <v>50</v>
      </c>
      <c s="34" t="s">
        <v>164</v>
      </c>
      <c s="34" t="s">
        <v>1476</v>
      </c>
      <c s="35" t="s">
        <v>5</v>
      </c>
      <c s="6" t="s">
        <v>1477</v>
      </c>
      <c s="36" t="s">
        <v>939</v>
      </c>
      <c s="37">
        <v>0.204</v>
      </c>
      <c s="36">
        <v>0</v>
      </c>
      <c s="36">
        <f>ROUND(G133*H133,6)</f>
      </c>
      <c r="L133" s="38">
        <v>0</v>
      </c>
      <c s="32">
        <f>ROUND(ROUND(L133,2)*ROUND(G133,3),2)</f>
      </c>
      <c s="36" t="s">
        <v>926</v>
      </c>
      <c>
        <f>(M133*21)/100</f>
      </c>
      <c t="s">
        <v>28</v>
      </c>
    </row>
    <row r="134" spans="1:5" ht="38.25">
      <c r="A134" s="35" t="s">
        <v>56</v>
      </c>
      <c r="E134" s="39" t="s">
        <v>1478</v>
      </c>
    </row>
    <row r="135" spans="1:5" ht="12.75">
      <c r="A135" s="35" t="s">
        <v>57</v>
      </c>
      <c r="E135" s="40" t="s">
        <v>5</v>
      </c>
    </row>
    <row r="136" spans="1:5" ht="12.75">
      <c r="A136" t="s">
        <v>58</v>
      </c>
      <c r="E136" s="39" t="s">
        <v>59</v>
      </c>
    </row>
    <row r="137" spans="1:13" ht="12.75">
      <c r="A137" t="s">
        <v>47</v>
      </c>
      <c r="C137" s="31" t="s">
        <v>78</v>
      </c>
      <c r="E137" s="33" t="s">
        <v>1072</v>
      </c>
      <c r="J137" s="32">
        <f>0</f>
      </c>
      <c s="32">
        <f>0</f>
      </c>
      <c s="32">
        <f>0+L138+L142+L146+L150+L154+L158+L162+L166+L170+L174+L178+L182+L186+L190+L194+L198+L202+L206+L210+L214+L218+L222+L226+L230+L234+L238</f>
      </c>
      <c s="32">
        <f>0+M138+M142+M146+M150+M154+M158+M162+M166+M170+M174+M178+M182+M186+M190+M194+M198+M202+M206+M210+M214+M218+M222+M226+M230+M234+M238</f>
      </c>
    </row>
    <row r="138" spans="1:16" ht="25.5">
      <c r="A138" t="s">
        <v>50</v>
      </c>
      <c s="34" t="s">
        <v>168</v>
      </c>
      <c s="34" t="s">
        <v>1479</v>
      </c>
      <c s="35" t="s">
        <v>5</v>
      </c>
      <c s="6" t="s">
        <v>1480</v>
      </c>
      <c s="36" t="s">
        <v>64</v>
      </c>
      <c s="37">
        <v>2.5</v>
      </c>
      <c s="36">
        <v>0</v>
      </c>
      <c s="36">
        <f>ROUND(G138*H138,6)</f>
      </c>
      <c r="L138" s="38">
        <v>0</v>
      </c>
      <c s="32">
        <f>ROUND(ROUND(L138,2)*ROUND(G138,3),2)</f>
      </c>
      <c s="36" t="s">
        <v>926</v>
      </c>
      <c>
        <f>(M138*21)/100</f>
      </c>
      <c t="s">
        <v>28</v>
      </c>
    </row>
    <row r="139" spans="1:5" ht="25.5">
      <c r="A139" s="35" t="s">
        <v>56</v>
      </c>
      <c r="E139" s="39" t="s">
        <v>1480</v>
      </c>
    </row>
    <row r="140" spans="1:5" ht="12.75">
      <c r="A140" s="35" t="s">
        <v>57</v>
      </c>
      <c r="E140" s="40" t="s">
        <v>5</v>
      </c>
    </row>
    <row r="141" spans="1:5" ht="12.75">
      <c r="A141" t="s">
        <v>58</v>
      </c>
      <c r="E141" s="39" t="s">
        <v>59</v>
      </c>
    </row>
    <row r="142" spans="1:16" ht="12.75">
      <c r="A142" t="s">
        <v>50</v>
      </c>
      <c s="34" t="s">
        <v>172</v>
      </c>
      <c s="34" t="s">
        <v>1481</v>
      </c>
      <c s="35" t="s">
        <v>5</v>
      </c>
      <c s="6" t="s">
        <v>1482</v>
      </c>
      <c s="36" t="s">
        <v>64</v>
      </c>
      <c s="37">
        <v>2.538</v>
      </c>
      <c s="36">
        <v>0.00067</v>
      </c>
      <c s="36">
        <f>ROUND(G142*H142,6)</f>
      </c>
      <c r="L142" s="38">
        <v>0</v>
      </c>
      <c s="32">
        <f>ROUND(ROUND(L142,2)*ROUND(G142,3),2)</f>
      </c>
      <c s="36" t="s">
        <v>926</v>
      </c>
      <c>
        <f>(M142*21)/100</f>
      </c>
      <c t="s">
        <v>28</v>
      </c>
    </row>
    <row r="143" spans="1:5" ht="12.75">
      <c r="A143" s="35" t="s">
        <v>56</v>
      </c>
      <c r="E143" s="39" t="s">
        <v>1482</v>
      </c>
    </row>
    <row r="144" spans="1:5" ht="12.75">
      <c r="A144" s="35" t="s">
        <v>57</v>
      </c>
      <c r="E144" s="40" t="s">
        <v>5</v>
      </c>
    </row>
    <row r="145" spans="1:5" ht="12.75">
      <c r="A145" t="s">
        <v>58</v>
      </c>
      <c r="E145" s="39" t="s">
        <v>59</v>
      </c>
    </row>
    <row r="146" spans="1:16" ht="25.5">
      <c r="A146" t="s">
        <v>50</v>
      </c>
      <c s="34" t="s">
        <v>176</v>
      </c>
      <c s="34" t="s">
        <v>1483</v>
      </c>
      <c s="35" t="s">
        <v>5</v>
      </c>
      <c s="6" t="s">
        <v>1484</v>
      </c>
      <c s="36" t="s">
        <v>64</v>
      </c>
      <c s="37">
        <v>97.6</v>
      </c>
      <c s="36">
        <v>1.1E-05</v>
      </c>
      <c s="36">
        <f>ROUND(G146*H146,6)</f>
      </c>
      <c r="L146" s="38">
        <v>0</v>
      </c>
      <c s="32">
        <f>ROUND(ROUND(L146,2)*ROUND(G146,3),2)</f>
      </c>
      <c s="36" t="s">
        <v>926</v>
      </c>
      <c>
        <f>(M146*21)/100</f>
      </c>
      <c t="s">
        <v>28</v>
      </c>
    </row>
    <row r="147" spans="1:5" ht="25.5">
      <c r="A147" s="35" t="s">
        <v>56</v>
      </c>
      <c r="E147" s="39" t="s">
        <v>1484</v>
      </c>
    </row>
    <row r="148" spans="1:5" ht="12.75">
      <c r="A148" s="35" t="s">
        <v>57</v>
      </c>
      <c r="E148" s="40" t="s">
        <v>5</v>
      </c>
    </row>
    <row r="149" spans="1:5" ht="12.75">
      <c r="A149" t="s">
        <v>58</v>
      </c>
      <c r="E149" s="39" t="s">
        <v>59</v>
      </c>
    </row>
    <row r="150" spans="1:16" ht="12.75">
      <c r="A150" t="s">
        <v>50</v>
      </c>
      <c s="34" t="s">
        <v>180</v>
      </c>
      <c s="34" t="s">
        <v>1485</v>
      </c>
      <c s="35" t="s">
        <v>5</v>
      </c>
      <c s="6" t="s">
        <v>1486</v>
      </c>
      <c s="36" t="s">
        <v>64</v>
      </c>
      <c s="37">
        <v>100.528</v>
      </c>
      <c s="36">
        <v>0.00431</v>
      </c>
      <c s="36">
        <f>ROUND(G150*H150,6)</f>
      </c>
      <c r="L150" s="38">
        <v>0</v>
      </c>
      <c s="32">
        <f>ROUND(ROUND(L150,2)*ROUND(G150,3),2)</f>
      </c>
      <c s="36" t="s">
        <v>926</v>
      </c>
      <c>
        <f>(M150*21)/100</f>
      </c>
      <c t="s">
        <v>28</v>
      </c>
    </row>
    <row r="151" spans="1:5" ht="12.75">
      <c r="A151" s="35" t="s">
        <v>56</v>
      </c>
      <c r="E151" s="39" t="s">
        <v>1486</v>
      </c>
    </row>
    <row r="152" spans="1:5" ht="12.75">
      <c r="A152" s="35" t="s">
        <v>57</v>
      </c>
      <c r="E152" s="40" t="s">
        <v>5</v>
      </c>
    </row>
    <row r="153" spans="1:5" ht="12.75">
      <c r="A153" t="s">
        <v>58</v>
      </c>
      <c r="E153" s="39" t="s">
        <v>59</v>
      </c>
    </row>
    <row r="154" spans="1:16" ht="25.5">
      <c r="A154" t="s">
        <v>50</v>
      </c>
      <c s="34" t="s">
        <v>184</v>
      </c>
      <c s="34" t="s">
        <v>1487</v>
      </c>
      <c s="35" t="s">
        <v>5</v>
      </c>
      <c s="6" t="s">
        <v>1488</v>
      </c>
      <c s="36" t="s">
        <v>64</v>
      </c>
      <c s="37">
        <v>10.9</v>
      </c>
      <c s="36">
        <v>1.3E-05</v>
      </c>
      <c s="36">
        <f>ROUND(G154*H154,6)</f>
      </c>
      <c r="L154" s="38">
        <v>0</v>
      </c>
      <c s="32">
        <f>ROUND(ROUND(L154,2)*ROUND(G154,3),2)</f>
      </c>
      <c s="36" t="s">
        <v>926</v>
      </c>
      <c>
        <f>(M154*21)/100</f>
      </c>
      <c t="s">
        <v>28</v>
      </c>
    </row>
    <row r="155" spans="1:5" ht="25.5">
      <c r="A155" s="35" t="s">
        <v>56</v>
      </c>
      <c r="E155" s="39" t="s">
        <v>1488</v>
      </c>
    </row>
    <row r="156" spans="1:5" ht="12.75">
      <c r="A156" s="35" t="s">
        <v>57</v>
      </c>
      <c r="E156" s="40" t="s">
        <v>5</v>
      </c>
    </row>
    <row r="157" spans="1:5" ht="12.75">
      <c r="A157" t="s">
        <v>58</v>
      </c>
      <c r="E157" s="39" t="s">
        <v>59</v>
      </c>
    </row>
    <row r="158" spans="1:16" ht="12.75">
      <c r="A158" t="s">
        <v>50</v>
      </c>
      <c s="34" t="s">
        <v>188</v>
      </c>
      <c s="34" t="s">
        <v>1489</v>
      </c>
      <c s="35" t="s">
        <v>5</v>
      </c>
      <c s="6" t="s">
        <v>1490</v>
      </c>
      <c s="36" t="s">
        <v>64</v>
      </c>
      <c s="37">
        <v>11.227</v>
      </c>
      <c s="36">
        <v>0.00673</v>
      </c>
      <c s="36">
        <f>ROUND(G158*H158,6)</f>
      </c>
      <c r="L158" s="38">
        <v>0</v>
      </c>
      <c s="32">
        <f>ROUND(ROUND(L158,2)*ROUND(G158,3),2)</f>
      </c>
      <c s="36" t="s">
        <v>926</v>
      </c>
      <c>
        <f>(M158*21)/100</f>
      </c>
      <c t="s">
        <v>28</v>
      </c>
    </row>
    <row r="159" spans="1:5" ht="12.75">
      <c r="A159" s="35" t="s">
        <v>56</v>
      </c>
      <c r="E159" s="39" t="s">
        <v>1490</v>
      </c>
    </row>
    <row r="160" spans="1:5" ht="12.75">
      <c r="A160" s="35" t="s">
        <v>57</v>
      </c>
      <c r="E160" s="40" t="s">
        <v>5</v>
      </c>
    </row>
    <row r="161" spans="1:5" ht="12.75">
      <c r="A161" t="s">
        <v>58</v>
      </c>
      <c r="E161" s="39" t="s">
        <v>59</v>
      </c>
    </row>
    <row r="162" spans="1:16" ht="25.5">
      <c r="A162" t="s">
        <v>50</v>
      </c>
      <c s="34" t="s">
        <v>192</v>
      </c>
      <c s="34" t="s">
        <v>1491</v>
      </c>
      <c s="35" t="s">
        <v>5</v>
      </c>
      <c s="6" t="s">
        <v>1492</v>
      </c>
      <c s="36" t="s">
        <v>64</v>
      </c>
      <c s="37">
        <v>5.1</v>
      </c>
      <c s="36">
        <v>1.6E-05</v>
      </c>
      <c s="36">
        <f>ROUND(G162*H162,6)</f>
      </c>
      <c r="L162" s="38">
        <v>0</v>
      </c>
      <c s="32">
        <f>ROUND(ROUND(L162,2)*ROUND(G162,3),2)</f>
      </c>
      <c s="36" t="s">
        <v>926</v>
      </c>
      <c>
        <f>(M162*21)/100</f>
      </c>
      <c t="s">
        <v>28</v>
      </c>
    </row>
    <row r="163" spans="1:5" ht="25.5">
      <c r="A163" s="35" t="s">
        <v>56</v>
      </c>
      <c r="E163" s="39" t="s">
        <v>1492</v>
      </c>
    </row>
    <row r="164" spans="1:5" ht="12.75">
      <c r="A164" s="35" t="s">
        <v>57</v>
      </c>
      <c r="E164" s="40" t="s">
        <v>5</v>
      </c>
    </row>
    <row r="165" spans="1:5" ht="12.75">
      <c r="A165" t="s">
        <v>58</v>
      </c>
      <c r="E165" s="39" t="s">
        <v>59</v>
      </c>
    </row>
    <row r="166" spans="1:16" ht="12.75">
      <c r="A166" t="s">
        <v>50</v>
      </c>
      <c s="34" t="s">
        <v>196</v>
      </c>
      <c s="34" t="s">
        <v>1493</v>
      </c>
      <c s="35" t="s">
        <v>5</v>
      </c>
      <c s="6" t="s">
        <v>1494</v>
      </c>
      <c s="36" t="s">
        <v>64</v>
      </c>
      <c s="37">
        <v>5.253</v>
      </c>
      <c s="36">
        <v>0.01052</v>
      </c>
      <c s="36">
        <f>ROUND(G166*H166,6)</f>
      </c>
      <c r="L166" s="38">
        <v>0</v>
      </c>
      <c s="32">
        <f>ROUND(ROUND(L166,2)*ROUND(G166,3),2)</f>
      </c>
      <c s="36" t="s">
        <v>926</v>
      </c>
      <c>
        <f>(M166*21)/100</f>
      </c>
      <c t="s">
        <v>28</v>
      </c>
    </row>
    <row r="167" spans="1:5" ht="12.75">
      <c r="A167" s="35" t="s">
        <v>56</v>
      </c>
      <c r="E167" s="39" t="s">
        <v>1494</v>
      </c>
    </row>
    <row r="168" spans="1:5" ht="12.75">
      <c r="A168" s="35" t="s">
        <v>57</v>
      </c>
      <c r="E168" s="40" t="s">
        <v>5</v>
      </c>
    </row>
    <row r="169" spans="1:5" ht="12.75">
      <c r="A169" t="s">
        <v>58</v>
      </c>
      <c r="E169" s="39" t="s">
        <v>59</v>
      </c>
    </row>
    <row r="170" spans="1:16" ht="25.5">
      <c r="A170" t="s">
        <v>50</v>
      </c>
      <c s="34" t="s">
        <v>200</v>
      </c>
      <c s="34" t="s">
        <v>1495</v>
      </c>
      <c s="35" t="s">
        <v>5</v>
      </c>
      <c s="6" t="s">
        <v>1496</v>
      </c>
      <c s="36" t="s">
        <v>54</v>
      </c>
      <c s="37">
        <v>2</v>
      </c>
      <c s="36">
        <v>2E-06</v>
      </c>
      <c s="36">
        <f>ROUND(G170*H170,6)</f>
      </c>
      <c r="L170" s="38">
        <v>0</v>
      </c>
      <c s="32">
        <f>ROUND(ROUND(L170,2)*ROUND(G170,3),2)</f>
      </c>
      <c s="36" t="s">
        <v>926</v>
      </c>
      <c>
        <f>(M170*21)/100</f>
      </c>
      <c t="s">
        <v>28</v>
      </c>
    </row>
    <row r="171" spans="1:5" ht="25.5">
      <c r="A171" s="35" t="s">
        <v>56</v>
      </c>
      <c r="E171" s="39" t="s">
        <v>1496</v>
      </c>
    </row>
    <row r="172" spans="1:5" ht="12.75">
      <c r="A172" s="35" t="s">
        <v>57</v>
      </c>
      <c r="E172" s="40" t="s">
        <v>5</v>
      </c>
    </row>
    <row r="173" spans="1:5" ht="12.75">
      <c r="A173" t="s">
        <v>58</v>
      </c>
      <c r="E173" s="39" t="s">
        <v>59</v>
      </c>
    </row>
    <row r="174" spans="1:16" ht="12.75">
      <c r="A174" t="s">
        <v>50</v>
      </c>
      <c s="34" t="s">
        <v>204</v>
      </c>
      <c s="34" t="s">
        <v>1497</v>
      </c>
      <c s="35" t="s">
        <v>5</v>
      </c>
      <c s="6" t="s">
        <v>1498</v>
      </c>
      <c s="36" t="s">
        <v>54</v>
      </c>
      <c s="37">
        <v>2</v>
      </c>
      <c s="36">
        <v>0.0015</v>
      </c>
      <c s="36">
        <f>ROUND(G174*H174,6)</f>
      </c>
      <c r="L174" s="38">
        <v>0</v>
      </c>
      <c s="32">
        <f>ROUND(ROUND(L174,2)*ROUND(G174,3),2)</f>
      </c>
      <c s="36" t="s">
        <v>926</v>
      </c>
      <c>
        <f>(M174*21)/100</f>
      </c>
      <c t="s">
        <v>28</v>
      </c>
    </row>
    <row r="175" spans="1:5" ht="12.75">
      <c r="A175" s="35" t="s">
        <v>56</v>
      </c>
      <c r="E175" s="39" t="s">
        <v>1498</v>
      </c>
    </row>
    <row r="176" spans="1:5" ht="12.75">
      <c r="A176" s="35" t="s">
        <v>57</v>
      </c>
      <c r="E176" s="40" t="s">
        <v>5</v>
      </c>
    </row>
    <row r="177" spans="1:5" ht="12.75">
      <c r="A177" t="s">
        <v>58</v>
      </c>
      <c r="E177" s="39" t="s">
        <v>59</v>
      </c>
    </row>
    <row r="178" spans="1:16" ht="25.5">
      <c r="A178" t="s">
        <v>50</v>
      </c>
      <c s="34" t="s">
        <v>208</v>
      </c>
      <c s="34" t="s">
        <v>1499</v>
      </c>
      <c s="35" t="s">
        <v>5</v>
      </c>
      <c s="6" t="s">
        <v>1500</v>
      </c>
      <c s="36" t="s">
        <v>54</v>
      </c>
      <c s="37">
        <v>2</v>
      </c>
      <c s="36">
        <v>4E-06</v>
      </c>
      <c s="36">
        <f>ROUND(G178*H178,6)</f>
      </c>
      <c r="L178" s="38">
        <v>0</v>
      </c>
      <c s="32">
        <f>ROUND(ROUND(L178,2)*ROUND(G178,3),2)</f>
      </c>
      <c s="36" t="s">
        <v>926</v>
      </c>
      <c>
        <f>(M178*21)/100</f>
      </c>
      <c t="s">
        <v>28</v>
      </c>
    </row>
    <row r="179" spans="1:5" ht="25.5">
      <c r="A179" s="35" t="s">
        <v>56</v>
      </c>
      <c r="E179" s="39" t="s">
        <v>1500</v>
      </c>
    </row>
    <row r="180" spans="1:5" ht="12.75">
      <c r="A180" s="35" t="s">
        <v>57</v>
      </c>
      <c r="E180" s="40" t="s">
        <v>5</v>
      </c>
    </row>
    <row r="181" spans="1:5" ht="12.75">
      <c r="A181" t="s">
        <v>58</v>
      </c>
      <c r="E181" s="39" t="s">
        <v>59</v>
      </c>
    </row>
    <row r="182" spans="1:16" ht="12.75">
      <c r="A182" t="s">
        <v>50</v>
      </c>
      <c s="34" t="s">
        <v>212</v>
      </c>
      <c s="34" t="s">
        <v>1501</v>
      </c>
      <c s="35" t="s">
        <v>5</v>
      </c>
      <c s="6" t="s">
        <v>1502</v>
      </c>
      <c s="36" t="s">
        <v>54</v>
      </c>
      <c s="37">
        <v>2</v>
      </c>
      <c s="36">
        <v>0.006</v>
      </c>
      <c s="36">
        <f>ROUND(G182*H182,6)</f>
      </c>
      <c r="L182" s="38">
        <v>0</v>
      </c>
      <c s="32">
        <f>ROUND(ROUND(L182,2)*ROUND(G182,3),2)</f>
      </c>
      <c s="36" t="s">
        <v>926</v>
      </c>
      <c>
        <f>(M182*21)/100</f>
      </c>
      <c t="s">
        <v>28</v>
      </c>
    </row>
    <row r="183" spans="1:5" ht="12.75">
      <c r="A183" s="35" t="s">
        <v>56</v>
      </c>
      <c r="E183" s="39" t="s">
        <v>1502</v>
      </c>
    </row>
    <row r="184" spans="1:5" ht="12.75">
      <c r="A184" s="35" t="s">
        <v>57</v>
      </c>
      <c r="E184" s="40" t="s">
        <v>5</v>
      </c>
    </row>
    <row r="185" spans="1:5" ht="12.75">
      <c r="A185" t="s">
        <v>58</v>
      </c>
      <c r="E185" s="39" t="s">
        <v>59</v>
      </c>
    </row>
    <row r="186" spans="1:16" ht="25.5">
      <c r="A186" t="s">
        <v>50</v>
      </c>
      <c s="34" t="s">
        <v>214</v>
      </c>
      <c s="34" t="s">
        <v>1412</v>
      </c>
      <c s="35" t="s">
        <v>5</v>
      </c>
      <c s="6" t="s">
        <v>1413</v>
      </c>
      <c s="36" t="s">
        <v>54</v>
      </c>
      <c s="37">
        <v>1</v>
      </c>
      <c s="36">
        <v>8E-06</v>
      </c>
      <c s="36">
        <f>ROUND(G186*H186,6)</f>
      </c>
      <c r="L186" s="38">
        <v>0</v>
      </c>
      <c s="32">
        <f>ROUND(ROUND(L186,2)*ROUND(G186,3),2)</f>
      </c>
      <c s="36" t="s">
        <v>926</v>
      </c>
      <c>
        <f>(M186*21)/100</f>
      </c>
      <c t="s">
        <v>28</v>
      </c>
    </row>
    <row r="187" spans="1:5" ht="25.5">
      <c r="A187" s="35" t="s">
        <v>56</v>
      </c>
      <c r="E187" s="39" t="s">
        <v>1413</v>
      </c>
    </row>
    <row r="188" spans="1:5" ht="12.75">
      <c r="A188" s="35" t="s">
        <v>57</v>
      </c>
      <c r="E188" s="40" t="s">
        <v>5</v>
      </c>
    </row>
    <row r="189" spans="1:5" ht="12.75">
      <c r="A189" t="s">
        <v>58</v>
      </c>
      <c r="E189" s="39" t="s">
        <v>59</v>
      </c>
    </row>
    <row r="190" spans="1:16" ht="12.75">
      <c r="A190" t="s">
        <v>50</v>
      </c>
      <c s="34" t="s">
        <v>218</v>
      </c>
      <c s="34" t="s">
        <v>1503</v>
      </c>
      <c s="35" t="s">
        <v>5</v>
      </c>
      <c s="6" t="s">
        <v>1504</v>
      </c>
      <c s="36" t="s">
        <v>54</v>
      </c>
      <c s="37">
        <v>1</v>
      </c>
      <c s="36">
        <v>0.016</v>
      </c>
      <c s="36">
        <f>ROUND(G190*H190,6)</f>
      </c>
      <c r="L190" s="38">
        <v>0</v>
      </c>
      <c s="32">
        <f>ROUND(ROUND(L190,2)*ROUND(G190,3),2)</f>
      </c>
      <c s="36" t="s">
        <v>926</v>
      </c>
      <c>
        <f>(M190*21)/100</f>
      </c>
      <c t="s">
        <v>28</v>
      </c>
    </row>
    <row r="191" spans="1:5" ht="12.75">
      <c r="A191" s="35" t="s">
        <v>56</v>
      </c>
      <c r="E191" s="39" t="s">
        <v>1504</v>
      </c>
    </row>
    <row r="192" spans="1:5" ht="12.75">
      <c r="A192" s="35" t="s">
        <v>57</v>
      </c>
      <c r="E192" s="40" t="s">
        <v>5</v>
      </c>
    </row>
    <row r="193" spans="1:5" ht="12.75">
      <c r="A193" t="s">
        <v>58</v>
      </c>
      <c r="E193" s="39" t="s">
        <v>59</v>
      </c>
    </row>
    <row r="194" spans="1:16" ht="12.75">
      <c r="A194" t="s">
        <v>50</v>
      </c>
      <c s="34" t="s">
        <v>220</v>
      </c>
      <c s="34" t="s">
        <v>1505</v>
      </c>
      <c s="35" t="s">
        <v>5</v>
      </c>
      <c s="6" t="s">
        <v>1506</v>
      </c>
      <c s="36" t="s">
        <v>64</v>
      </c>
      <c s="37">
        <v>2.5</v>
      </c>
      <c s="36">
        <v>0</v>
      </c>
      <c s="36">
        <f>ROUND(G194*H194,6)</f>
      </c>
      <c r="L194" s="38">
        <v>0</v>
      </c>
      <c s="32">
        <f>ROUND(ROUND(L194,2)*ROUND(G194,3),2)</f>
      </c>
      <c s="36" t="s">
        <v>926</v>
      </c>
      <c>
        <f>(M194*21)/100</f>
      </c>
      <c t="s">
        <v>28</v>
      </c>
    </row>
    <row r="195" spans="1:5" ht="12.75">
      <c r="A195" s="35" t="s">
        <v>56</v>
      </c>
      <c r="E195" s="39" t="s">
        <v>1506</v>
      </c>
    </row>
    <row r="196" spans="1:5" ht="12.75">
      <c r="A196" s="35" t="s">
        <v>57</v>
      </c>
      <c r="E196" s="40" t="s">
        <v>5</v>
      </c>
    </row>
    <row r="197" spans="1:5" ht="12.75">
      <c r="A197" t="s">
        <v>58</v>
      </c>
      <c r="E197" s="39" t="s">
        <v>59</v>
      </c>
    </row>
    <row r="198" spans="1:16" ht="12.75">
      <c r="A198" t="s">
        <v>50</v>
      </c>
      <c s="34" t="s">
        <v>222</v>
      </c>
      <c s="34" t="s">
        <v>1507</v>
      </c>
      <c s="35" t="s">
        <v>5</v>
      </c>
      <c s="6" t="s">
        <v>1508</v>
      </c>
      <c s="36" t="s">
        <v>64</v>
      </c>
      <c s="37">
        <v>108.5</v>
      </c>
      <c s="36">
        <v>0</v>
      </c>
      <c s="36">
        <f>ROUND(G198*H198,6)</f>
      </c>
      <c r="L198" s="38">
        <v>0</v>
      </c>
      <c s="32">
        <f>ROUND(ROUND(L198,2)*ROUND(G198,3),2)</f>
      </c>
      <c s="36" t="s">
        <v>926</v>
      </c>
      <c>
        <f>(M198*21)/100</f>
      </c>
      <c t="s">
        <v>28</v>
      </c>
    </row>
    <row r="199" spans="1:5" ht="12.75">
      <c r="A199" s="35" t="s">
        <v>56</v>
      </c>
      <c r="E199" s="39" t="s">
        <v>1508</v>
      </c>
    </row>
    <row r="200" spans="1:5" ht="12.75">
      <c r="A200" s="35" t="s">
        <v>57</v>
      </c>
      <c r="E200" s="40" t="s">
        <v>5</v>
      </c>
    </row>
    <row r="201" spans="1:5" ht="12.75">
      <c r="A201" t="s">
        <v>58</v>
      </c>
      <c r="E201" s="39" t="s">
        <v>59</v>
      </c>
    </row>
    <row r="202" spans="1:16" ht="12.75">
      <c r="A202" t="s">
        <v>50</v>
      </c>
      <c s="34" t="s">
        <v>224</v>
      </c>
      <c s="34" t="s">
        <v>1509</v>
      </c>
      <c s="35" t="s">
        <v>5</v>
      </c>
      <c s="6" t="s">
        <v>1510</v>
      </c>
      <c s="36" t="s">
        <v>64</v>
      </c>
      <c s="37">
        <v>5.1</v>
      </c>
      <c s="36">
        <v>0</v>
      </c>
      <c s="36">
        <f>ROUND(G202*H202,6)</f>
      </c>
      <c r="L202" s="38">
        <v>0</v>
      </c>
      <c s="32">
        <f>ROUND(ROUND(L202,2)*ROUND(G202,3),2)</f>
      </c>
      <c s="36" t="s">
        <v>926</v>
      </c>
      <c>
        <f>(M202*21)/100</f>
      </c>
      <c t="s">
        <v>28</v>
      </c>
    </row>
    <row r="203" spans="1:5" ht="12.75">
      <c r="A203" s="35" t="s">
        <v>56</v>
      </c>
      <c r="E203" s="39" t="s">
        <v>1510</v>
      </c>
    </row>
    <row r="204" spans="1:5" ht="12.75">
      <c r="A204" s="35" t="s">
        <v>57</v>
      </c>
      <c r="E204" s="40" t="s">
        <v>5</v>
      </c>
    </row>
    <row r="205" spans="1:5" ht="12.75">
      <c r="A205" t="s">
        <v>58</v>
      </c>
      <c r="E205" s="39" t="s">
        <v>59</v>
      </c>
    </row>
    <row r="206" spans="1:16" ht="25.5">
      <c r="A206" t="s">
        <v>50</v>
      </c>
      <c s="34" t="s">
        <v>227</v>
      </c>
      <c s="34" t="s">
        <v>1511</v>
      </c>
      <c s="35" t="s">
        <v>5</v>
      </c>
      <c s="6" t="s">
        <v>1512</v>
      </c>
      <c s="36" t="s">
        <v>54</v>
      </c>
      <c s="37">
        <v>2</v>
      </c>
      <c s="36">
        <v>3.04261</v>
      </c>
      <c s="36">
        <f>ROUND(G206*H206,6)</f>
      </c>
      <c r="L206" s="38">
        <v>0</v>
      </c>
      <c s="32">
        <f>ROUND(ROUND(L206,2)*ROUND(G206,3),2)</f>
      </c>
      <c s="36" t="s">
        <v>97</v>
      </c>
      <c>
        <f>(M206*21)/100</f>
      </c>
      <c t="s">
        <v>28</v>
      </c>
    </row>
    <row r="207" spans="1:5" ht="25.5">
      <c r="A207" s="35" t="s">
        <v>56</v>
      </c>
      <c r="E207" s="39" t="s">
        <v>1512</v>
      </c>
    </row>
    <row r="208" spans="1:5" ht="12.75">
      <c r="A208" s="35" t="s">
        <v>57</v>
      </c>
      <c r="E208" s="40" t="s">
        <v>5</v>
      </c>
    </row>
    <row r="209" spans="1:5" ht="51">
      <c r="A209" t="s">
        <v>58</v>
      </c>
      <c r="E209" s="39" t="s">
        <v>1513</v>
      </c>
    </row>
    <row r="210" spans="1:16" ht="25.5">
      <c r="A210" t="s">
        <v>50</v>
      </c>
      <c s="34" t="s">
        <v>337</v>
      </c>
      <c s="34" t="s">
        <v>1514</v>
      </c>
      <c s="35" t="s">
        <v>5</v>
      </c>
      <c s="6" t="s">
        <v>1515</v>
      </c>
      <c s="36" t="s">
        <v>54</v>
      </c>
      <c s="37">
        <v>1</v>
      </c>
      <c s="36">
        <v>0.040274</v>
      </c>
      <c s="36">
        <f>ROUND(G210*H210,6)</f>
      </c>
      <c r="L210" s="38">
        <v>0</v>
      </c>
      <c s="32">
        <f>ROUND(ROUND(L210,2)*ROUND(G210,3),2)</f>
      </c>
      <c s="36" t="s">
        <v>926</v>
      </c>
      <c>
        <f>(M210*21)/100</f>
      </c>
      <c t="s">
        <v>28</v>
      </c>
    </row>
    <row r="211" spans="1:5" ht="25.5">
      <c r="A211" s="35" t="s">
        <v>56</v>
      </c>
      <c r="E211" s="39" t="s">
        <v>1515</v>
      </c>
    </row>
    <row r="212" spans="1:5" ht="12.75">
      <c r="A212" s="35" t="s">
        <v>57</v>
      </c>
      <c r="E212" s="40" t="s">
        <v>5</v>
      </c>
    </row>
    <row r="213" spans="1:5" ht="12.75">
      <c r="A213" t="s">
        <v>58</v>
      </c>
      <c r="E213" s="39" t="s">
        <v>59</v>
      </c>
    </row>
    <row r="214" spans="1:16" ht="25.5">
      <c r="A214" t="s">
        <v>50</v>
      </c>
      <c s="34" t="s">
        <v>340</v>
      </c>
      <c s="34" t="s">
        <v>1516</v>
      </c>
      <c s="35" t="s">
        <v>5</v>
      </c>
      <c s="6" t="s">
        <v>1517</v>
      </c>
      <c s="36" t="s">
        <v>54</v>
      </c>
      <c s="37">
        <v>2</v>
      </c>
      <c s="36">
        <v>0.045071</v>
      </c>
      <c s="36">
        <f>ROUND(G214*H214,6)</f>
      </c>
      <c r="L214" s="38">
        <v>0</v>
      </c>
      <c s="32">
        <f>ROUND(ROUND(L214,2)*ROUND(G214,3),2)</f>
      </c>
      <c s="36" t="s">
        <v>926</v>
      </c>
      <c>
        <f>(M214*21)/100</f>
      </c>
      <c t="s">
        <v>28</v>
      </c>
    </row>
    <row r="215" spans="1:5" ht="25.5">
      <c r="A215" s="35" t="s">
        <v>56</v>
      </c>
      <c r="E215" s="39" t="s">
        <v>1517</v>
      </c>
    </row>
    <row r="216" spans="1:5" ht="12.75">
      <c r="A216" s="35" t="s">
        <v>57</v>
      </c>
      <c r="E216" s="40" t="s">
        <v>5</v>
      </c>
    </row>
    <row r="217" spans="1:5" ht="12.75">
      <c r="A217" t="s">
        <v>58</v>
      </c>
      <c r="E217" s="39" t="s">
        <v>59</v>
      </c>
    </row>
    <row r="218" spans="1:16" ht="12.75">
      <c r="A218" t="s">
        <v>50</v>
      </c>
      <c s="34" t="s">
        <v>343</v>
      </c>
      <c s="34" t="s">
        <v>1389</v>
      </c>
      <c s="35" t="s">
        <v>5</v>
      </c>
      <c s="6" t="s">
        <v>1390</v>
      </c>
      <c s="36" t="s">
        <v>54</v>
      </c>
      <c s="37">
        <v>2</v>
      </c>
      <c s="36">
        <v>0.217338</v>
      </c>
      <c s="36">
        <f>ROUND(G218*H218,6)</f>
      </c>
      <c r="L218" s="38">
        <v>0</v>
      </c>
      <c s="32">
        <f>ROUND(ROUND(L218,2)*ROUND(G218,3),2)</f>
      </c>
      <c s="36" t="s">
        <v>926</v>
      </c>
      <c>
        <f>(M218*21)/100</f>
      </c>
      <c t="s">
        <v>28</v>
      </c>
    </row>
    <row r="219" spans="1:5" ht="12.75">
      <c r="A219" s="35" t="s">
        <v>56</v>
      </c>
      <c r="E219" s="39" t="s">
        <v>1390</v>
      </c>
    </row>
    <row r="220" spans="1:5" ht="12.75">
      <c r="A220" s="35" t="s">
        <v>57</v>
      </c>
      <c r="E220" s="40" t="s">
        <v>5</v>
      </c>
    </row>
    <row r="221" spans="1:5" ht="12.75">
      <c r="A221" t="s">
        <v>58</v>
      </c>
      <c r="E221" s="39" t="s">
        <v>59</v>
      </c>
    </row>
    <row r="222" spans="1:16" ht="12.75">
      <c r="A222" t="s">
        <v>50</v>
      </c>
      <c s="34" t="s">
        <v>346</v>
      </c>
      <c s="34" t="s">
        <v>1391</v>
      </c>
      <c s="35" t="s">
        <v>5</v>
      </c>
      <c s="6" t="s">
        <v>1392</v>
      </c>
      <c s="36" t="s">
        <v>54</v>
      </c>
      <c s="37">
        <v>2</v>
      </c>
      <c s="36">
        <v>0.196</v>
      </c>
      <c s="36">
        <f>ROUND(G222*H222,6)</f>
      </c>
      <c r="L222" s="38">
        <v>0</v>
      </c>
      <c s="32">
        <f>ROUND(ROUND(L222,2)*ROUND(G222,3),2)</f>
      </c>
      <c s="36" t="s">
        <v>926</v>
      </c>
      <c>
        <f>(M222*21)/100</f>
      </c>
      <c t="s">
        <v>28</v>
      </c>
    </row>
    <row r="223" spans="1:5" ht="12.75">
      <c r="A223" s="35" t="s">
        <v>56</v>
      </c>
      <c r="E223" s="39" t="s">
        <v>1392</v>
      </c>
    </row>
    <row r="224" spans="1:5" ht="12.75">
      <c r="A224" s="35" t="s">
        <v>57</v>
      </c>
      <c r="E224" s="40" t="s">
        <v>5</v>
      </c>
    </row>
    <row r="225" spans="1:5" ht="12.75">
      <c r="A225" t="s">
        <v>58</v>
      </c>
      <c r="E225" s="39" t="s">
        <v>59</v>
      </c>
    </row>
    <row r="226" spans="1:16" ht="25.5">
      <c r="A226" t="s">
        <v>50</v>
      </c>
      <c s="34" t="s">
        <v>349</v>
      </c>
      <c s="34" t="s">
        <v>1077</v>
      </c>
      <c s="35" t="s">
        <v>5</v>
      </c>
      <c s="6" t="s">
        <v>1078</v>
      </c>
      <c s="36" t="s">
        <v>236</v>
      </c>
      <c s="37">
        <v>1.12</v>
      </c>
      <c s="36">
        <v>2.30102</v>
      </c>
      <c s="36">
        <f>ROUND(G226*H226,6)</f>
      </c>
      <c r="L226" s="38">
        <v>0</v>
      </c>
      <c s="32">
        <f>ROUND(ROUND(L226,2)*ROUND(G226,3),2)</f>
      </c>
      <c s="36" t="s">
        <v>926</v>
      </c>
      <c>
        <f>(M226*21)/100</f>
      </c>
      <c t="s">
        <v>28</v>
      </c>
    </row>
    <row r="227" spans="1:5" ht="25.5">
      <c r="A227" s="35" t="s">
        <v>56</v>
      </c>
      <c r="E227" s="39" t="s">
        <v>1078</v>
      </c>
    </row>
    <row r="228" spans="1:5" ht="12.75">
      <c r="A228" s="35" t="s">
        <v>57</v>
      </c>
      <c r="E228" s="40" t="s">
        <v>5</v>
      </c>
    </row>
    <row r="229" spans="1:5" ht="12.75">
      <c r="A229" t="s">
        <v>58</v>
      </c>
      <c r="E229" s="39" t="s">
        <v>59</v>
      </c>
    </row>
    <row r="230" spans="1:16" ht="12.75">
      <c r="A230" t="s">
        <v>50</v>
      </c>
      <c s="34" t="s">
        <v>352</v>
      </c>
      <c s="34" t="s">
        <v>1079</v>
      </c>
      <c s="35" t="s">
        <v>5</v>
      </c>
      <c s="6" t="s">
        <v>1080</v>
      </c>
      <c s="36" t="s">
        <v>423</v>
      </c>
      <c s="37">
        <v>2.45</v>
      </c>
      <c s="36">
        <v>0.004018</v>
      </c>
      <c s="36">
        <f>ROUND(G230*H230,6)</f>
      </c>
      <c r="L230" s="38">
        <v>0</v>
      </c>
      <c s="32">
        <f>ROUND(ROUND(L230,2)*ROUND(G230,3),2)</f>
      </c>
      <c s="36" t="s">
        <v>926</v>
      </c>
      <c>
        <f>(M230*21)/100</f>
      </c>
      <c t="s">
        <v>28</v>
      </c>
    </row>
    <row r="231" spans="1:5" ht="12.75">
      <c r="A231" s="35" t="s">
        <v>56</v>
      </c>
      <c r="E231" s="39" t="s">
        <v>1080</v>
      </c>
    </row>
    <row r="232" spans="1:5" ht="12.75">
      <c r="A232" s="35" t="s">
        <v>57</v>
      </c>
      <c r="E232" s="40" t="s">
        <v>5</v>
      </c>
    </row>
    <row r="233" spans="1:5" ht="12.75">
      <c r="A233" t="s">
        <v>58</v>
      </c>
      <c r="E233" s="39" t="s">
        <v>59</v>
      </c>
    </row>
    <row r="234" spans="1:16" ht="12.75">
      <c r="A234" t="s">
        <v>50</v>
      </c>
      <c s="34" t="s">
        <v>355</v>
      </c>
      <c s="34" t="s">
        <v>1518</v>
      </c>
      <c s="35" t="s">
        <v>5</v>
      </c>
      <c s="6" t="s">
        <v>1519</v>
      </c>
      <c s="36" t="s">
        <v>64</v>
      </c>
      <c s="37">
        <v>2.5</v>
      </c>
      <c s="36">
        <v>0.000192</v>
      </c>
      <c s="36">
        <f>ROUND(G234*H234,6)</f>
      </c>
      <c r="L234" s="38">
        <v>0</v>
      </c>
      <c s="32">
        <f>ROUND(ROUND(L234,2)*ROUND(G234,3),2)</f>
      </c>
      <c s="36" t="s">
        <v>926</v>
      </c>
      <c>
        <f>(M234*21)/100</f>
      </c>
      <c t="s">
        <v>28</v>
      </c>
    </row>
    <row r="235" spans="1:5" ht="12.75">
      <c r="A235" s="35" t="s">
        <v>56</v>
      </c>
      <c r="E235" s="39" t="s">
        <v>1519</v>
      </c>
    </row>
    <row r="236" spans="1:5" ht="12.75">
      <c r="A236" s="35" t="s">
        <v>57</v>
      </c>
      <c r="E236" s="40" t="s">
        <v>5</v>
      </c>
    </row>
    <row r="237" spans="1:5" ht="12.75">
      <c r="A237" t="s">
        <v>58</v>
      </c>
      <c r="E237" s="39" t="s">
        <v>59</v>
      </c>
    </row>
    <row r="238" spans="1:16" ht="12.75">
      <c r="A238" t="s">
        <v>50</v>
      </c>
      <c s="34" t="s">
        <v>358</v>
      </c>
      <c s="34" t="s">
        <v>1397</v>
      </c>
      <c s="35" t="s">
        <v>5</v>
      </c>
      <c s="6" t="s">
        <v>1398</v>
      </c>
      <c s="36" t="s">
        <v>64</v>
      </c>
      <c s="37">
        <v>116.1</v>
      </c>
      <c s="36">
        <v>7.4E-05</v>
      </c>
      <c s="36">
        <f>ROUND(G238*H238,6)</f>
      </c>
      <c r="L238" s="38">
        <v>0</v>
      </c>
      <c s="32">
        <f>ROUND(ROUND(L238,2)*ROUND(G238,3),2)</f>
      </c>
      <c s="36" t="s">
        <v>926</v>
      </c>
      <c>
        <f>(M238*21)/100</f>
      </c>
      <c t="s">
        <v>28</v>
      </c>
    </row>
    <row r="239" spans="1:5" ht="12.75">
      <c r="A239" s="35" t="s">
        <v>56</v>
      </c>
      <c r="E239" s="39" t="s">
        <v>1398</v>
      </c>
    </row>
    <row r="240" spans="1:5" ht="12.75">
      <c r="A240" s="35" t="s">
        <v>57</v>
      </c>
      <c r="E240" s="40" t="s">
        <v>5</v>
      </c>
    </row>
    <row r="241" spans="1:5" ht="12.75">
      <c r="A241" t="s">
        <v>58</v>
      </c>
      <c r="E241" s="39" t="s">
        <v>59</v>
      </c>
    </row>
    <row r="242" spans="1:13" ht="12.75">
      <c r="A242" t="s">
        <v>47</v>
      </c>
      <c r="C242" s="31" t="s">
        <v>978</v>
      </c>
      <c r="E242" s="33" t="s">
        <v>979</v>
      </c>
      <c r="J242" s="32">
        <f>0</f>
      </c>
      <c s="32">
        <f>0</f>
      </c>
      <c s="32">
        <f>0+L243+L247</f>
      </c>
      <c s="32">
        <f>0+M243+M247</f>
      </c>
    </row>
    <row r="243" spans="1:16" ht="25.5">
      <c r="A243" t="s">
        <v>50</v>
      </c>
      <c s="34" t="s">
        <v>361</v>
      </c>
      <c s="34" t="s">
        <v>980</v>
      </c>
      <c s="35" t="s">
        <v>981</v>
      </c>
      <c s="6" t="s">
        <v>982</v>
      </c>
      <c s="36" t="s">
        <v>939</v>
      </c>
      <c s="37">
        <v>145.605</v>
      </c>
      <c s="36">
        <v>0</v>
      </c>
      <c s="36">
        <f>ROUND(G243*H243,6)</f>
      </c>
      <c r="L243" s="38">
        <v>0</v>
      </c>
      <c s="32">
        <f>ROUND(ROUND(L243,2)*ROUND(G243,3),2)</f>
      </c>
      <c s="36" t="s">
        <v>97</v>
      </c>
      <c>
        <f>(M243*21)/100</f>
      </c>
      <c t="s">
        <v>28</v>
      </c>
    </row>
    <row r="244" spans="1:5" ht="25.5">
      <c r="A244" s="35" t="s">
        <v>56</v>
      </c>
      <c r="E244" s="39" t="s">
        <v>982</v>
      </c>
    </row>
    <row r="245" spans="1:5" ht="12.75">
      <c r="A245" s="35" t="s">
        <v>57</v>
      </c>
      <c r="E245" s="40" t="s">
        <v>5</v>
      </c>
    </row>
    <row r="246" spans="1:5" ht="153">
      <c r="A246" t="s">
        <v>58</v>
      </c>
      <c r="E246" s="39" t="s">
        <v>983</v>
      </c>
    </row>
    <row r="247" spans="1:16" ht="25.5">
      <c r="A247" t="s">
        <v>50</v>
      </c>
      <c s="34" t="s">
        <v>364</v>
      </c>
      <c s="34" t="s">
        <v>984</v>
      </c>
      <c s="35" t="s">
        <v>985</v>
      </c>
      <c s="6" t="s">
        <v>986</v>
      </c>
      <c s="36" t="s">
        <v>939</v>
      </c>
      <c s="37">
        <v>339.745</v>
      </c>
      <c s="36">
        <v>0</v>
      </c>
      <c s="36">
        <f>ROUND(G247*H247,6)</f>
      </c>
      <c r="L247" s="38">
        <v>0</v>
      </c>
      <c s="32">
        <f>ROUND(ROUND(L247,2)*ROUND(G247,3),2)</f>
      </c>
      <c s="36" t="s">
        <v>97</v>
      </c>
      <c>
        <f>(M247*21)/100</f>
      </c>
      <c t="s">
        <v>28</v>
      </c>
    </row>
    <row r="248" spans="1:5" ht="25.5">
      <c r="A248" s="35" t="s">
        <v>56</v>
      </c>
      <c r="E248" s="39" t="s">
        <v>986</v>
      </c>
    </row>
    <row r="249" spans="1:5" ht="12.75">
      <c r="A249" s="35" t="s">
        <v>57</v>
      </c>
      <c r="E249" s="40" t="s">
        <v>5</v>
      </c>
    </row>
    <row r="250" spans="1:5" ht="153">
      <c r="A250" t="s">
        <v>58</v>
      </c>
      <c r="E250" s="39" t="s">
        <v>983</v>
      </c>
    </row>
    <row r="251" spans="1:13" ht="12.75">
      <c r="A251" t="s">
        <v>47</v>
      </c>
      <c r="C251" s="31" t="s">
        <v>987</v>
      </c>
      <c r="E251" s="33" t="s">
        <v>988</v>
      </c>
      <c r="J251" s="32">
        <f>0</f>
      </c>
      <c s="32">
        <f>0</f>
      </c>
      <c s="32">
        <f>0+L252</f>
      </c>
      <c s="32">
        <f>0+M252</f>
      </c>
    </row>
    <row r="252" spans="1:16" ht="38.25">
      <c r="A252" t="s">
        <v>50</v>
      </c>
      <c s="34" t="s">
        <v>367</v>
      </c>
      <c s="34" t="s">
        <v>1399</v>
      </c>
      <c s="35" t="s">
        <v>5</v>
      </c>
      <c s="6" t="s">
        <v>1400</v>
      </c>
      <c s="36" t="s">
        <v>939</v>
      </c>
      <c s="37">
        <v>77.127</v>
      </c>
      <c s="36">
        <v>0</v>
      </c>
      <c s="36">
        <f>ROUND(G252*H252,6)</f>
      </c>
      <c r="L252" s="38">
        <v>0</v>
      </c>
      <c s="32">
        <f>ROUND(ROUND(L252,2)*ROUND(G252,3),2)</f>
      </c>
      <c s="36" t="s">
        <v>926</v>
      </c>
      <c>
        <f>(M252*21)/100</f>
      </c>
      <c t="s">
        <v>28</v>
      </c>
    </row>
    <row r="253" spans="1:5" ht="38.25">
      <c r="A253" s="35" t="s">
        <v>56</v>
      </c>
      <c r="E253" s="39" t="s">
        <v>1401</v>
      </c>
    </row>
    <row r="254" spans="1:5" ht="12.75">
      <c r="A254" s="35" t="s">
        <v>57</v>
      </c>
      <c r="E254" s="40" t="s">
        <v>5</v>
      </c>
    </row>
    <row r="255" spans="1:5" ht="12.75">
      <c r="A255" t="s">
        <v>58</v>
      </c>
      <c r="E25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1275</v>
      </c>
      <c s="41">
        <f>Rekapitulace!C30</f>
      </c>
      <c s="20" t="s">
        <v>0</v>
      </c>
      <c t="s">
        <v>23</v>
      </c>
      <c t="s">
        <v>28</v>
      </c>
    </row>
    <row r="4" spans="1:16" ht="32" customHeight="1">
      <c r="A4" s="24" t="s">
        <v>20</v>
      </c>
      <c s="25" t="s">
        <v>29</v>
      </c>
      <c s="27" t="s">
        <v>1275</v>
      </c>
      <c r="E4" s="26" t="s">
        <v>1276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COUNTIFS(L8:L390,"=0",A8:A390,"P")+COUNTIFS(L8:L390,"",A8:A390,"P")+SUM(Q8:Q390)</f>
      </c>
    </row>
    <row r="8" spans="1:13" ht="12.75">
      <c r="A8" t="s">
        <v>45</v>
      </c>
      <c r="C8" s="28" t="s">
        <v>1522</v>
      </c>
      <c r="E8" s="30" t="s">
        <v>1521</v>
      </c>
      <c r="J8" s="29">
        <f>0+J9+J74+J79+J100+J129+J142+J351+J368+J389</f>
      </c>
      <c s="29">
        <f>0+K9+K74+K79+K100+K129+K142+K351+K368+K389</f>
      </c>
      <c s="29">
        <f>0+L9+L74+L79+L100+L129+L142+L351+L368+L389</f>
      </c>
      <c s="29">
        <f>0+M9+M74+M79+M100+M129+M142+M351+M368+M389</f>
      </c>
    </row>
    <row r="9" spans="1:13" ht="12.75">
      <c r="A9" t="s">
        <v>47</v>
      </c>
      <c r="C9" s="31" t="s">
        <v>51</v>
      </c>
      <c r="E9" s="33" t="s">
        <v>923</v>
      </c>
      <c r="J9" s="32">
        <f>0</f>
      </c>
      <c s="32">
        <f>0</f>
      </c>
      <c s="32">
        <f>0+L10+L14+L18+L22+L26+L30+L34+L38+L42+L46+L50+L54+L58+L62+L66+L70</f>
      </c>
      <c s="32">
        <f>0+M10+M14+M18+M22+M26+M30+M34+M38+M42+M46+M50+M54+M58+M62+M66+M70</f>
      </c>
    </row>
    <row r="10" spans="1:16" ht="25.5">
      <c r="A10" t="s">
        <v>50</v>
      </c>
      <c s="34" t="s">
        <v>51</v>
      </c>
      <c s="34" t="s">
        <v>1005</v>
      </c>
      <c s="35" t="s">
        <v>5</v>
      </c>
      <c s="6" t="s">
        <v>1003</v>
      </c>
      <c s="36" t="s">
        <v>423</v>
      </c>
      <c s="37">
        <v>9</v>
      </c>
      <c s="36">
        <v>0</v>
      </c>
      <c s="36">
        <f>ROUND(G10*H10,6)</f>
      </c>
      <c r="L10" s="38">
        <v>0</v>
      </c>
      <c s="32">
        <f>ROUND(ROUND(L10,2)*ROUND(G10,3),2)</f>
      </c>
      <c s="36" t="s">
        <v>926</v>
      </c>
      <c>
        <f>(M10*21)/100</f>
      </c>
      <c t="s">
        <v>28</v>
      </c>
    </row>
    <row r="11" spans="1:5" ht="51">
      <c r="A11" s="35" t="s">
        <v>56</v>
      </c>
      <c r="E11" s="39" t="s">
        <v>1006</v>
      </c>
    </row>
    <row r="12" spans="1:5" ht="12.75">
      <c r="A12" s="35" t="s">
        <v>57</v>
      </c>
      <c r="E12" s="40" t="s">
        <v>5</v>
      </c>
    </row>
    <row r="13" spans="1:5" ht="12.75">
      <c r="A13" t="s">
        <v>58</v>
      </c>
      <c r="E13" s="39" t="s">
        <v>59</v>
      </c>
    </row>
    <row r="14" spans="1:16" ht="25.5">
      <c r="A14" t="s">
        <v>50</v>
      </c>
      <c s="34" t="s">
        <v>28</v>
      </c>
      <c s="34" t="s">
        <v>1007</v>
      </c>
      <c s="35" t="s">
        <v>5</v>
      </c>
      <c s="6" t="s">
        <v>1008</v>
      </c>
      <c s="36" t="s">
        <v>423</v>
      </c>
      <c s="37">
        <v>9</v>
      </c>
      <c s="36">
        <v>9.2E-05</v>
      </c>
      <c s="36">
        <f>ROUND(G14*H14,6)</f>
      </c>
      <c r="L14" s="38">
        <v>0</v>
      </c>
      <c s="32">
        <f>ROUND(ROUND(L14,2)*ROUND(G14,3),2)</f>
      </c>
      <c s="36" t="s">
        <v>926</v>
      </c>
      <c>
        <f>(M14*21)/100</f>
      </c>
      <c t="s">
        <v>28</v>
      </c>
    </row>
    <row r="15" spans="1:5" ht="38.25">
      <c r="A15" s="35" t="s">
        <v>56</v>
      </c>
      <c r="E15" s="39" t="s">
        <v>1009</v>
      </c>
    </row>
    <row r="16" spans="1:5" ht="12.75">
      <c r="A16" s="35" t="s">
        <v>57</v>
      </c>
      <c r="E16" s="40" t="s">
        <v>5</v>
      </c>
    </row>
    <row r="17" spans="1:5" ht="12.75">
      <c r="A17" t="s">
        <v>58</v>
      </c>
      <c r="E17" s="39" t="s">
        <v>59</v>
      </c>
    </row>
    <row r="18" spans="1:16" ht="25.5">
      <c r="A18" t="s">
        <v>50</v>
      </c>
      <c s="34" t="s">
        <v>26</v>
      </c>
      <c s="34" t="s">
        <v>1010</v>
      </c>
      <c s="35" t="s">
        <v>5</v>
      </c>
      <c s="6" t="s">
        <v>1011</v>
      </c>
      <c s="36" t="s">
        <v>64</v>
      </c>
      <c s="37">
        <v>1.5</v>
      </c>
      <c s="36">
        <v>0</v>
      </c>
      <c s="36">
        <f>ROUND(G18*H18,6)</f>
      </c>
      <c r="L18" s="38">
        <v>0</v>
      </c>
      <c s="32">
        <f>ROUND(ROUND(L18,2)*ROUND(G18,3),2)</f>
      </c>
      <c s="36" t="s">
        <v>926</v>
      </c>
      <c>
        <f>(M18*21)/100</f>
      </c>
      <c t="s">
        <v>28</v>
      </c>
    </row>
    <row r="19" spans="1:5" ht="25.5">
      <c r="A19" s="35" t="s">
        <v>56</v>
      </c>
      <c r="E19" s="39" t="s">
        <v>1011</v>
      </c>
    </row>
    <row r="20" spans="1:5" ht="12.75">
      <c r="A20" s="35" t="s">
        <v>57</v>
      </c>
      <c r="E20" s="40" t="s">
        <v>5</v>
      </c>
    </row>
    <row r="21" spans="1:5" ht="12.75">
      <c r="A21" t="s">
        <v>58</v>
      </c>
      <c r="E21" s="39" t="s">
        <v>59</v>
      </c>
    </row>
    <row r="22" spans="1:16" ht="12.75">
      <c r="A22" t="s">
        <v>50</v>
      </c>
      <c s="34" t="s">
        <v>67</v>
      </c>
      <c s="34" t="s">
        <v>1523</v>
      </c>
      <c s="35" t="s">
        <v>5</v>
      </c>
      <c s="6" t="s">
        <v>1524</v>
      </c>
      <c s="36" t="s">
        <v>423</v>
      </c>
      <c s="37">
        <v>1.9</v>
      </c>
      <c s="36">
        <v>0</v>
      </c>
      <c s="36">
        <f>ROUND(G22*H22,6)</f>
      </c>
      <c r="L22" s="38">
        <v>0</v>
      </c>
      <c s="32">
        <f>ROUND(ROUND(L22,2)*ROUND(G22,3),2)</f>
      </c>
      <c s="36" t="s">
        <v>926</v>
      </c>
      <c>
        <f>(M22*21)/100</f>
      </c>
      <c t="s">
        <v>28</v>
      </c>
    </row>
    <row r="23" spans="1:5" ht="12.75">
      <c r="A23" s="35" t="s">
        <v>56</v>
      </c>
      <c r="E23" s="39" t="s">
        <v>1524</v>
      </c>
    </row>
    <row r="24" spans="1:5" ht="12.75">
      <c r="A24" s="35" t="s">
        <v>57</v>
      </c>
      <c r="E24" s="40" t="s">
        <v>5</v>
      </c>
    </row>
    <row r="25" spans="1:5" ht="12.75">
      <c r="A25" t="s">
        <v>58</v>
      </c>
      <c r="E25" s="39" t="s">
        <v>59</v>
      </c>
    </row>
    <row r="26" spans="1:16" ht="25.5">
      <c r="A26" t="s">
        <v>50</v>
      </c>
      <c s="34" t="s">
        <v>70</v>
      </c>
      <c s="34" t="s">
        <v>1335</v>
      </c>
      <c s="35" t="s">
        <v>5</v>
      </c>
      <c s="6" t="s">
        <v>1336</v>
      </c>
      <c s="36" t="s">
        <v>236</v>
      </c>
      <c s="37">
        <v>121.85</v>
      </c>
      <c s="36">
        <v>0</v>
      </c>
      <c s="36">
        <f>ROUND(G26*H26,6)</f>
      </c>
      <c r="L26" s="38">
        <v>0</v>
      </c>
      <c s="32">
        <f>ROUND(ROUND(L26,2)*ROUND(G26,3),2)</f>
      </c>
      <c s="36" t="s">
        <v>926</v>
      </c>
      <c>
        <f>(M26*21)/100</f>
      </c>
      <c t="s">
        <v>28</v>
      </c>
    </row>
    <row r="27" spans="1:5" ht="12.75">
      <c r="A27" s="35" t="s">
        <v>56</v>
      </c>
      <c r="E27" s="39" t="s">
        <v>1525</v>
      </c>
    </row>
    <row r="28" spans="1:5" ht="12.75">
      <c r="A28" s="35" t="s">
        <v>57</v>
      </c>
      <c r="E28" s="40" t="s">
        <v>5</v>
      </c>
    </row>
    <row r="29" spans="1:5" ht="12.75">
      <c r="A29" t="s">
        <v>58</v>
      </c>
      <c r="E29" s="39" t="s">
        <v>59</v>
      </c>
    </row>
    <row r="30" spans="1:16" ht="25.5">
      <c r="A30" t="s">
        <v>50</v>
      </c>
      <c s="34" t="s">
        <v>27</v>
      </c>
      <c s="34" t="s">
        <v>1526</v>
      </c>
      <c s="35" t="s">
        <v>5</v>
      </c>
      <c s="6" t="s">
        <v>1527</v>
      </c>
      <c s="36" t="s">
        <v>236</v>
      </c>
      <c s="37">
        <v>143.011</v>
      </c>
      <c s="36">
        <v>0</v>
      </c>
      <c s="36">
        <f>ROUND(G30*H30,6)</f>
      </c>
      <c r="L30" s="38">
        <v>0</v>
      </c>
      <c s="32">
        <f>ROUND(ROUND(L30,2)*ROUND(G30,3),2)</f>
      </c>
      <c s="36" t="s">
        <v>926</v>
      </c>
      <c>
        <f>(M30*21)/100</f>
      </c>
      <c t="s">
        <v>28</v>
      </c>
    </row>
    <row r="31" spans="1:5" ht="38.25">
      <c r="A31" s="35" t="s">
        <v>56</v>
      </c>
      <c r="E31" s="39" t="s">
        <v>1528</v>
      </c>
    </row>
    <row r="32" spans="1:5" ht="12.75">
      <c r="A32" s="35" t="s">
        <v>57</v>
      </c>
      <c r="E32" s="40" t="s">
        <v>5</v>
      </c>
    </row>
    <row r="33" spans="1:5" ht="12.75">
      <c r="A33" t="s">
        <v>58</v>
      </c>
      <c r="E33" s="39" t="s">
        <v>59</v>
      </c>
    </row>
    <row r="34" spans="1:16" ht="25.5">
      <c r="A34" t="s">
        <v>50</v>
      </c>
      <c s="34" t="s">
        <v>75</v>
      </c>
      <c s="34" t="s">
        <v>1529</v>
      </c>
      <c s="35" t="s">
        <v>5</v>
      </c>
      <c s="6" t="s">
        <v>1530</v>
      </c>
      <c s="36" t="s">
        <v>423</v>
      </c>
      <c s="37">
        <v>406.64</v>
      </c>
      <c s="36">
        <v>0.000839</v>
      </c>
      <c s="36">
        <f>ROUND(G34*H34,6)</f>
      </c>
      <c r="L34" s="38">
        <v>0</v>
      </c>
      <c s="32">
        <f>ROUND(ROUND(L34,2)*ROUND(G34,3),2)</f>
      </c>
      <c s="36" t="s">
        <v>926</v>
      </c>
      <c>
        <f>(M34*21)/100</f>
      </c>
      <c t="s">
        <v>28</v>
      </c>
    </row>
    <row r="35" spans="1:5" ht="25.5">
      <c r="A35" s="35" t="s">
        <v>56</v>
      </c>
      <c r="E35" s="39" t="s">
        <v>1530</v>
      </c>
    </row>
    <row r="36" spans="1:5" ht="12.75">
      <c r="A36" s="35" t="s">
        <v>57</v>
      </c>
      <c r="E36" s="40" t="s">
        <v>5</v>
      </c>
    </row>
    <row r="37" spans="1:5" ht="12.75">
      <c r="A37" t="s">
        <v>58</v>
      </c>
      <c r="E37" s="39" t="s">
        <v>59</v>
      </c>
    </row>
    <row r="38" spans="1:16" ht="25.5">
      <c r="A38" t="s">
        <v>50</v>
      </c>
      <c s="34" t="s">
        <v>78</v>
      </c>
      <c s="34" t="s">
        <v>1531</v>
      </c>
      <c s="35" t="s">
        <v>5</v>
      </c>
      <c s="6" t="s">
        <v>1532</v>
      </c>
      <c s="36" t="s">
        <v>423</v>
      </c>
      <c s="37">
        <v>406.64</v>
      </c>
      <c s="36">
        <v>0</v>
      </c>
      <c s="36">
        <f>ROUND(G38*H38,6)</f>
      </c>
      <c r="L38" s="38">
        <v>0</v>
      </c>
      <c s="32">
        <f>ROUND(ROUND(L38,2)*ROUND(G38,3),2)</f>
      </c>
      <c s="36" t="s">
        <v>926</v>
      </c>
      <c>
        <f>(M38*21)/100</f>
      </c>
      <c t="s">
        <v>28</v>
      </c>
    </row>
    <row r="39" spans="1:5" ht="25.5">
      <c r="A39" s="35" t="s">
        <v>56</v>
      </c>
      <c r="E39" s="39" t="s">
        <v>1532</v>
      </c>
    </row>
    <row r="40" spans="1:5" ht="12.75">
      <c r="A40" s="35" t="s">
        <v>57</v>
      </c>
      <c r="E40" s="40" t="s">
        <v>5</v>
      </c>
    </row>
    <row r="41" spans="1:5" ht="12.75">
      <c r="A41" t="s">
        <v>58</v>
      </c>
      <c r="E41" s="39" t="s">
        <v>59</v>
      </c>
    </row>
    <row r="42" spans="1:16" ht="25.5">
      <c r="A42" t="s">
        <v>50</v>
      </c>
      <c s="34" t="s">
        <v>81</v>
      </c>
      <c s="34" t="s">
        <v>1025</v>
      </c>
      <c s="35" t="s">
        <v>5</v>
      </c>
      <c s="6" t="s">
        <v>1026</v>
      </c>
      <c s="36" t="s">
        <v>236</v>
      </c>
      <c s="37">
        <v>184.839</v>
      </c>
      <c s="36">
        <v>0</v>
      </c>
      <c s="36">
        <f>ROUND(G42*H42,6)</f>
      </c>
      <c r="L42" s="38">
        <v>0</v>
      </c>
      <c s="32">
        <f>ROUND(ROUND(L42,2)*ROUND(G42,3),2)</f>
      </c>
      <c s="36" t="s">
        <v>926</v>
      </c>
      <c>
        <f>(M42*21)/100</f>
      </c>
      <c t="s">
        <v>28</v>
      </c>
    </row>
    <row r="43" spans="1:5" ht="25.5">
      <c r="A43" s="35" t="s">
        <v>56</v>
      </c>
      <c r="E43" s="39" t="s">
        <v>1026</v>
      </c>
    </row>
    <row r="44" spans="1:5" ht="12.75">
      <c r="A44" s="35" t="s">
        <v>57</v>
      </c>
      <c r="E44" s="40" t="s">
        <v>5</v>
      </c>
    </row>
    <row r="45" spans="1:5" ht="12.75">
      <c r="A45" t="s">
        <v>58</v>
      </c>
      <c r="E45" s="39" t="s">
        <v>59</v>
      </c>
    </row>
    <row r="46" spans="1:16" ht="12.75">
      <c r="A46" t="s">
        <v>50</v>
      </c>
      <c s="34" t="s">
        <v>84</v>
      </c>
      <c s="34" t="s">
        <v>1533</v>
      </c>
      <c s="35" t="s">
        <v>5</v>
      </c>
      <c s="6" t="s">
        <v>1534</v>
      </c>
      <c s="36" t="s">
        <v>236</v>
      </c>
      <c s="37">
        <v>264.861</v>
      </c>
      <c s="36">
        <v>0</v>
      </c>
      <c s="36">
        <f>ROUND(G46*H46,6)</f>
      </c>
      <c r="L46" s="38">
        <v>0</v>
      </c>
      <c s="32">
        <f>ROUND(ROUND(L46,2)*ROUND(G46,3),2)</f>
      </c>
      <c s="36" t="s">
        <v>926</v>
      </c>
      <c>
        <f>(M46*21)/100</f>
      </c>
      <c t="s">
        <v>28</v>
      </c>
    </row>
    <row r="47" spans="1:5" ht="12.75">
      <c r="A47" s="35" t="s">
        <v>56</v>
      </c>
      <c r="E47" s="39" t="s">
        <v>1534</v>
      </c>
    </row>
    <row r="48" spans="1:5" ht="12.75">
      <c r="A48" s="35" t="s">
        <v>57</v>
      </c>
      <c r="E48" s="40" t="s">
        <v>5</v>
      </c>
    </row>
    <row r="49" spans="1:5" ht="12.75">
      <c r="A49" t="s">
        <v>58</v>
      </c>
      <c r="E49" s="39" t="s">
        <v>59</v>
      </c>
    </row>
    <row r="50" spans="1:16" ht="12.75">
      <c r="A50" t="s">
        <v>50</v>
      </c>
      <c s="34" t="s">
        <v>87</v>
      </c>
      <c s="34" t="s">
        <v>934</v>
      </c>
      <c s="35" t="s">
        <v>5</v>
      </c>
      <c s="6" t="s">
        <v>935</v>
      </c>
      <c s="36" t="s">
        <v>236</v>
      </c>
      <c s="37">
        <v>184.839</v>
      </c>
      <c s="36">
        <v>0</v>
      </c>
      <c s="36">
        <f>ROUND(G50*H50,6)</f>
      </c>
      <c r="L50" s="38">
        <v>0</v>
      </c>
      <c s="32">
        <f>ROUND(ROUND(L50,2)*ROUND(G50,3),2)</f>
      </c>
      <c s="36" t="s">
        <v>926</v>
      </c>
      <c>
        <f>(M50*21)/100</f>
      </c>
      <c t="s">
        <v>28</v>
      </c>
    </row>
    <row r="51" spans="1:5" ht="12.75">
      <c r="A51" s="35" t="s">
        <v>56</v>
      </c>
      <c r="E51" s="39" t="s">
        <v>1535</v>
      </c>
    </row>
    <row r="52" spans="1:5" ht="12.75">
      <c r="A52" s="35" t="s">
        <v>57</v>
      </c>
      <c r="E52" s="40" t="s">
        <v>5</v>
      </c>
    </row>
    <row r="53" spans="1:5" ht="12.75">
      <c r="A53" t="s">
        <v>58</v>
      </c>
      <c r="E53" s="39" t="s">
        <v>59</v>
      </c>
    </row>
    <row r="54" spans="1:16" ht="25.5">
      <c r="A54" t="s">
        <v>50</v>
      </c>
      <c s="34" t="s">
        <v>91</v>
      </c>
      <c s="34" t="s">
        <v>1345</v>
      </c>
      <c s="35" t="s">
        <v>5</v>
      </c>
      <c s="6" t="s">
        <v>1346</v>
      </c>
      <c s="36" t="s">
        <v>236</v>
      </c>
      <c s="37">
        <v>39.725</v>
      </c>
      <c s="36">
        <v>0</v>
      </c>
      <c s="36">
        <f>ROUND(G54*H54,6)</f>
      </c>
      <c r="L54" s="38">
        <v>0</v>
      </c>
      <c s="32">
        <f>ROUND(ROUND(L54,2)*ROUND(G54,3),2)</f>
      </c>
      <c s="36" t="s">
        <v>926</v>
      </c>
      <c>
        <f>(M54*21)/100</f>
      </c>
      <c t="s">
        <v>28</v>
      </c>
    </row>
    <row r="55" spans="1:5" ht="38.25">
      <c r="A55" s="35" t="s">
        <v>56</v>
      </c>
      <c r="E55" s="39" t="s">
        <v>1347</v>
      </c>
    </row>
    <row r="56" spans="1:5" ht="12.75">
      <c r="A56" s="35" t="s">
        <v>57</v>
      </c>
      <c r="E56" s="40" t="s">
        <v>5</v>
      </c>
    </row>
    <row r="57" spans="1:5" ht="12.75">
      <c r="A57" t="s">
        <v>58</v>
      </c>
      <c r="E57" s="39" t="s">
        <v>59</v>
      </c>
    </row>
    <row r="58" spans="1:16" ht="12.75">
      <c r="A58" t="s">
        <v>50</v>
      </c>
      <c s="34" t="s">
        <v>94</v>
      </c>
      <c s="34" t="s">
        <v>1150</v>
      </c>
      <c s="35" t="s">
        <v>5</v>
      </c>
      <c s="6" t="s">
        <v>1151</v>
      </c>
      <c s="36" t="s">
        <v>939</v>
      </c>
      <c s="37">
        <v>67.533</v>
      </c>
      <c s="36">
        <v>1</v>
      </c>
      <c s="36">
        <f>ROUND(G58*H58,6)</f>
      </c>
      <c r="L58" s="38">
        <v>0</v>
      </c>
      <c s="32">
        <f>ROUND(ROUND(L58,2)*ROUND(G58,3),2)</f>
      </c>
      <c s="36" t="s">
        <v>926</v>
      </c>
      <c>
        <f>(M58*21)/100</f>
      </c>
      <c t="s">
        <v>28</v>
      </c>
    </row>
    <row r="59" spans="1:5" ht="12.75">
      <c r="A59" s="35" t="s">
        <v>56</v>
      </c>
      <c r="E59" s="39" t="s">
        <v>1151</v>
      </c>
    </row>
    <row r="60" spans="1:5" ht="12.75">
      <c r="A60" s="35" t="s">
        <v>57</v>
      </c>
      <c r="E60" s="40" t="s">
        <v>5</v>
      </c>
    </row>
    <row r="61" spans="1:5" ht="12.75">
      <c r="A61" t="s">
        <v>58</v>
      </c>
      <c r="E61" s="39" t="s">
        <v>59</v>
      </c>
    </row>
    <row r="62" spans="1:16" ht="25.5">
      <c r="A62" t="s">
        <v>50</v>
      </c>
      <c s="34" t="s">
        <v>101</v>
      </c>
      <c s="34" t="s">
        <v>1536</v>
      </c>
      <c s="35" t="s">
        <v>5</v>
      </c>
      <c s="6" t="s">
        <v>1537</v>
      </c>
      <c s="36" t="s">
        <v>423</v>
      </c>
      <c s="37">
        <v>1.9</v>
      </c>
      <c s="36">
        <v>0</v>
      </c>
      <c s="36">
        <f>ROUND(G62*H62,6)</f>
      </c>
      <c r="L62" s="38">
        <v>0</v>
      </c>
      <c s="32">
        <f>ROUND(ROUND(L62,2)*ROUND(G62,3),2)</f>
      </c>
      <c s="36" t="s">
        <v>926</v>
      </c>
      <c>
        <f>(M62*21)/100</f>
      </c>
      <c t="s">
        <v>28</v>
      </c>
    </row>
    <row r="63" spans="1:5" ht="25.5">
      <c r="A63" s="35" t="s">
        <v>56</v>
      </c>
      <c r="E63" s="39" t="s">
        <v>1537</v>
      </c>
    </row>
    <row r="64" spans="1:5" ht="12.75">
      <c r="A64" s="35" t="s">
        <v>57</v>
      </c>
      <c r="E64" s="40" t="s">
        <v>5</v>
      </c>
    </row>
    <row r="65" spans="1:5" ht="12.75">
      <c r="A65" t="s">
        <v>58</v>
      </c>
      <c r="E65" s="39" t="s">
        <v>59</v>
      </c>
    </row>
    <row r="66" spans="1:16" ht="25.5">
      <c r="A66" t="s">
        <v>50</v>
      </c>
      <c s="34" t="s">
        <v>104</v>
      </c>
      <c s="34" t="s">
        <v>1538</v>
      </c>
      <c s="35" t="s">
        <v>5</v>
      </c>
      <c s="6" t="s">
        <v>1539</v>
      </c>
      <c s="36" t="s">
        <v>423</v>
      </c>
      <c s="37">
        <v>1.9</v>
      </c>
      <c s="36">
        <v>0</v>
      </c>
      <c s="36">
        <f>ROUND(G66*H66,6)</f>
      </c>
      <c r="L66" s="38">
        <v>0</v>
      </c>
      <c s="32">
        <f>ROUND(ROUND(L66,2)*ROUND(G66,3),2)</f>
      </c>
      <c s="36" t="s">
        <v>926</v>
      </c>
      <c>
        <f>(M66*21)/100</f>
      </c>
      <c t="s">
        <v>28</v>
      </c>
    </row>
    <row r="67" spans="1:5" ht="25.5">
      <c r="A67" s="35" t="s">
        <v>56</v>
      </c>
      <c r="E67" s="39" t="s">
        <v>1539</v>
      </c>
    </row>
    <row r="68" spans="1:5" ht="12.75">
      <c r="A68" s="35" t="s">
        <v>57</v>
      </c>
      <c r="E68" s="40" t="s">
        <v>5</v>
      </c>
    </row>
    <row r="69" spans="1:5" ht="12.75">
      <c r="A69" t="s">
        <v>58</v>
      </c>
      <c r="E69" s="39" t="s">
        <v>59</v>
      </c>
    </row>
    <row r="70" spans="1:16" ht="12.75">
      <c r="A70" t="s">
        <v>50</v>
      </c>
      <c s="34" t="s">
        <v>109</v>
      </c>
      <c s="34" t="s">
        <v>1154</v>
      </c>
      <c s="35" t="s">
        <v>5</v>
      </c>
      <c s="6" t="s">
        <v>1155</v>
      </c>
      <c s="36" t="s">
        <v>1156</v>
      </c>
      <c s="37">
        <v>0.038</v>
      </c>
      <c s="36">
        <v>0.001</v>
      </c>
      <c s="36">
        <f>ROUND(G70*H70,6)</f>
      </c>
      <c r="L70" s="38">
        <v>0</v>
      </c>
      <c s="32">
        <f>ROUND(ROUND(L70,2)*ROUND(G70,3),2)</f>
      </c>
      <c s="36" t="s">
        <v>926</v>
      </c>
      <c>
        <f>(M70*21)/100</f>
      </c>
      <c t="s">
        <v>28</v>
      </c>
    </row>
    <row r="71" spans="1:5" ht="12.75">
      <c r="A71" s="35" t="s">
        <v>56</v>
      </c>
      <c r="E71" s="39" t="s">
        <v>1155</v>
      </c>
    </row>
    <row r="72" spans="1:5" ht="12.75">
      <c r="A72" s="35" t="s">
        <v>57</v>
      </c>
      <c r="E72" s="40" t="s">
        <v>5</v>
      </c>
    </row>
    <row r="73" spans="1:5" ht="12.75">
      <c r="A73" t="s">
        <v>58</v>
      </c>
      <c r="E73" s="39" t="s">
        <v>59</v>
      </c>
    </row>
    <row r="74" spans="1:13" ht="12.75">
      <c r="A74" t="s">
        <v>47</v>
      </c>
      <c r="C74" s="31" t="s">
        <v>28</v>
      </c>
      <c r="E74" s="33" t="s">
        <v>942</v>
      </c>
      <c r="J74" s="32">
        <f>0</f>
      </c>
      <c s="32">
        <f>0</f>
      </c>
      <c s="32">
        <f>0+L75</f>
      </c>
      <c s="32">
        <f>0+M75</f>
      </c>
    </row>
    <row r="75" spans="1:16" ht="38.25">
      <c r="A75" t="s">
        <v>50</v>
      </c>
      <c s="34" t="s">
        <v>112</v>
      </c>
      <c s="34" t="s">
        <v>1540</v>
      </c>
      <c s="35" t="s">
        <v>5</v>
      </c>
      <c s="6" t="s">
        <v>948</v>
      </c>
      <c s="36" t="s">
        <v>64</v>
      </c>
      <c s="37">
        <v>182.5</v>
      </c>
      <c s="36">
        <v>0.204694</v>
      </c>
      <c s="36">
        <f>ROUND(G75*H75,6)</f>
      </c>
      <c r="L75" s="38">
        <v>0</v>
      </c>
      <c s="32">
        <f>ROUND(ROUND(L75,2)*ROUND(G75,3),2)</f>
      </c>
      <c s="36" t="s">
        <v>926</v>
      </c>
      <c>
        <f>(M75*21)/100</f>
      </c>
      <c t="s">
        <v>28</v>
      </c>
    </row>
    <row r="76" spans="1:5" ht="38.25">
      <c r="A76" s="35" t="s">
        <v>56</v>
      </c>
      <c r="E76" s="39" t="s">
        <v>1541</v>
      </c>
    </row>
    <row r="77" spans="1:5" ht="12.75">
      <c r="A77" s="35" t="s">
        <v>57</v>
      </c>
      <c r="E77" s="40" t="s">
        <v>5</v>
      </c>
    </row>
    <row r="78" spans="1:5" ht="12.75">
      <c r="A78" t="s">
        <v>58</v>
      </c>
      <c r="E78" s="39" t="s">
        <v>59</v>
      </c>
    </row>
    <row r="79" spans="1:13" ht="12.75">
      <c r="A79" t="s">
        <v>47</v>
      </c>
      <c r="C79" s="31" t="s">
        <v>67</v>
      </c>
      <c r="E79" s="33" t="s">
        <v>1039</v>
      </c>
      <c r="J79" s="32">
        <f>0</f>
      </c>
      <c s="32">
        <f>0</f>
      </c>
      <c s="32">
        <f>0+L80+L84+L88+L92+L96</f>
      </c>
      <c s="32">
        <f>0+M80+M84+M88+M92+M96</f>
      </c>
    </row>
    <row r="80" spans="1:16" ht="25.5">
      <c r="A80" t="s">
        <v>50</v>
      </c>
      <c s="34" t="s">
        <v>115</v>
      </c>
      <c s="34" t="s">
        <v>1040</v>
      </c>
      <c s="35" t="s">
        <v>5</v>
      </c>
      <c s="6" t="s">
        <v>1041</v>
      </c>
      <c s="36" t="s">
        <v>236</v>
      </c>
      <c s="37">
        <v>11.858</v>
      </c>
      <c s="36">
        <v>1.89077</v>
      </c>
      <c s="36">
        <f>ROUND(G80*H80,6)</f>
      </c>
      <c r="L80" s="38">
        <v>0</v>
      </c>
      <c s="32">
        <f>ROUND(ROUND(L80,2)*ROUND(G80,3),2)</f>
      </c>
      <c s="36" t="s">
        <v>926</v>
      </c>
      <c>
        <f>(M80*21)/100</f>
      </c>
      <c t="s">
        <v>28</v>
      </c>
    </row>
    <row r="81" spans="1:5" ht="25.5">
      <c r="A81" s="35" t="s">
        <v>56</v>
      </c>
      <c r="E81" s="39" t="s">
        <v>1041</v>
      </c>
    </row>
    <row r="82" spans="1:5" ht="12.75">
      <c r="A82" s="35" t="s">
        <v>57</v>
      </c>
      <c r="E82" s="40" t="s">
        <v>5</v>
      </c>
    </row>
    <row r="83" spans="1:5" ht="12.75">
      <c r="A83" t="s">
        <v>58</v>
      </c>
      <c r="E83" s="39" t="s">
        <v>59</v>
      </c>
    </row>
    <row r="84" spans="1:16" ht="25.5">
      <c r="A84" t="s">
        <v>50</v>
      </c>
      <c s="34" t="s">
        <v>118</v>
      </c>
      <c s="34" t="s">
        <v>1542</v>
      </c>
      <c s="35" t="s">
        <v>5</v>
      </c>
      <c s="6" t="s">
        <v>1543</v>
      </c>
      <c s="36" t="s">
        <v>236</v>
      </c>
      <c s="37">
        <v>0.195</v>
      </c>
      <c s="36">
        <v>2.016609</v>
      </c>
      <c s="36">
        <f>ROUND(G84*H84,6)</f>
      </c>
      <c r="L84" s="38">
        <v>0</v>
      </c>
      <c s="32">
        <f>ROUND(ROUND(L84,2)*ROUND(G84,3),2)</f>
      </c>
      <c s="36" t="s">
        <v>926</v>
      </c>
      <c>
        <f>(M84*21)/100</f>
      </c>
      <c t="s">
        <v>28</v>
      </c>
    </row>
    <row r="85" spans="1:5" ht="38.25">
      <c r="A85" s="35" t="s">
        <v>56</v>
      </c>
      <c r="E85" s="39" t="s">
        <v>1544</v>
      </c>
    </row>
    <row r="86" spans="1:5" ht="12.75">
      <c r="A86" s="35" t="s">
        <v>57</v>
      </c>
      <c r="E86" s="40" t="s">
        <v>5</v>
      </c>
    </row>
    <row r="87" spans="1:5" ht="12.75">
      <c r="A87" t="s">
        <v>58</v>
      </c>
      <c r="E87" s="39" t="s">
        <v>59</v>
      </c>
    </row>
    <row r="88" spans="1:16" ht="38.25">
      <c r="A88" t="s">
        <v>50</v>
      </c>
      <c s="34" t="s">
        <v>121</v>
      </c>
      <c s="34" t="s">
        <v>1046</v>
      </c>
      <c s="35" t="s">
        <v>5</v>
      </c>
      <c s="6" t="s">
        <v>1047</v>
      </c>
      <c s="36" t="s">
        <v>236</v>
      </c>
      <c s="37">
        <v>1.913</v>
      </c>
      <c s="36">
        <v>2.30102</v>
      </c>
      <c s="36">
        <f>ROUND(G88*H88,6)</f>
      </c>
      <c r="L88" s="38">
        <v>0</v>
      </c>
      <c s="32">
        <f>ROUND(ROUND(L88,2)*ROUND(G88,3),2)</f>
      </c>
      <c s="36" t="s">
        <v>926</v>
      </c>
      <c>
        <f>(M88*21)/100</f>
      </c>
      <c t="s">
        <v>28</v>
      </c>
    </row>
    <row r="89" spans="1:5" ht="38.25">
      <c r="A89" s="35" t="s">
        <v>56</v>
      </c>
      <c r="E89" s="39" t="s">
        <v>1048</v>
      </c>
    </row>
    <row r="90" spans="1:5" ht="12.75">
      <c r="A90" s="35" t="s">
        <v>57</v>
      </c>
      <c r="E90" s="40" t="s">
        <v>5</v>
      </c>
    </row>
    <row r="91" spans="1:5" ht="12.75">
      <c r="A91" t="s">
        <v>58</v>
      </c>
      <c r="E91" s="39" t="s">
        <v>59</v>
      </c>
    </row>
    <row r="92" spans="1:16" ht="25.5">
      <c r="A92" t="s">
        <v>50</v>
      </c>
      <c s="34" t="s">
        <v>125</v>
      </c>
      <c s="34" t="s">
        <v>1545</v>
      </c>
      <c s="35" t="s">
        <v>5</v>
      </c>
      <c s="6" t="s">
        <v>1546</v>
      </c>
      <c s="36" t="s">
        <v>236</v>
      </c>
      <c s="37">
        <v>0.024</v>
      </c>
      <c s="36">
        <v>2.30102</v>
      </c>
      <c s="36">
        <f>ROUND(G92*H92,6)</f>
      </c>
      <c r="L92" s="38">
        <v>0</v>
      </c>
      <c s="32">
        <f>ROUND(ROUND(L92,2)*ROUND(G92,3),2)</f>
      </c>
      <c s="36" t="s">
        <v>926</v>
      </c>
      <c>
        <f>(M92*21)/100</f>
      </c>
      <c t="s">
        <v>28</v>
      </c>
    </row>
    <row r="93" spans="1:5" ht="25.5">
      <c r="A93" s="35" t="s">
        <v>56</v>
      </c>
      <c r="E93" s="39" t="s">
        <v>1546</v>
      </c>
    </row>
    <row r="94" spans="1:5" ht="12.75">
      <c r="A94" s="35" t="s">
        <v>57</v>
      </c>
      <c r="E94" s="40" t="s">
        <v>5</v>
      </c>
    </row>
    <row r="95" spans="1:5" ht="12.75">
      <c r="A95" t="s">
        <v>58</v>
      </c>
      <c r="E95" s="39" t="s">
        <v>59</v>
      </c>
    </row>
    <row r="96" spans="1:16" ht="12.75">
      <c r="A96" t="s">
        <v>50</v>
      </c>
      <c s="34" t="s">
        <v>128</v>
      </c>
      <c s="34" t="s">
        <v>1547</v>
      </c>
      <c s="35" t="s">
        <v>5</v>
      </c>
      <c s="6" t="s">
        <v>1548</v>
      </c>
      <c s="36" t="s">
        <v>423</v>
      </c>
      <c s="37">
        <v>0.24</v>
      </c>
      <c s="36">
        <v>0.006393</v>
      </c>
      <c s="36">
        <f>ROUND(G96*H96,6)</f>
      </c>
      <c r="L96" s="38">
        <v>0</v>
      </c>
      <c s="32">
        <f>ROUND(ROUND(L96,2)*ROUND(G96,3),2)</f>
      </c>
      <c s="36" t="s">
        <v>926</v>
      </c>
      <c>
        <f>(M96*21)/100</f>
      </c>
      <c t="s">
        <v>28</v>
      </c>
    </row>
    <row r="97" spans="1:5" ht="12.75">
      <c r="A97" s="35" t="s">
        <v>56</v>
      </c>
      <c r="E97" s="39" t="s">
        <v>1548</v>
      </c>
    </row>
    <row r="98" spans="1:5" ht="12.75">
      <c r="A98" s="35" t="s">
        <v>57</v>
      </c>
      <c r="E98" s="40" t="s">
        <v>5</v>
      </c>
    </row>
    <row r="99" spans="1:5" ht="12.75">
      <c r="A99" t="s">
        <v>58</v>
      </c>
      <c r="E99" s="39" t="s">
        <v>59</v>
      </c>
    </row>
    <row r="100" spans="1:13" ht="12.75">
      <c r="A100" t="s">
        <v>47</v>
      </c>
      <c r="C100" s="31" t="s">
        <v>70</v>
      </c>
      <c r="E100" s="33" t="s">
        <v>955</v>
      </c>
      <c r="J100" s="32">
        <f>0</f>
      </c>
      <c s="32">
        <f>0</f>
      </c>
      <c s="32">
        <f>0+L101+L105+L109+L113+L117+L121+L125</f>
      </c>
      <c s="32">
        <f>0+M101+M105+M109+M113+M117+M121+M125</f>
      </c>
    </row>
    <row r="101" spans="1:16" ht="25.5">
      <c r="A101" t="s">
        <v>50</v>
      </c>
      <c s="34" t="s">
        <v>132</v>
      </c>
      <c s="34" t="s">
        <v>1051</v>
      </c>
      <c s="35" t="s">
        <v>5</v>
      </c>
      <c s="6" t="s">
        <v>1052</v>
      </c>
      <c s="36" t="s">
        <v>423</v>
      </c>
      <c s="37">
        <v>18</v>
      </c>
      <c s="36">
        <v>0.387</v>
      </c>
      <c s="36">
        <f>ROUND(G101*H101,6)</f>
      </c>
      <c r="L101" s="38">
        <v>0</v>
      </c>
      <c s="32">
        <f>ROUND(ROUND(L101,2)*ROUND(G101,3),2)</f>
      </c>
      <c s="36" t="s">
        <v>926</v>
      </c>
      <c>
        <f>(M101*21)/100</f>
      </c>
      <c t="s">
        <v>28</v>
      </c>
    </row>
    <row r="102" spans="1:5" ht="25.5">
      <c r="A102" s="35" t="s">
        <v>56</v>
      </c>
      <c r="E102" s="39" t="s">
        <v>1052</v>
      </c>
    </row>
    <row r="103" spans="1:5" ht="12.75">
      <c r="A103" s="35" t="s">
        <v>57</v>
      </c>
      <c r="E103" s="40" t="s">
        <v>5</v>
      </c>
    </row>
    <row r="104" spans="1:5" ht="12.75">
      <c r="A104" t="s">
        <v>58</v>
      </c>
      <c r="E104" s="39" t="s">
        <v>59</v>
      </c>
    </row>
    <row r="105" spans="1:16" ht="25.5">
      <c r="A105" t="s">
        <v>50</v>
      </c>
      <c s="34" t="s">
        <v>136</v>
      </c>
      <c s="34" t="s">
        <v>1053</v>
      </c>
      <c s="35" t="s">
        <v>5</v>
      </c>
      <c s="6" t="s">
        <v>1054</v>
      </c>
      <c s="36" t="s">
        <v>423</v>
      </c>
      <c s="37">
        <v>9</v>
      </c>
      <c s="36">
        <v>0.23</v>
      </c>
      <c s="36">
        <f>ROUND(G105*H105,6)</f>
      </c>
      <c r="L105" s="38">
        <v>0</v>
      </c>
      <c s="32">
        <f>ROUND(ROUND(L105,2)*ROUND(G105,3),2)</f>
      </c>
      <c s="36" t="s">
        <v>926</v>
      </c>
      <c>
        <f>(M105*21)/100</f>
      </c>
      <c t="s">
        <v>28</v>
      </c>
    </row>
    <row r="106" spans="1:5" ht="25.5">
      <c r="A106" s="35" t="s">
        <v>56</v>
      </c>
      <c r="E106" s="39" t="s">
        <v>1054</v>
      </c>
    </row>
    <row r="107" spans="1:5" ht="12.75">
      <c r="A107" s="35" t="s">
        <v>57</v>
      </c>
      <c r="E107" s="40" t="s">
        <v>5</v>
      </c>
    </row>
    <row r="108" spans="1:5" ht="12.75">
      <c r="A108" t="s">
        <v>58</v>
      </c>
      <c r="E108" s="39" t="s">
        <v>59</v>
      </c>
    </row>
    <row r="109" spans="1:16" ht="12.75">
      <c r="A109" t="s">
        <v>50</v>
      </c>
      <c s="34" t="s">
        <v>140</v>
      </c>
      <c s="34" t="s">
        <v>1057</v>
      </c>
      <c s="35" t="s">
        <v>5</v>
      </c>
      <c s="6" t="s">
        <v>1058</v>
      </c>
      <c s="36" t="s">
        <v>423</v>
      </c>
      <c s="37">
        <v>9</v>
      </c>
      <c s="36">
        <v>0.00034</v>
      </c>
      <c s="36">
        <f>ROUND(G109*H109,6)</f>
      </c>
      <c r="L109" s="38">
        <v>0</v>
      </c>
      <c s="32">
        <f>ROUND(ROUND(L109,2)*ROUND(G109,3),2)</f>
      </c>
      <c s="36" t="s">
        <v>926</v>
      </c>
      <c>
        <f>(M109*21)/100</f>
      </c>
      <c t="s">
        <v>28</v>
      </c>
    </row>
    <row r="110" spans="1:5" ht="12.75">
      <c r="A110" s="35" t="s">
        <v>56</v>
      </c>
      <c r="E110" s="39" t="s">
        <v>1058</v>
      </c>
    </row>
    <row r="111" spans="1:5" ht="12.75">
      <c r="A111" s="35" t="s">
        <v>57</v>
      </c>
      <c r="E111" s="40" t="s">
        <v>5</v>
      </c>
    </row>
    <row r="112" spans="1:5" ht="12.75">
      <c r="A112" t="s">
        <v>58</v>
      </c>
      <c r="E112" s="39" t="s">
        <v>59</v>
      </c>
    </row>
    <row r="113" spans="1:16" ht="25.5">
      <c r="A113" t="s">
        <v>50</v>
      </c>
      <c s="34" t="s">
        <v>144</v>
      </c>
      <c s="34" t="s">
        <v>1059</v>
      </c>
      <c s="35" t="s">
        <v>5</v>
      </c>
      <c s="6" t="s">
        <v>1060</v>
      </c>
      <c s="36" t="s">
        <v>423</v>
      </c>
      <c s="37">
        <v>9</v>
      </c>
      <c s="36">
        <v>0.00071</v>
      </c>
      <c s="36">
        <f>ROUND(G113*H113,6)</f>
      </c>
      <c r="L113" s="38">
        <v>0</v>
      </c>
      <c s="32">
        <f>ROUND(ROUND(L113,2)*ROUND(G113,3),2)</f>
      </c>
      <c s="36" t="s">
        <v>926</v>
      </c>
      <c>
        <f>(M113*21)/100</f>
      </c>
      <c t="s">
        <v>28</v>
      </c>
    </row>
    <row r="114" spans="1:5" ht="25.5">
      <c r="A114" s="35" t="s">
        <v>56</v>
      </c>
      <c r="E114" s="39" t="s">
        <v>1060</v>
      </c>
    </row>
    <row r="115" spans="1:5" ht="12.75">
      <c r="A115" s="35" t="s">
        <v>57</v>
      </c>
      <c r="E115" s="40" t="s">
        <v>5</v>
      </c>
    </row>
    <row r="116" spans="1:5" ht="12.75">
      <c r="A116" t="s">
        <v>58</v>
      </c>
      <c r="E116" s="39" t="s">
        <v>59</v>
      </c>
    </row>
    <row r="117" spans="1:16" ht="25.5">
      <c r="A117" t="s">
        <v>50</v>
      </c>
      <c s="34" t="s">
        <v>148</v>
      </c>
      <c s="34" t="s">
        <v>1061</v>
      </c>
      <c s="35" t="s">
        <v>5</v>
      </c>
      <c s="6" t="s">
        <v>1062</v>
      </c>
      <c s="36" t="s">
        <v>423</v>
      </c>
      <c s="37">
        <v>9</v>
      </c>
      <c s="36">
        <v>0.10373</v>
      </c>
      <c s="36">
        <f>ROUND(G117*H117,6)</f>
      </c>
      <c r="L117" s="38">
        <v>0</v>
      </c>
      <c s="32">
        <f>ROUND(ROUND(L117,2)*ROUND(G117,3),2)</f>
      </c>
      <c s="36" t="s">
        <v>926</v>
      </c>
      <c>
        <f>(M117*21)/100</f>
      </c>
      <c t="s">
        <v>28</v>
      </c>
    </row>
    <row r="118" spans="1:5" ht="25.5">
      <c r="A118" s="35" t="s">
        <v>56</v>
      </c>
      <c r="E118" s="39" t="s">
        <v>1062</v>
      </c>
    </row>
    <row r="119" spans="1:5" ht="12.75">
      <c r="A119" s="35" t="s">
        <v>57</v>
      </c>
      <c r="E119" s="40" t="s">
        <v>5</v>
      </c>
    </row>
    <row r="120" spans="1:5" ht="12.75">
      <c r="A120" t="s">
        <v>58</v>
      </c>
      <c r="E120" s="39" t="s">
        <v>59</v>
      </c>
    </row>
    <row r="121" spans="1:16" ht="25.5">
      <c r="A121" t="s">
        <v>50</v>
      </c>
      <c s="34" t="s">
        <v>152</v>
      </c>
      <c s="34" t="s">
        <v>1063</v>
      </c>
      <c s="35" t="s">
        <v>5</v>
      </c>
      <c s="6" t="s">
        <v>1064</v>
      </c>
      <c s="36" t="s">
        <v>423</v>
      </c>
      <c s="37">
        <v>9</v>
      </c>
      <c s="36">
        <v>0.15559</v>
      </c>
      <c s="36">
        <f>ROUND(G121*H121,6)</f>
      </c>
      <c r="L121" s="38">
        <v>0</v>
      </c>
      <c s="32">
        <f>ROUND(ROUND(L121,2)*ROUND(G121,3),2)</f>
      </c>
      <c s="36" t="s">
        <v>926</v>
      </c>
      <c>
        <f>(M121*21)/100</f>
      </c>
      <c t="s">
        <v>28</v>
      </c>
    </row>
    <row r="122" spans="1:5" ht="25.5">
      <c r="A122" s="35" t="s">
        <v>56</v>
      </c>
      <c r="E122" s="39" t="s">
        <v>1064</v>
      </c>
    </row>
    <row r="123" spans="1:5" ht="12.75">
      <c r="A123" s="35" t="s">
        <v>57</v>
      </c>
      <c r="E123" s="40" t="s">
        <v>5</v>
      </c>
    </row>
    <row r="124" spans="1:5" ht="12.75">
      <c r="A124" t="s">
        <v>58</v>
      </c>
      <c r="E124" s="39" t="s">
        <v>59</v>
      </c>
    </row>
    <row r="125" spans="1:16" ht="12.75">
      <c r="A125" t="s">
        <v>50</v>
      </c>
      <c s="34" t="s">
        <v>156</v>
      </c>
      <c s="34" t="s">
        <v>1070</v>
      </c>
      <c s="35" t="s">
        <v>5</v>
      </c>
      <c s="6" t="s">
        <v>1071</v>
      </c>
      <c s="36" t="s">
        <v>64</v>
      </c>
      <c s="37">
        <v>18</v>
      </c>
      <c s="36">
        <v>0.00224</v>
      </c>
      <c s="36">
        <f>ROUND(G125*H125,6)</f>
      </c>
      <c r="L125" s="38">
        <v>0</v>
      </c>
      <c s="32">
        <f>ROUND(ROUND(L125,2)*ROUND(G125,3),2)</f>
      </c>
      <c s="36" t="s">
        <v>97</v>
      </c>
      <c>
        <f>(M125*21)/100</f>
      </c>
      <c t="s">
        <v>28</v>
      </c>
    </row>
    <row r="126" spans="1:5" ht="12.75">
      <c r="A126" s="35" t="s">
        <v>56</v>
      </c>
      <c r="E126" s="39" t="s">
        <v>1071</v>
      </c>
    </row>
    <row r="127" spans="1:5" ht="12.75">
      <c r="A127" s="35" t="s">
        <v>57</v>
      </c>
      <c r="E127" s="40" t="s">
        <v>5</v>
      </c>
    </row>
    <row r="128" spans="1:5" ht="12.75">
      <c r="A128" t="s">
        <v>58</v>
      </c>
      <c r="E128" s="39" t="s">
        <v>5</v>
      </c>
    </row>
    <row r="129" spans="1:13" ht="12.75">
      <c r="A129" t="s">
        <v>47</v>
      </c>
      <c r="C129" s="31" t="s">
        <v>1549</v>
      </c>
      <c r="E129" s="33" t="s">
        <v>1550</v>
      </c>
      <c r="J129" s="32">
        <f>0</f>
      </c>
      <c s="32">
        <f>0</f>
      </c>
      <c s="32">
        <f>0+L130+L134+L138</f>
      </c>
      <c s="32">
        <f>0+M130+M134+M138</f>
      </c>
    </row>
    <row r="130" spans="1:16" ht="12.75">
      <c r="A130" t="s">
        <v>50</v>
      </c>
      <c s="34" t="s">
        <v>160</v>
      </c>
      <c s="34" t="s">
        <v>1551</v>
      </c>
      <c s="35" t="s">
        <v>5</v>
      </c>
      <c s="6" t="s">
        <v>1552</v>
      </c>
      <c s="36" t="s">
        <v>1156</v>
      </c>
      <c s="37">
        <v>50</v>
      </c>
      <c s="36">
        <v>4.9E-05</v>
      </c>
      <c s="36">
        <f>ROUND(G130*H130,6)</f>
      </c>
      <c r="L130" s="38">
        <v>0</v>
      </c>
      <c s="32">
        <f>ROUND(ROUND(L130,2)*ROUND(G130,3),2)</f>
      </c>
      <c s="36" t="s">
        <v>926</v>
      </c>
      <c>
        <f>(M130*21)/100</f>
      </c>
      <c t="s">
        <v>28</v>
      </c>
    </row>
    <row r="131" spans="1:5" ht="12.75">
      <c r="A131" s="35" t="s">
        <v>56</v>
      </c>
      <c r="E131" s="39" t="s">
        <v>1552</v>
      </c>
    </row>
    <row r="132" spans="1:5" ht="12.75">
      <c r="A132" s="35" t="s">
        <v>57</v>
      </c>
      <c r="E132" s="40" t="s">
        <v>5</v>
      </c>
    </row>
    <row r="133" spans="1:5" ht="12.75">
      <c r="A133" t="s">
        <v>58</v>
      </c>
      <c r="E133" s="39" t="s">
        <v>59</v>
      </c>
    </row>
    <row r="134" spans="1:16" ht="12.75">
      <c r="A134" t="s">
        <v>50</v>
      </c>
      <c s="34" t="s">
        <v>164</v>
      </c>
      <c s="34" t="s">
        <v>1553</v>
      </c>
      <c s="35" t="s">
        <v>5</v>
      </c>
      <c s="6" t="s">
        <v>1554</v>
      </c>
      <c s="36" t="s">
        <v>511</v>
      </c>
      <c s="37">
        <v>1</v>
      </c>
      <c s="36">
        <v>0.05</v>
      </c>
      <c s="36">
        <f>ROUND(G134*H134,6)</f>
      </c>
      <c r="L134" s="38">
        <v>0</v>
      </c>
      <c s="32">
        <f>ROUND(ROUND(L134,2)*ROUND(G134,3),2)</f>
      </c>
      <c s="36" t="s">
        <v>97</v>
      </c>
      <c>
        <f>(M134*21)/100</f>
      </c>
      <c t="s">
        <v>28</v>
      </c>
    </row>
    <row r="135" spans="1:5" ht="12.75">
      <c r="A135" s="35" t="s">
        <v>56</v>
      </c>
      <c r="E135" s="39" t="s">
        <v>1554</v>
      </c>
    </row>
    <row r="136" spans="1:5" ht="12.75">
      <c r="A136" s="35" t="s">
        <v>57</v>
      </c>
      <c r="E136" s="40" t="s">
        <v>5</v>
      </c>
    </row>
    <row r="137" spans="1:5" ht="12.75">
      <c r="A137" t="s">
        <v>58</v>
      </c>
      <c r="E137" s="39" t="s">
        <v>5</v>
      </c>
    </row>
    <row r="138" spans="1:16" ht="25.5">
      <c r="A138" t="s">
        <v>50</v>
      </c>
      <c s="34" t="s">
        <v>168</v>
      </c>
      <c s="34" t="s">
        <v>1555</v>
      </c>
      <c s="35" t="s">
        <v>5</v>
      </c>
      <c s="6" t="s">
        <v>1556</v>
      </c>
      <c s="36" t="s">
        <v>939</v>
      </c>
      <c s="37">
        <v>0.053</v>
      </c>
      <c s="36">
        <v>0</v>
      </c>
      <c s="36">
        <f>ROUND(G138*H138,6)</f>
      </c>
      <c r="L138" s="38">
        <v>0</v>
      </c>
      <c s="32">
        <f>ROUND(ROUND(L138,2)*ROUND(G138,3),2)</f>
      </c>
      <c s="36" t="s">
        <v>926</v>
      </c>
      <c>
        <f>(M138*21)/100</f>
      </c>
      <c t="s">
        <v>28</v>
      </c>
    </row>
    <row r="139" spans="1:5" ht="25.5">
      <c r="A139" s="35" t="s">
        <v>56</v>
      </c>
      <c r="E139" s="39" t="s">
        <v>1556</v>
      </c>
    </row>
    <row r="140" spans="1:5" ht="12.75">
      <c r="A140" s="35" t="s">
        <v>57</v>
      </c>
      <c r="E140" s="40" t="s">
        <v>5</v>
      </c>
    </row>
    <row r="141" spans="1:5" ht="12.75">
      <c r="A141" t="s">
        <v>58</v>
      </c>
      <c r="E141" s="39" t="s">
        <v>59</v>
      </c>
    </row>
    <row r="142" spans="1:13" ht="12.75">
      <c r="A142" t="s">
        <v>47</v>
      </c>
      <c r="C142" s="31" t="s">
        <v>78</v>
      </c>
      <c r="E142" s="33" t="s">
        <v>1072</v>
      </c>
      <c r="J142" s="32">
        <f>0</f>
      </c>
      <c s="32">
        <f>0</f>
      </c>
      <c s="32">
        <f>0+L143+L147+L151+L155+L159+L163+L167+L171+L175+L179+L183+L187+L191+L195+L199+L203+L207+L211+L215+L219+L223+L227+L231+L235+L239+L243+L247+L251+L255+L259+L263+L267+L271+L275+L279+L283+L287+L291+L295+L299+L303+L307+L311+L315+L319+L323+L327+L331+L335+L339+L343+L347</f>
      </c>
      <c s="32">
        <f>0+M143+M147+M151+M155+M159+M163+M167+M171+M175+M179+M183+M187+M191+M195+M199+M203+M207+M211+M215+M219+M223+M227+M231+M235+M239+M243+M247+M251+M255+M259+M263+M267+M271+M275+M279+M283+M287+M291+M295+M299+M303+M307+M311+M315+M319+M323+M327+M331+M335+M339+M343+M347</f>
      </c>
    </row>
    <row r="143" spans="1:16" ht="25.5">
      <c r="A143" t="s">
        <v>50</v>
      </c>
      <c s="34" t="s">
        <v>172</v>
      </c>
      <c s="34" t="s">
        <v>1557</v>
      </c>
      <c s="35" t="s">
        <v>5</v>
      </c>
      <c s="6" t="s">
        <v>1558</v>
      </c>
      <c s="36" t="s">
        <v>54</v>
      </c>
      <c s="37">
        <v>1</v>
      </c>
      <c s="36">
        <v>0</v>
      </c>
      <c s="36">
        <f>ROUND(G143*H143,6)</f>
      </c>
      <c r="L143" s="38">
        <v>0</v>
      </c>
      <c s="32">
        <f>ROUND(ROUND(L143,2)*ROUND(G143,3),2)</f>
      </c>
      <c s="36" t="s">
        <v>926</v>
      </c>
      <c>
        <f>(M143*21)/100</f>
      </c>
      <c t="s">
        <v>28</v>
      </c>
    </row>
    <row r="144" spans="1:5" ht="25.5">
      <c r="A144" s="35" t="s">
        <v>56</v>
      </c>
      <c r="E144" s="39" t="s">
        <v>1558</v>
      </c>
    </row>
    <row r="145" spans="1:5" ht="12.75">
      <c r="A145" s="35" t="s">
        <v>57</v>
      </c>
      <c r="E145" s="40" t="s">
        <v>5</v>
      </c>
    </row>
    <row r="146" spans="1:5" ht="12.75">
      <c r="A146" t="s">
        <v>58</v>
      </c>
      <c r="E146" s="39" t="s">
        <v>59</v>
      </c>
    </row>
    <row r="147" spans="1:16" ht="25.5">
      <c r="A147" t="s">
        <v>50</v>
      </c>
      <c s="34" t="s">
        <v>176</v>
      </c>
      <c s="34" t="s">
        <v>1559</v>
      </c>
      <c s="35" t="s">
        <v>5</v>
      </c>
      <c s="6" t="s">
        <v>1560</v>
      </c>
      <c s="36" t="s">
        <v>54</v>
      </c>
      <c s="37">
        <v>11</v>
      </c>
      <c s="36">
        <v>0.001669</v>
      </c>
      <c s="36">
        <f>ROUND(G147*H147,6)</f>
      </c>
      <c r="L147" s="38">
        <v>0</v>
      </c>
      <c s="32">
        <f>ROUND(ROUND(L147,2)*ROUND(G147,3),2)</f>
      </c>
      <c s="36" t="s">
        <v>926</v>
      </c>
      <c>
        <f>(M147*21)/100</f>
      </c>
      <c t="s">
        <v>28</v>
      </c>
    </row>
    <row r="148" spans="1:5" ht="25.5">
      <c r="A148" s="35" t="s">
        <v>56</v>
      </c>
      <c r="E148" s="39" t="s">
        <v>1560</v>
      </c>
    </row>
    <row r="149" spans="1:5" ht="12.75">
      <c r="A149" s="35" t="s">
        <v>57</v>
      </c>
      <c r="E149" s="40" t="s">
        <v>5</v>
      </c>
    </row>
    <row r="150" spans="1:5" ht="12.75">
      <c r="A150" t="s">
        <v>58</v>
      </c>
      <c r="E150" s="39" t="s">
        <v>59</v>
      </c>
    </row>
    <row r="151" spans="1:16" ht="12.75">
      <c r="A151" t="s">
        <v>50</v>
      </c>
      <c s="34" t="s">
        <v>180</v>
      </c>
      <c s="34" t="s">
        <v>1561</v>
      </c>
      <c s="35" t="s">
        <v>5</v>
      </c>
      <c s="6" t="s">
        <v>1562</v>
      </c>
      <c s="36" t="s">
        <v>54</v>
      </c>
      <c s="37">
        <v>3</v>
      </c>
      <c s="36">
        <v>0.0268</v>
      </c>
      <c s="36">
        <f>ROUND(G151*H151,6)</f>
      </c>
      <c r="L151" s="38">
        <v>0</v>
      </c>
      <c s="32">
        <f>ROUND(ROUND(L151,2)*ROUND(G151,3),2)</f>
      </c>
      <c s="36" t="s">
        <v>926</v>
      </c>
      <c>
        <f>(M151*21)/100</f>
      </c>
      <c t="s">
        <v>28</v>
      </c>
    </row>
    <row r="152" spans="1:5" ht="12.75">
      <c r="A152" s="35" t="s">
        <v>56</v>
      </c>
      <c r="E152" s="39" t="s">
        <v>1562</v>
      </c>
    </row>
    <row r="153" spans="1:5" ht="12.75">
      <c r="A153" s="35" t="s">
        <v>57</v>
      </c>
      <c r="E153" s="40" t="s">
        <v>5</v>
      </c>
    </row>
    <row r="154" spans="1:5" ht="12.75">
      <c r="A154" t="s">
        <v>58</v>
      </c>
      <c r="E154" s="39" t="s">
        <v>59</v>
      </c>
    </row>
    <row r="155" spans="1:16" ht="12.75">
      <c r="A155" t="s">
        <v>50</v>
      </c>
      <c s="34" t="s">
        <v>184</v>
      </c>
      <c s="34" t="s">
        <v>1563</v>
      </c>
      <c s="35" t="s">
        <v>5</v>
      </c>
      <c s="6" t="s">
        <v>1564</v>
      </c>
      <c s="36" t="s">
        <v>54</v>
      </c>
      <c s="37">
        <v>2</v>
      </c>
      <c s="36">
        <v>0.0049</v>
      </c>
      <c s="36">
        <f>ROUND(G155*H155,6)</f>
      </c>
      <c r="L155" s="38">
        <v>0</v>
      </c>
      <c s="32">
        <f>ROUND(ROUND(L155,2)*ROUND(G155,3),2)</f>
      </c>
      <c s="36" t="s">
        <v>926</v>
      </c>
      <c>
        <f>(M155*21)/100</f>
      </c>
      <c t="s">
        <v>28</v>
      </c>
    </row>
    <row r="156" spans="1:5" ht="12.75">
      <c r="A156" s="35" t="s">
        <v>56</v>
      </c>
      <c r="E156" s="39" t="s">
        <v>1564</v>
      </c>
    </row>
    <row r="157" spans="1:5" ht="12.75">
      <c r="A157" s="35" t="s">
        <v>57</v>
      </c>
      <c r="E157" s="40" t="s">
        <v>5</v>
      </c>
    </row>
    <row r="158" spans="1:5" ht="12.75">
      <c r="A158" t="s">
        <v>58</v>
      </c>
      <c r="E158" s="39" t="s">
        <v>59</v>
      </c>
    </row>
    <row r="159" spans="1:16" ht="12.75">
      <c r="A159" t="s">
        <v>50</v>
      </c>
      <c s="34" t="s">
        <v>188</v>
      </c>
      <c s="34" t="s">
        <v>1565</v>
      </c>
      <c s="35" t="s">
        <v>5</v>
      </c>
      <c s="6" t="s">
        <v>1566</v>
      </c>
      <c s="36" t="s">
        <v>54</v>
      </c>
      <c s="37">
        <v>1</v>
      </c>
      <c s="36">
        <v>0.0112</v>
      </c>
      <c s="36">
        <f>ROUND(G159*H159,6)</f>
      </c>
      <c r="L159" s="38">
        <v>0</v>
      </c>
      <c s="32">
        <f>ROUND(ROUND(L159,2)*ROUND(G159,3),2)</f>
      </c>
      <c s="36" t="s">
        <v>926</v>
      </c>
      <c>
        <f>(M159*21)/100</f>
      </c>
      <c t="s">
        <v>28</v>
      </c>
    </row>
    <row r="160" spans="1:5" ht="12.75">
      <c r="A160" s="35" t="s">
        <v>56</v>
      </c>
      <c r="E160" s="39" t="s">
        <v>1566</v>
      </c>
    </row>
    <row r="161" spans="1:5" ht="12.75">
      <c r="A161" s="35" t="s">
        <v>57</v>
      </c>
      <c r="E161" s="40" t="s">
        <v>5</v>
      </c>
    </row>
    <row r="162" spans="1:5" ht="12.75">
      <c r="A162" t="s">
        <v>58</v>
      </c>
      <c r="E162" s="39" t="s">
        <v>59</v>
      </c>
    </row>
    <row r="163" spans="1:16" ht="12.75">
      <c r="A163" t="s">
        <v>50</v>
      </c>
      <c s="34" t="s">
        <v>192</v>
      </c>
      <c s="34" t="s">
        <v>1567</v>
      </c>
      <c s="35" t="s">
        <v>5</v>
      </c>
      <c s="6" t="s">
        <v>1568</v>
      </c>
      <c s="36" t="s">
        <v>54</v>
      </c>
      <c s="37">
        <v>4</v>
      </c>
      <c s="36">
        <v>0.0105</v>
      </c>
      <c s="36">
        <f>ROUND(G163*H163,6)</f>
      </c>
      <c r="L163" s="38">
        <v>0</v>
      </c>
      <c s="32">
        <f>ROUND(ROUND(L163,2)*ROUND(G163,3),2)</f>
      </c>
      <c s="36" t="s">
        <v>97</v>
      </c>
      <c>
        <f>(M163*21)/100</f>
      </c>
      <c t="s">
        <v>28</v>
      </c>
    </row>
    <row r="164" spans="1:5" ht="12.75">
      <c r="A164" s="35" t="s">
        <v>56</v>
      </c>
      <c r="E164" s="39" t="s">
        <v>1568</v>
      </c>
    </row>
    <row r="165" spans="1:5" ht="12.75">
      <c r="A165" s="35" t="s">
        <v>57</v>
      </c>
      <c r="E165" s="40" t="s">
        <v>5</v>
      </c>
    </row>
    <row r="166" spans="1:5" ht="12.75">
      <c r="A166" t="s">
        <v>58</v>
      </c>
      <c r="E166" s="39" t="s">
        <v>5</v>
      </c>
    </row>
    <row r="167" spans="1:16" ht="12.75">
      <c r="A167" t="s">
        <v>50</v>
      </c>
      <c s="34" t="s">
        <v>196</v>
      </c>
      <c s="34" t="s">
        <v>1569</v>
      </c>
      <c s="35" t="s">
        <v>5</v>
      </c>
      <c s="6" t="s">
        <v>1570</v>
      </c>
      <c s="36" t="s">
        <v>54</v>
      </c>
      <c s="37">
        <v>1</v>
      </c>
      <c s="36">
        <v>0.0168</v>
      </c>
      <c s="36">
        <f>ROUND(G167*H167,6)</f>
      </c>
      <c r="L167" s="38">
        <v>0</v>
      </c>
      <c s="32">
        <f>ROUND(ROUND(L167,2)*ROUND(G167,3),2)</f>
      </c>
      <c s="36" t="s">
        <v>926</v>
      </c>
      <c>
        <f>(M167*21)/100</f>
      </c>
      <c t="s">
        <v>28</v>
      </c>
    </row>
    <row r="168" spans="1:5" ht="12.75">
      <c r="A168" s="35" t="s">
        <v>56</v>
      </c>
      <c r="E168" s="39" t="s">
        <v>1570</v>
      </c>
    </row>
    <row r="169" spans="1:5" ht="12.75">
      <c r="A169" s="35" t="s">
        <v>57</v>
      </c>
      <c r="E169" s="40" t="s">
        <v>5</v>
      </c>
    </row>
    <row r="170" spans="1:5" ht="12.75">
      <c r="A170" t="s">
        <v>58</v>
      </c>
      <c r="E170" s="39" t="s">
        <v>59</v>
      </c>
    </row>
    <row r="171" spans="1:16" ht="25.5">
      <c r="A171" t="s">
        <v>50</v>
      </c>
      <c s="34" t="s">
        <v>200</v>
      </c>
      <c s="34" t="s">
        <v>1571</v>
      </c>
      <c s="35" t="s">
        <v>5</v>
      </c>
      <c s="6" t="s">
        <v>1572</v>
      </c>
      <c s="36" t="s">
        <v>54</v>
      </c>
      <c s="37">
        <v>8</v>
      </c>
      <c s="36">
        <v>0.001715</v>
      </c>
      <c s="36">
        <f>ROUND(G171*H171,6)</f>
      </c>
      <c r="L171" s="38">
        <v>0</v>
      </c>
      <c s="32">
        <f>ROUND(ROUND(L171,2)*ROUND(G171,3),2)</f>
      </c>
      <c s="36" t="s">
        <v>926</v>
      </c>
      <c>
        <f>(M171*21)/100</f>
      </c>
      <c t="s">
        <v>28</v>
      </c>
    </row>
    <row r="172" spans="1:5" ht="25.5">
      <c r="A172" s="35" t="s">
        <v>56</v>
      </c>
      <c r="E172" s="39" t="s">
        <v>1572</v>
      </c>
    </row>
    <row r="173" spans="1:5" ht="12.75">
      <c r="A173" s="35" t="s">
        <v>57</v>
      </c>
      <c r="E173" s="40" t="s">
        <v>5</v>
      </c>
    </row>
    <row r="174" spans="1:5" ht="12.75">
      <c r="A174" t="s">
        <v>58</v>
      </c>
      <c r="E174" s="39" t="s">
        <v>59</v>
      </c>
    </row>
    <row r="175" spans="1:16" ht="12.75">
      <c r="A175" t="s">
        <v>50</v>
      </c>
      <c s="34" t="s">
        <v>204</v>
      </c>
      <c s="34" t="s">
        <v>1573</v>
      </c>
      <c s="35" t="s">
        <v>5</v>
      </c>
      <c s="6" t="s">
        <v>1574</v>
      </c>
      <c s="36" t="s">
        <v>54</v>
      </c>
      <c s="37">
        <v>2</v>
      </c>
      <c s="36">
        <v>0.0109</v>
      </c>
      <c s="36">
        <f>ROUND(G175*H175,6)</f>
      </c>
      <c r="L175" s="38">
        <v>0</v>
      </c>
      <c s="32">
        <f>ROUND(ROUND(L175,2)*ROUND(G175,3),2)</f>
      </c>
      <c s="36" t="s">
        <v>97</v>
      </c>
      <c>
        <f>(M175*21)/100</f>
      </c>
      <c t="s">
        <v>28</v>
      </c>
    </row>
    <row r="176" spans="1:5" ht="12.75">
      <c r="A176" s="35" t="s">
        <v>56</v>
      </c>
      <c r="E176" s="39" t="s">
        <v>1574</v>
      </c>
    </row>
    <row r="177" spans="1:5" ht="12.75">
      <c r="A177" s="35" t="s">
        <v>57</v>
      </c>
      <c r="E177" s="40" t="s">
        <v>5</v>
      </c>
    </row>
    <row r="178" spans="1:5" ht="12.75">
      <c r="A178" t="s">
        <v>58</v>
      </c>
      <c r="E178" s="39" t="s">
        <v>5</v>
      </c>
    </row>
    <row r="179" spans="1:16" ht="12.75">
      <c r="A179" t="s">
        <v>50</v>
      </c>
      <c s="34" t="s">
        <v>208</v>
      </c>
      <c s="34" t="s">
        <v>1575</v>
      </c>
      <c s="35" t="s">
        <v>5</v>
      </c>
      <c s="6" t="s">
        <v>1576</v>
      </c>
      <c s="36" t="s">
        <v>54</v>
      </c>
      <c s="37">
        <v>2</v>
      </c>
      <c s="36">
        <v>0.012</v>
      </c>
      <c s="36">
        <f>ROUND(G179*H179,6)</f>
      </c>
      <c r="L179" s="38">
        <v>0</v>
      </c>
      <c s="32">
        <f>ROUND(ROUND(L179,2)*ROUND(G179,3),2)</f>
      </c>
      <c s="36" t="s">
        <v>97</v>
      </c>
      <c>
        <f>(M179*21)/100</f>
      </c>
      <c t="s">
        <v>28</v>
      </c>
    </row>
    <row r="180" spans="1:5" ht="12.75">
      <c r="A180" s="35" t="s">
        <v>56</v>
      </c>
      <c r="E180" s="39" t="s">
        <v>1576</v>
      </c>
    </row>
    <row r="181" spans="1:5" ht="12.75">
      <c r="A181" s="35" t="s">
        <v>57</v>
      </c>
      <c r="E181" s="40" t="s">
        <v>5</v>
      </c>
    </row>
    <row r="182" spans="1:5" ht="12.75">
      <c r="A182" t="s">
        <v>58</v>
      </c>
      <c r="E182" s="39" t="s">
        <v>5</v>
      </c>
    </row>
    <row r="183" spans="1:16" ht="25.5">
      <c r="A183" t="s">
        <v>50</v>
      </c>
      <c s="34" t="s">
        <v>212</v>
      </c>
      <c s="34" t="s">
        <v>1577</v>
      </c>
      <c s="35" t="s">
        <v>5</v>
      </c>
      <c s="6" t="s">
        <v>1578</v>
      </c>
      <c s="36" t="s">
        <v>54</v>
      </c>
      <c s="37">
        <v>2</v>
      </c>
      <c s="36">
        <v>0.0197</v>
      </c>
      <c s="36">
        <f>ROUND(G183*H183,6)</f>
      </c>
      <c r="L183" s="38">
        <v>0</v>
      </c>
      <c s="32">
        <f>ROUND(ROUND(L183,2)*ROUND(G183,3),2)</f>
      </c>
      <c s="36" t="s">
        <v>926</v>
      </c>
      <c>
        <f>(M183*21)/100</f>
      </c>
      <c t="s">
        <v>28</v>
      </c>
    </row>
    <row r="184" spans="1:5" ht="25.5">
      <c r="A184" s="35" t="s">
        <v>56</v>
      </c>
      <c r="E184" s="39" t="s">
        <v>1578</v>
      </c>
    </row>
    <row r="185" spans="1:5" ht="12.75">
      <c r="A185" s="35" t="s">
        <v>57</v>
      </c>
      <c r="E185" s="40" t="s">
        <v>5</v>
      </c>
    </row>
    <row r="186" spans="1:5" ht="12.75">
      <c r="A186" t="s">
        <v>58</v>
      </c>
      <c r="E186" s="39" t="s">
        <v>59</v>
      </c>
    </row>
    <row r="187" spans="1:16" ht="12.75">
      <c r="A187" t="s">
        <v>50</v>
      </c>
      <c s="34" t="s">
        <v>214</v>
      </c>
      <c s="34" t="s">
        <v>1579</v>
      </c>
      <c s="35" t="s">
        <v>5</v>
      </c>
      <c s="6" t="s">
        <v>1580</v>
      </c>
      <c s="36" t="s">
        <v>54</v>
      </c>
      <c s="37">
        <v>2</v>
      </c>
      <c s="36">
        <v>0.0121</v>
      </c>
      <c s="36">
        <f>ROUND(G187*H187,6)</f>
      </c>
      <c r="L187" s="38">
        <v>0</v>
      </c>
      <c s="32">
        <f>ROUND(ROUND(L187,2)*ROUND(G187,3),2)</f>
      </c>
      <c s="36" t="s">
        <v>926</v>
      </c>
      <c>
        <f>(M187*21)/100</f>
      </c>
      <c t="s">
        <v>28</v>
      </c>
    </row>
    <row r="188" spans="1:5" ht="12.75">
      <c r="A188" s="35" t="s">
        <v>56</v>
      </c>
      <c r="E188" s="39" t="s">
        <v>1580</v>
      </c>
    </row>
    <row r="189" spans="1:5" ht="12.75">
      <c r="A189" s="35" t="s">
        <v>57</v>
      </c>
      <c r="E189" s="40" t="s">
        <v>5</v>
      </c>
    </row>
    <row r="190" spans="1:5" ht="12.75">
      <c r="A190" t="s">
        <v>58</v>
      </c>
      <c r="E190" s="39" t="s">
        <v>59</v>
      </c>
    </row>
    <row r="191" spans="1:16" ht="25.5">
      <c r="A191" t="s">
        <v>50</v>
      </c>
      <c s="34" t="s">
        <v>218</v>
      </c>
      <c s="34" t="s">
        <v>1581</v>
      </c>
      <c s="35" t="s">
        <v>5</v>
      </c>
      <c s="6" t="s">
        <v>1582</v>
      </c>
      <c s="36" t="s">
        <v>54</v>
      </c>
      <c s="37">
        <v>2</v>
      </c>
      <c s="36">
        <v>0.002874</v>
      </c>
      <c s="36">
        <f>ROUND(G191*H191,6)</f>
      </c>
      <c r="L191" s="38">
        <v>0</v>
      </c>
      <c s="32">
        <f>ROUND(ROUND(L191,2)*ROUND(G191,3),2)</f>
      </c>
      <c s="36" t="s">
        <v>926</v>
      </c>
      <c>
        <f>(M191*21)/100</f>
      </c>
      <c t="s">
        <v>28</v>
      </c>
    </row>
    <row r="192" spans="1:5" ht="25.5">
      <c r="A192" s="35" t="s">
        <v>56</v>
      </c>
      <c r="E192" s="39" t="s">
        <v>1582</v>
      </c>
    </row>
    <row r="193" spans="1:5" ht="12.75">
      <c r="A193" s="35" t="s">
        <v>57</v>
      </c>
      <c r="E193" s="40" t="s">
        <v>5</v>
      </c>
    </row>
    <row r="194" spans="1:5" ht="12.75">
      <c r="A194" t="s">
        <v>58</v>
      </c>
      <c r="E194" s="39" t="s">
        <v>59</v>
      </c>
    </row>
    <row r="195" spans="1:16" ht="25.5">
      <c r="A195" t="s">
        <v>50</v>
      </c>
      <c s="34" t="s">
        <v>220</v>
      </c>
      <c s="34" t="s">
        <v>1583</v>
      </c>
      <c s="35" t="s">
        <v>5</v>
      </c>
      <c s="6" t="s">
        <v>1584</v>
      </c>
      <c s="36" t="s">
        <v>54</v>
      </c>
      <c s="37">
        <v>1</v>
      </c>
      <c s="36">
        <v>0.0186</v>
      </c>
      <c s="36">
        <f>ROUND(G195*H195,6)</f>
      </c>
      <c r="L195" s="38">
        <v>0</v>
      </c>
      <c s="32">
        <f>ROUND(ROUND(L195,2)*ROUND(G195,3),2)</f>
      </c>
      <c s="36" t="s">
        <v>926</v>
      </c>
      <c>
        <f>(M195*21)/100</f>
      </c>
      <c t="s">
        <v>28</v>
      </c>
    </row>
    <row r="196" spans="1:5" ht="25.5">
      <c r="A196" s="35" t="s">
        <v>56</v>
      </c>
      <c r="E196" s="39" t="s">
        <v>1584</v>
      </c>
    </row>
    <row r="197" spans="1:5" ht="12.75">
      <c r="A197" s="35" t="s">
        <v>57</v>
      </c>
      <c r="E197" s="40" t="s">
        <v>5</v>
      </c>
    </row>
    <row r="198" spans="1:5" ht="12.75">
      <c r="A198" t="s">
        <v>58</v>
      </c>
      <c r="E198" s="39" t="s">
        <v>59</v>
      </c>
    </row>
    <row r="199" spans="1:16" ht="25.5">
      <c r="A199" t="s">
        <v>50</v>
      </c>
      <c s="34" t="s">
        <v>222</v>
      </c>
      <c s="34" t="s">
        <v>1585</v>
      </c>
      <c s="35" t="s">
        <v>5</v>
      </c>
      <c s="6" t="s">
        <v>1586</v>
      </c>
      <c s="36" t="s">
        <v>54</v>
      </c>
      <c s="37">
        <v>1</v>
      </c>
      <c s="36">
        <v>0.023</v>
      </c>
      <c s="36">
        <f>ROUND(G199*H199,6)</f>
      </c>
      <c r="L199" s="38">
        <v>0</v>
      </c>
      <c s="32">
        <f>ROUND(ROUND(L199,2)*ROUND(G199,3),2)</f>
      </c>
      <c s="36" t="s">
        <v>926</v>
      </c>
      <c>
        <f>(M199*21)/100</f>
      </c>
      <c t="s">
        <v>28</v>
      </c>
    </row>
    <row r="200" spans="1:5" ht="25.5">
      <c r="A200" s="35" t="s">
        <v>56</v>
      </c>
      <c r="E200" s="39" t="s">
        <v>1586</v>
      </c>
    </row>
    <row r="201" spans="1:5" ht="12.75">
      <c r="A201" s="35" t="s">
        <v>57</v>
      </c>
      <c r="E201" s="40" t="s">
        <v>5</v>
      </c>
    </row>
    <row r="202" spans="1:5" ht="12.75">
      <c r="A202" t="s">
        <v>58</v>
      </c>
      <c r="E202" s="39" t="s">
        <v>59</v>
      </c>
    </row>
    <row r="203" spans="1:16" ht="25.5">
      <c r="A203" t="s">
        <v>50</v>
      </c>
      <c s="34" t="s">
        <v>224</v>
      </c>
      <c s="34" t="s">
        <v>1587</v>
      </c>
      <c s="35" t="s">
        <v>5</v>
      </c>
      <c s="6" t="s">
        <v>1588</v>
      </c>
      <c s="36" t="s">
        <v>54</v>
      </c>
      <c s="37">
        <v>1</v>
      </c>
      <c s="36">
        <v>0.004293</v>
      </c>
      <c s="36">
        <f>ROUND(G203*H203,6)</f>
      </c>
      <c r="L203" s="38">
        <v>0</v>
      </c>
      <c s="32">
        <f>ROUND(ROUND(L203,2)*ROUND(G203,3),2)</f>
      </c>
      <c s="36" t="s">
        <v>926</v>
      </c>
      <c>
        <f>(M203*21)/100</f>
      </c>
      <c t="s">
        <v>28</v>
      </c>
    </row>
    <row r="204" spans="1:5" ht="25.5">
      <c r="A204" s="35" t="s">
        <v>56</v>
      </c>
      <c r="E204" s="39" t="s">
        <v>1588</v>
      </c>
    </row>
    <row r="205" spans="1:5" ht="12.75">
      <c r="A205" s="35" t="s">
        <v>57</v>
      </c>
      <c r="E205" s="40" t="s">
        <v>5</v>
      </c>
    </row>
    <row r="206" spans="1:5" ht="12.75">
      <c r="A206" t="s">
        <v>58</v>
      </c>
      <c r="E206" s="39" t="s">
        <v>59</v>
      </c>
    </row>
    <row r="207" spans="1:16" ht="25.5">
      <c r="A207" t="s">
        <v>50</v>
      </c>
      <c s="34" t="s">
        <v>227</v>
      </c>
      <c s="34" t="s">
        <v>1589</v>
      </c>
      <c s="35" t="s">
        <v>5</v>
      </c>
      <c s="6" t="s">
        <v>1590</v>
      </c>
      <c s="36" t="s">
        <v>54</v>
      </c>
      <c s="37">
        <v>1</v>
      </c>
      <c s="36">
        <v>0.043</v>
      </c>
      <c s="36">
        <f>ROUND(G207*H207,6)</f>
      </c>
      <c r="L207" s="38">
        <v>0</v>
      </c>
      <c s="32">
        <f>ROUND(ROUND(L207,2)*ROUND(G207,3),2)</f>
      </c>
      <c s="36" t="s">
        <v>926</v>
      </c>
      <c>
        <f>(M207*21)/100</f>
      </c>
      <c t="s">
        <v>28</v>
      </c>
    </row>
    <row r="208" spans="1:5" ht="25.5">
      <c r="A208" s="35" t="s">
        <v>56</v>
      </c>
      <c r="E208" s="39" t="s">
        <v>1590</v>
      </c>
    </row>
    <row r="209" spans="1:5" ht="12.75">
      <c r="A209" s="35" t="s">
        <v>57</v>
      </c>
      <c r="E209" s="40" t="s">
        <v>5</v>
      </c>
    </row>
    <row r="210" spans="1:5" ht="12.75">
      <c r="A210" t="s">
        <v>58</v>
      </c>
      <c r="E210" s="39" t="s">
        <v>59</v>
      </c>
    </row>
    <row r="211" spans="1:16" ht="25.5">
      <c r="A211" t="s">
        <v>50</v>
      </c>
      <c s="34" t="s">
        <v>337</v>
      </c>
      <c s="34" t="s">
        <v>1591</v>
      </c>
      <c s="35" t="s">
        <v>5</v>
      </c>
      <c s="6" t="s">
        <v>1592</v>
      </c>
      <c s="36" t="s">
        <v>64</v>
      </c>
      <c s="37">
        <v>110.5</v>
      </c>
      <c s="36">
        <v>0</v>
      </c>
      <c s="36">
        <f>ROUND(G211*H211,6)</f>
      </c>
      <c r="L211" s="38">
        <v>0</v>
      </c>
      <c s="32">
        <f>ROUND(ROUND(L211,2)*ROUND(G211,3),2)</f>
      </c>
      <c s="36" t="s">
        <v>926</v>
      </c>
      <c>
        <f>(M211*21)/100</f>
      </c>
      <c t="s">
        <v>28</v>
      </c>
    </row>
    <row r="212" spans="1:5" ht="25.5">
      <c r="A212" s="35" t="s">
        <v>56</v>
      </c>
      <c r="E212" s="39" t="s">
        <v>1592</v>
      </c>
    </row>
    <row r="213" spans="1:5" ht="12.75">
      <c r="A213" s="35" t="s">
        <v>57</v>
      </c>
      <c r="E213" s="40" t="s">
        <v>5</v>
      </c>
    </row>
    <row r="214" spans="1:5" ht="12.75">
      <c r="A214" t="s">
        <v>58</v>
      </c>
      <c r="E214" s="39" t="s">
        <v>59</v>
      </c>
    </row>
    <row r="215" spans="1:16" ht="12.75">
      <c r="A215" t="s">
        <v>50</v>
      </c>
      <c s="34" t="s">
        <v>340</v>
      </c>
      <c s="34" t="s">
        <v>1593</v>
      </c>
      <c s="35" t="s">
        <v>5</v>
      </c>
      <c s="6" t="s">
        <v>1594</v>
      </c>
      <c s="36" t="s">
        <v>64</v>
      </c>
      <c s="37">
        <v>112.158</v>
      </c>
      <c s="36">
        <v>0.00318</v>
      </c>
      <c s="36">
        <f>ROUND(G215*H215,6)</f>
      </c>
      <c r="L215" s="38">
        <v>0</v>
      </c>
      <c s="32">
        <f>ROUND(ROUND(L215,2)*ROUND(G215,3),2)</f>
      </c>
      <c s="36" t="s">
        <v>926</v>
      </c>
      <c>
        <f>(M215*21)/100</f>
      </c>
      <c t="s">
        <v>28</v>
      </c>
    </row>
    <row r="216" spans="1:5" ht="12.75">
      <c r="A216" s="35" t="s">
        <v>56</v>
      </c>
      <c r="E216" s="39" t="s">
        <v>1594</v>
      </c>
    </row>
    <row r="217" spans="1:5" ht="12.75">
      <c r="A217" s="35" t="s">
        <v>57</v>
      </c>
      <c r="E217" s="40" t="s">
        <v>5</v>
      </c>
    </row>
    <row r="218" spans="1:5" ht="12.75">
      <c r="A218" t="s">
        <v>58</v>
      </c>
      <c r="E218" s="39" t="s">
        <v>59</v>
      </c>
    </row>
    <row r="219" spans="1:16" ht="12.75">
      <c r="A219" t="s">
        <v>50</v>
      </c>
      <c s="34" t="s">
        <v>343</v>
      </c>
      <c s="34" t="s">
        <v>1595</v>
      </c>
      <c s="35" t="s">
        <v>5</v>
      </c>
      <c s="6" t="s">
        <v>1596</v>
      </c>
      <c s="36" t="s">
        <v>54</v>
      </c>
      <c s="37">
        <v>2</v>
      </c>
      <c s="36">
        <v>0.003574</v>
      </c>
      <c s="36">
        <f>ROUND(G219*H219,6)</f>
      </c>
      <c r="L219" s="38">
        <v>0</v>
      </c>
      <c s="32">
        <f>ROUND(ROUND(L219,2)*ROUND(G219,3),2)</f>
      </c>
      <c s="36" t="s">
        <v>926</v>
      </c>
      <c>
        <f>(M219*21)/100</f>
      </c>
      <c t="s">
        <v>28</v>
      </c>
    </row>
    <row r="220" spans="1:5" ht="12.75">
      <c r="A220" s="35" t="s">
        <v>56</v>
      </c>
      <c r="E220" s="39" t="s">
        <v>1596</v>
      </c>
    </row>
    <row r="221" spans="1:5" ht="12.75">
      <c r="A221" s="35" t="s">
        <v>57</v>
      </c>
      <c r="E221" s="40" t="s">
        <v>5</v>
      </c>
    </row>
    <row r="222" spans="1:5" ht="12.75">
      <c r="A222" t="s">
        <v>58</v>
      </c>
      <c r="E222" s="39" t="s">
        <v>59</v>
      </c>
    </row>
    <row r="223" spans="1:16" ht="12.75">
      <c r="A223" t="s">
        <v>50</v>
      </c>
      <c s="34" t="s">
        <v>346</v>
      </c>
      <c s="34" t="s">
        <v>1597</v>
      </c>
      <c s="35" t="s">
        <v>5</v>
      </c>
      <c s="6" t="s">
        <v>1598</v>
      </c>
      <c s="36" t="s">
        <v>54</v>
      </c>
      <c s="37">
        <v>2</v>
      </c>
      <c s="36">
        <v>0.018</v>
      </c>
      <c s="36">
        <f>ROUND(G223*H223,6)</f>
      </c>
      <c r="L223" s="38">
        <v>0</v>
      </c>
      <c s="32">
        <f>ROUND(ROUND(L223,2)*ROUND(G223,3),2)</f>
      </c>
      <c s="36" t="s">
        <v>926</v>
      </c>
      <c>
        <f>(M223*21)/100</f>
      </c>
      <c t="s">
        <v>28</v>
      </c>
    </row>
    <row r="224" spans="1:5" ht="12.75">
      <c r="A224" s="35" t="s">
        <v>56</v>
      </c>
      <c r="E224" s="39" t="s">
        <v>1598</v>
      </c>
    </row>
    <row r="225" spans="1:5" ht="12.75">
      <c r="A225" s="35" t="s">
        <v>57</v>
      </c>
      <c r="E225" s="40" t="s">
        <v>5</v>
      </c>
    </row>
    <row r="226" spans="1:5" ht="12.75">
      <c r="A226" t="s">
        <v>58</v>
      </c>
      <c r="E226" s="39" t="s">
        <v>59</v>
      </c>
    </row>
    <row r="227" spans="1:16" ht="12.75">
      <c r="A227" t="s">
        <v>50</v>
      </c>
      <c s="34" t="s">
        <v>349</v>
      </c>
      <c s="34" t="s">
        <v>1599</v>
      </c>
      <c s="35" t="s">
        <v>5</v>
      </c>
      <c s="6" t="s">
        <v>1600</v>
      </c>
      <c s="36" t="s">
        <v>54</v>
      </c>
      <c s="37">
        <v>1</v>
      </c>
      <c s="36">
        <v>0.001</v>
      </c>
      <c s="36">
        <f>ROUND(G227*H227,6)</f>
      </c>
      <c r="L227" s="38">
        <v>0</v>
      </c>
      <c s="32">
        <f>ROUND(ROUND(L227,2)*ROUND(G227,3),2)</f>
      </c>
      <c s="36" t="s">
        <v>926</v>
      </c>
      <c>
        <f>(M227*21)/100</f>
      </c>
      <c t="s">
        <v>28</v>
      </c>
    </row>
    <row r="228" spans="1:5" ht="12.75">
      <c r="A228" s="35" t="s">
        <v>56</v>
      </c>
      <c r="E228" s="39" t="s">
        <v>1600</v>
      </c>
    </row>
    <row r="229" spans="1:5" ht="12.75">
      <c r="A229" s="35" t="s">
        <v>57</v>
      </c>
      <c r="E229" s="40" t="s">
        <v>5</v>
      </c>
    </row>
    <row r="230" spans="1:5" ht="12.75">
      <c r="A230" t="s">
        <v>58</v>
      </c>
      <c r="E230" s="39" t="s">
        <v>59</v>
      </c>
    </row>
    <row r="231" spans="1:16" ht="25.5">
      <c r="A231" t="s">
        <v>50</v>
      </c>
      <c s="34" t="s">
        <v>352</v>
      </c>
      <c s="34" t="s">
        <v>1601</v>
      </c>
      <c s="35" t="s">
        <v>5</v>
      </c>
      <c s="6" t="s">
        <v>1602</v>
      </c>
      <c s="36" t="s">
        <v>54</v>
      </c>
      <c s="37">
        <v>1</v>
      </c>
      <c s="36">
        <v>0.001591</v>
      </c>
      <c s="36">
        <f>ROUND(G231*H231,6)</f>
      </c>
      <c r="L231" s="38">
        <v>0</v>
      </c>
      <c s="32">
        <f>ROUND(ROUND(L231,2)*ROUND(G231,3),2)</f>
      </c>
      <c s="36" t="s">
        <v>926</v>
      </c>
      <c>
        <f>(M231*21)/100</f>
      </c>
      <c t="s">
        <v>28</v>
      </c>
    </row>
    <row r="232" spans="1:5" ht="25.5">
      <c r="A232" s="35" t="s">
        <v>56</v>
      </c>
      <c r="E232" s="39" t="s">
        <v>1602</v>
      </c>
    </row>
    <row r="233" spans="1:5" ht="12.75">
      <c r="A233" s="35" t="s">
        <v>57</v>
      </c>
      <c r="E233" s="40" t="s">
        <v>5</v>
      </c>
    </row>
    <row r="234" spans="1:5" ht="12.75">
      <c r="A234" t="s">
        <v>58</v>
      </c>
      <c r="E234" s="39" t="s">
        <v>59</v>
      </c>
    </row>
    <row r="235" spans="1:16" ht="12.75">
      <c r="A235" t="s">
        <v>50</v>
      </c>
      <c s="34" t="s">
        <v>355</v>
      </c>
      <c s="34" t="s">
        <v>1603</v>
      </c>
      <c s="35" t="s">
        <v>5</v>
      </c>
      <c s="6" t="s">
        <v>1604</v>
      </c>
      <c s="36" t="s">
        <v>54</v>
      </c>
      <c s="37">
        <v>1</v>
      </c>
      <c s="36">
        <v>0.0183</v>
      </c>
      <c s="36">
        <f>ROUND(G235*H235,6)</f>
      </c>
      <c r="L235" s="38">
        <v>0</v>
      </c>
      <c s="32">
        <f>ROUND(ROUND(L235,2)*ROUND(G235,3),2)</f>
      </c>
      <c s="36" t="s">
        <v>926</v>
      </c>
      <c>
        <f>(M235*21)/100</f>
      </c>
      <c t="s">
        <v>28</v>
      </c>
    </row>
    <row r="236" spans="1:5" ht="12.75">
      <c r="A236" s="35" t="s">
        <v>56</v>
      </c>
      <c r="E236" s="39" t="s">
        <v>1604</v>
      </c>
    </row>
    <row r="237" spans="1:5" ht="12.75">
      <c r="A237" s="35" t="s">
        <v>57</v>
      </c>
      <c r="E237" s="40" t="s">
        <v>5</v>
      </c>
    </row>
    <row r="238" spans="1:5" ht="12.75">
      <c r="A238" t="s">
        <v>58</v>
      </c>
      <c r="E238" s="39" t="s">
        <v>59</v>
      </c>
    </row>
    <row r="239" spans="1:16" ht="38.25">
      <c r="A239" t="s">
        <v>50</v>
      </c>
      <c s="34" t="s">
        <v>358</v>
      </c>
      <c s="34" t="s">
        <v>1605</v>
      </c>
      <c s="35" t="s">
        <v>5</v>
      </c>
      <c s="6" t="s">
        <v>1606</v>
      </c>
      <c s="36" t="s">
        <v>54</v>
      </c>
      <c s="37">
        <v>2</v>
      </c>
      <c s="36">
        <v>0.001654</v>
      </c>
      <c s="36">
        <f>ROUND(G239*H239,6)</f>
      </c>
      <c r="L239" s="38">
        <v>0</v>
      </c>
      <c s="32">
        <f>ROUND(ROUND(L239,2)*ROUND(G239,3),2)</f>
      </c>
      <c s="36" t="s">
        <v>926</v>
      </c>
      <c>
        <f>(M239*21)/100</f>
      </c>
      <c t="s">
        <v>28</v>
      </c>
    </row>
    <row r="240" spans="1:5" ht="38.25">
      <c r="A240" s="35" t="s">
        <v>56</v>
      </c>
      <c r="E240" s="39" t="s">
        <v>1606</v>
      </c>
    </row>
    <row r="241" spans="1:5" ht="12.75">
      <c r="A241" s="35" t="s">
        <v>57</v>
      </c>
      <c r="E241" s="40" t="s">
        <v>5</v>
      </c>
    </row>
    <row r="242" spans="1:5" ht="12.75">
      <c r="A242" t="s">
        <v>58</v>
      </c>
      <c r="E242" s="39" t="s">
        <v>59</v>
      </c>
    </row>
    <row r="243" spans="1:16" ht="12.75">
      <c r="A243" t="s">
        <v>50</v>
      </c>
      <c s="34" t="s">
        <v>361</v>
      </c>
      <c s="34" t="s">
        <v>1607</v>
      </c>
      <c s="35" t="s">
        <v>5</v>
      </c>
      <c s="6" t="s">
        <v>1608</v>
      </c>
      <c s="36" t="s">
        <v>54</v>
      </c>
      <c s="37">
        <v>2</v>
      </c>
      <c s="36">
        <v>0.023</v>
      </c>
      <c s="36">
        <f>ROUND(G243*H243,6)</f>
      </c>
      <c r="L243" s="38">
        <v>0</v>
      </c>
      <c s="32">
        <f>ROUND(ROUND(L243,2)*ROUND(G243,3),2)</f>
      </c>
      <c s="36" t="s">
        <v>926</v>
      </c>
      <c>
        <f>(M243*21)/100</f>
      </c>
      <c t="s">
        <v>28</v>
      </c>
    </row>
    <row r="244" spans="1:5" ht="12.75">
      <c r="A244" s="35" t="s">
        <v>56</v>
      </c>
      <c r="E244" s="39" t="s">
        <v>1608</v>
      </c>
    </row>
    <row r="245" spans="1:5" ht="12.75">
      <c r="A245" s="35" t="s">
        <v>57</v>
      </c>
      <c r="E245" s="40" t="s">
        <v>5</v>
      </c>
    </row>
    <row r="246" spans="1:5" ht="12.75">
      <c r="A246" t="s">
        <v>58</v>
      </c>
      <c r="E246" s="39" t="s">
        <v>59</v>
      </c>
    </row>
    <row r="247" spans="1:16" ht="12.75">
      <c r="A247" t="s">
        <v>50</v>
      </c>
      <c s="34" t="s">
        <v>364</v>
      </c>
      <c s="34" t="s">
        <v>1609</v>
      </c>
      <c s="35" t="s">
        <v>5</v>
      </c>
      <c s="6" t="s">
        <v>1610</v>
      </c>
      <c s="36" t="s">
        <v>54</v>
      </c>
      <c s="37">
        <v>2</v>
      </c>
      <c s="36">
        <v>0.004</v>
      </c>
      <c s="36">
        <f>ROUND(G247*H247,6)</f>
      </c>
      <c r="L247" s="38">
        <v>0</v>
      </c>
      <c s="32">
        <f>ROUND(ROUND(L247,2)*ROUND(G247,3),2)</f>
      </c>
      <c s="36" t="s">
        <v>926</v>
      </c>
      <c>
        <f>(M247*21)/100</f>
      </c>
      <c t="s">
        <v>28</v>
      </c>
    </row>
    <row r="248" spans="1:5" ht="12.75">
      <c r="A248" s="35" t="s">
        <v>56</v>
      </c>
      <c r="E248" s="39" t="s">
        <v>1610</v>
      </c>
    </row>
    <row r="249" spans="1:5" ht="12.75">
      <c r="A249" s="35" t="s">
        <v>57</v>
      </c>
      <c r="E249" s="40" t="s">
        <v>5</v>
      </c>
    </row>
    <row r="250" spans="1:5" ht="12.75">
      <c r="A250" t="s">
        <v>58</v>
      </c>
      <c r="E250" s="39" t="s">
        <v>59</v>
      </c>
    </row>
    <row r="251" spans="1:16" ht="25.5">
      <c r="A251" t="s">
        <v>50</v>
      </c>
      <c s="34" t="s">
        <v>367</v>
      </c>
      <c s="34" t="s">
        <v>1611</v>
      </c>
      <c s="35" t="s">
        <v>5</v>
      </c>
      <c s="6" t="s">
        <v>1612</v>
      </c>
      <c s="36" t="s">
        <v>54</v>
      </c>
      <c s="37">
        <v>4</v>
      </c>
      <c s="36">
        <v>0.001654</v>
      </c>
      <c s="36">
        <f>ROUND(G251*H251,6)</f>
      </c>
      <c r="L251" s="38">
        <v>0</v>
      </c>
      <c s="32">
        <f>ROUND(ROUND(L251,2)*ROUND(G251,3),2)</f>
      </c>
      <c s="36" t="s">
        <v>926</v>
      </c>
      <c>
        <f>(M251*21)/100</f>
      </c>
      <c t="s">
        <v>28</v>
      </c>
    </row>
    <row r="252" spans="1:5" ht="25.5">
      <c r="A252" s="35" t="s">
        <v>56</v>
      </c>
      <c r="E252" s="39" t="s">
        <v>1612</v>
      </c>
    </row>
    <row r="253" spans="1:5" ht="12.75">
      <c r="A253" s="35" t="s">
        <v>57</v>
      </c>
      <c r="E253" s="40" t="s">
        <v>5</v>
      </c>
    </row>
    <row r="254" spans="1:5" ht="12.75">
      <c r="A254" t="s">
        <v>58</v>
      </c>
      <c r="E254" s="39" t="s">
        <v>59</v>
      </c>
    </row>
    <row r="255" spans="1:16" ht="12.75">
      <c r="A255" t="s">
        <v>50</v>
      </c>
      <c s="34" t="s">
        <v>370</v>
      </c>
      <c s="34" t="s">
        <v>1607</v>
      </c>
      <c s="35" t="s">
        <v>51</v>
      </c>
      <c s="6" t="s">
        <v>1608</v>
      </c>
      <c s="36" t="s">
        <v>54</v>
      </c>
      <c s="37">
        <v>4</v>
      </c>
      <c s="36">
        <v>0.023</v>
      </c>
      <c s="36">
        <f>ROUND(G255*H255,6)</f>
      </c>
      <c r="L255" s="38">
        <v>0</v>
      </c>
      <c s="32">
        <f>ROUND(ROUND(L255,2)*ROUND(G255,3),2)</f>
      </c>
      <c s="36" t="s">
        <v>926</v>
      </c>
      <c>
        <f>(M255*21)/100</f>
      </c>
      <c t="s">
        <v>28</v>
      </c>
    </row>
    <row r="256" spans="1:5" ht="12.75">
      <c r="A256" s="35" t="s">
        <v>56</v>
      </c>
      <c r="E256" s="39" t="s">
        <v>1608</v>
      </c>
    </row>
    <row r="257" spans="1:5" ht="12.75">
      <c r="A257" s="35" t="s">
        <v>57</v>
      </c>
      <c r="E257" s="40" t="s">
        <v>5</v>
      </c>
    </row>
    <row r="258" spans="1:5" ht="12.75">
      <c r="A258" t="s">
        <v>58</v>
      </c>
      <c r="E258" s="39" t="s">
        <v>59</v>
      </c>
    </row>
    <row r="259" spans="1:16" ht="12.75">
      <c r="A259" t="s">
        <v>50</v>
      </c>
      <c s="34" t="s">
        <v>373</v>
      </c>
      <c s="34" t="s">
        <v>1613</v>
      </c>
      <c s="35" t="s">
        <v>5</v>
      </c>
      <c s="6" t="s">
        <v>1614</v>
      </c>
      <c s="36" t="s">
        <v>54</v>
      </c>
      <c s="37">
        <v>4</v>
      </c>
      <c s="36">
        <v>0.0035</v>
      </c>
      <c s="36">
        <f>ROUND(G259*H259,6)</f>
      </c>
      <c r="L259" s="38">
        <v>0</v>
      </c>
      <c s="32">
        <f>ROUND(ROUND(L259,2)*ROUND(G259,3),2)</f>
      </c>
      <c s="36" t="s">
        <v>926</v>
      </c>
      <c>
        <f>(M259*21)/100</f>
      </c>
      <c t="s">
        <v>28</v>
      </c>
    </row>
    <row r="260" spans="1:5" ht="12.75">
      <c r="A260" s="35" t="s">
        <v>56</v>
      </c>
      <c r="E260" s="39" t="s">
        <v>1614</v>
      </c>
    </row>
    <row r="261" spans="1:5" ht="12.75">
      <c r="A261" s="35" t="s">
        <v>57</v>
      </c>
      <c r="E261" s="40" t="s">
        <v>5</v>
      </c>
    </row>
    <row r="262" spans="1:5" ht="12.75">
      <c r="A262" t="s">
        <v>58</v>
      </c>
      <c r="E262" s="39" t="s">
        <v>59</v>
      </c>
    </row>
    <row r="263" spans="1:16" ht="25.5">
      <c r="A263" t="s">
        <v>50</v>
      </c>
      <c s="34" t="s">
        <v>376</v>
      </c>
      <c s="34" t="s">
        <v>1615</v>
      </c>
      <c s="35" t="s">
        <v>5</v>
      </c>
      <c s="6" t="s">
        <v>1616</v>
      </c>
      <c s="36" t="s">
        <v>54</v>
      </c>
      <c s="37">
        <v>2</v>
      </c>
      <c s="36">
        <v>0.001628</v>
      </c>
      <c s="36">
        <f>ROUND(G263*H263,6)</f>
      </c>
      <c r="L263" s="38">
        <v>0</v>
      </c>
      <c s="32">
        <f>ROUND(ROUND(L263,2)*ROUND(G263,3),2)</f>
      </c>
      <c s="36" t="s">
        <v>926</v>
      </c>
      <c>
        <f>(M263*21)/100</f>
      </c>
      <c t="s">
        <v>28</v>
      </c>
    </row>
    <row r="264" spans="1:5" ht="25.5">
      <c r="A264" s="35" t="s">
        <v>56</v>
      </c>
      <c r="E264" s="39" t="s">
        <v>1616</v>
      </c>
    </row>
    <row r="265" spans="1:5" ht="12.75">
      <c r="A265" s="35" t="s">
        <v>57</v>
      </c>
      <c r="E265" s="40" t="s">
        <v>5</v>
      </c>
    </row>
    <row r="266" spans="1:5" ht="12.75">
      <c r="A266" t="s">
        <v>58</v>
      </c>
      <c r="E266" s="39" t="s">
        <v>59</v>
      </c>
    </row>
    <row r="267" spans="1:16" ht="12.75">
      <c r="A267" t="s">
        <v>50</v>
      </c>
      <c s="34" t="s">
        <v>379</v>
      </c>
      <c s="34" t="s">
        <v>1617</v>
      </c>
      <c s="35" t="s">
        <v>5</v>
      </c>
      <c s="6" t="s">
        <v>1618</v>
      </c>
      <c s="36" t="s">
        <v>54</v>
      </c>
      <c s="37">
        <v>2</v>
      </c>
      <c s="36">
        <v>0.0072</v>
      </c>
      <c s="36">
        <f>ROUND(G267*H267,6)</f>
      </c>
      <c r="L267" s="38">
        <v>0</v>
      </c>
      <c s="32">
        <f>ROUND(ROUND(L267,2)*ROUND(G267,3),2)</f>
      </c>
      <c s="36" t="s">
        <v>926</v>
      </c>
      <c>
        <f>(M267*21)/100</f>
      </c>
      <c t="s">
        <v>28</v>
      </c>
    </row>
    <row r="268" spans="1:5" ht="12.75">
      <c r="A268" s="35" t="s">
        <v>56</v>
      </c>
      <c r="E268" s="39" t="s">
        <v>1618</v>
      </c>
    </row>
    <row r="269" spans="1:5" ht="12.75">
      <c r="A269" s="35" t="s">
        <v>57</v>
      </c>
      <c r="E269" s="40" t="s">
        <v>5</v>
      </c>
    </row>
    <row r="270" spans="1:5" ht="12.75">
      <c r="A270" t="s">
        <v>58</v>
      </c>
      <c r="E270" s="39" t="s">
        <v>59</v>
      </c>
    </row>
    <row r="271" spans="1:16" ht="12.75">
      <c r="A271" t="s">
        <v>50</v>
      </c>
      <c s="34" t="s">
        <v>382</v>
      </c>
      <c s="34" t="s">
        <v>1619</v>
      </c>
      <c s="35" t="s">
        <v>5</v>
      </c>
      <c s="6" t="s">
        <v>1620</v>
      </c>
      <c s="36" t="s">
        <v>54</v>
      </c>
      <c s="37">
        <v>2</v>
      </c>
      <c s="36">
        <v>0.001661</v>
      </c>
      <c s="36">
        <f>ROUND(G271*H271,6)</f>
      </c>
      <c r="L271" s="38">
        <v>0</v>
      </c>
      <c s="32">
        <f>ROUND(ROUND(L271,2)*ROUND(G271,3),2)</f>
      </c>
      <c s="36" t="s">
        <v>926</v>
      </c>
      <c>
        <f>(M271*21)/100</f>
      </c>
      <c t="s">
        <v>28</v>
      </c>
    </row>
    <row r="272" spans="1:5" ht="12.75">
      <c r="A272" s="35" t="s">
        <v>56</v>
      </c>
      <c r="E272" s="39" t="s">
        <v>1620</v>
      </c>
    </row>
    <row r="273" spans="1:5" ht="12.75">
      <c r="A273" s="35" t="s">
        <v>57</v>
      </c>
      <c r="E273" s="40" t="s">
        <v>5</v>
      </c>
    </row>
    <row r="274" spans="1:5" ht="12.75">
      <c r="A274" t="s">
        <v>58</v>
      </c>
      <c r="E274" s="39" t="s">
        <v>59</v>
      </c>
    </row>
    <row r="275" spans="1:16" ht="12.75">
      <c r="A275" t="s">
        <v>50</v>
      </c>
      <c s="34" t="s">
        <v>385</v>
      </c>
      <c s="34" t="s">
        <v>1621</v>
      </c>
      <c s="35" t="s">
        <v>5</v>
      </c>
      <c s="6" t="s">
        <v>1622</v>
      </c>
      <c s="36" t="s">
        <v>54</v>
      </c>
      <c s="37">
        <v>2</v>
      </c>
      <c s="36">
        <v>0.02</v>
      </c>
      <c s="36">
        <f>ROUND(G275*H275,6)</f>
      </c>
      <c r="L275" s="38">
        <v>0</v>
      </c>
      <c s="32">
        <f>ROUND(ROUND(L275,2)*ROUND(G275,3),2)</f>
      </c>
      <c s="36" t="s">
        <v>926</v>
      </c>
      <c>
        <f>(M275*21)/100</f>
      </c>
      <c t="s">
        <v>28</v>
      </c>
    </row>
    <row r="276" spans="1:5" ht="12.75">
      <c r="A276" s="35" t="s">
        <v>56</v>
      </c>
      <c r="E276" s="39" t="s">
        <v>1622</v>
      </c>
    </row>
    <row r="277" spans="1:5" ht="12.75">
      <c r="A277" s="35" t="s">
        <v>57</v>
      </c>
      <c r="E277" s="40" t="s">
        <v>5</v>
      </c>
    </row>
    <row r="278" spans="1:5" ht="12.75">
      <c r="A278" t="s">
        <v>58</v>
      </c>
      <c r="E278" s="39" t="s">
        <v>59</v>
      </c>
    </row>
    <row r="279" spans="1:16" ht="12.75">
      <c r="A279" t="s">
        <v>50</v>
      </c>
      <c s="34" t="s">
        <v>388</v>
      </c>
      <c s="34" t="s">
        <v>1623</v>
      </c>
      <c s="35" t="s">
        <v>5</v>
      </c>
      <c s="6" t="s">
        <v>1624</v>
      </c>
      <c s="36" t="s">
        <v>54</v>
      </c>
      <c s="37">
        <v>1</v>
      </c>
      <c s="36">
        <v>0.001363</v>
      </c>
      <c s="36">
        <f>ROUND(G279*H279,6)</f>
      </c>
      <c r="L279" s="38">
        <v>0</v>
      </c>
      <c s="32">
        <f>ROUND(ROUND(L279,2)*ROUND(G279,3),2)</f>
      </c>
      <c s="36" t="s">
        <v>926</v>
      </c>
      <c>
        <f>(M279*21)/100</f>
      </c>
      <c t="s">
        <v>28</v>
      </c>
    </row>
    <row r="280" spans="1:5" ht="12.75">
      <c r="A280" s="35" t="s">
        <v>56</v>
      </c>
      <c r="E280" s="39" t="s">
        <v>1624</v>
      </c>
    </row>
    <row r="281" spans="1:5" ht="12.75">
      <c r="A281" s="35" t="s">
        <v>57</v>
      </c>
      <c r="E281" s="40" t="s">
        <v>5</v>
      </c>
    </row>
    <row r="282" spans="1:5" ht="12.75">
      <c r="A282" t="s">
        <v>58</v>
      </c>
      <c r="E282" s="39" t="s">
        <v>59</v>
      </c>
    </row>
    <row r="283" spans="1:16" ht="12.75">
      <c r="A283" t="s">
        <v>50</v>
      </c>
      <c s="34" t="s">
        <v>391</v>
      </c>
      <c s="34" t="s">
        <v>1625</v>
      </c>
      <c s="35" t="s">
        <v>5</v>
      </c>
      <c s="6" t="s">
        <v>1626</v>
      </c>
      <c s="36" t="s">
        <v>54</v>
      </c>
      <c s="37">
        <v>1</v>
      </c>
      <c s="36">
        <v>0.088</v>
      </c>
      <c s="36">
        <f>ROUND(G283*H283,6)</f>
      </c>
      <c r="L283" s="38">
        <v>0</v>
      </c>
      <c s="32">
        <f>ROUND(ROUND(L283,2)*ROUND(G283,3),2)</f>
      </c>
      <c s="36" t="s">
        <v>926</v>
      </c>
      <c>
        <f>(M283*21)/100</f>
      </c>
      <c t="s">
        <v>28</v>
      </c>
    </row>
    <row r="284" spans="1:5" ht="12.75">
      <c r="A284" s="35" t="s">
        <v>56</v>
      </c>
      <c r="E284" s="39" t="s">
        <v>1626</v>
      </c>
    </row>
    <row r="285" spans="1:5" ht="12.75">
      <c r="A285" s="35" t="s">
        <v>57</v>
      </c>
      <c r="E285" s="40" t="s">
        <v>5</v>
      </c>
    </row>
    <row r="286" spans="1:5" ht="12.75">
      <c r="A286" t="s">
        <v>58</v>
      </c>
      <c r="E286" s="39" t="s">
        <v>59</v>
      </c>
    </row>
    <row r="287" spans="1:16" ht="12.75">
      <c r="A287" t="s">
        <v>50</v>
      </c>
      <c s="34" t="s">
        <v>394</v>
      </c>
      <c s="34" t="s">
        <v>1627</v>
      </c>
      <c s="35" t="s">
        <v>5</v>
      </c>
      <c s="6" t="s">
        <v>1628</v>
      </c>
      <c s="36" t="s">
        <v>64</v>
      </c>
      <c s="37">
        <v>110.5</v>
      </c>
      <c s="36">
        <v>0</v>
      </c>
      <c s="36">
        <f>ROUND(G287*H287,6)</f>
      </c>
      <c r="L287" s="38">
        <v>0</v>
      </c>
      <c s="32">
        <f>ROUND(ROUND(L287,2)*ROUND(G287,3),2)</f>
      </c>
      <c s="36" t="s">
        <v>926</v>
      </c>
      <c>
        <f>(M287*21)/100</f>
      </c>
      <c t="s">
        <v>28</v>
      </c>
    </row>
    <row r="288" spans="1:5" ht="12.75">
      <c r="A288" s="35" t="s">
        <v>56</v>
      </c>
      <c r="E288" s="39" t="s">
        <v>1628</v>
      </c>
    </row>
    <row r="289" spans="1:5" ht="12.75">
      <c r="A289" s="35" t="s">
        <v>57</v>
      </c>
      <c r="E289" s="40" t="s">
        <v>5</v>
      </c>
    </row>
    <row r="290" spans="1:5" ht="12.75">
      <c r="A290" t="s">
        <v>58</v>
      </c>
      <c r="E290" s="39" t="s">
        <v>59</v>
      </c>
    </row>
    <row r="291" spans="1:16" ht="12.75">
      <c r="A291" t="s">
        <v>50</v>
      </c>
      <c s="34" t="s">
        <v>398</v>
      </c>
      <c s="34" t="s">
        <v>1629</v>
      </c>
      <c s="35" t="s">
        <v>5</v>
      </c>
      <c s="6" t="s">
        <v>1630</v>
      </c>
      <c s="36" t="s">
        <v>64</v>
      </c>
      <c s="37">
        <v>110.5</v>
      </c>
      <c s="36">
        <v>1E-06</v>
      </c>
      <c s="36">
        <f>ROUND(G291*H291,6)</f>
      </c>
      <c r="L291" s="38">
        <v>0</v>
      </c>
      <c s="32">
        <f>ROUND(ROUND(L291,2)*ROUND(G291,3),2)</f>
      </c>
      <c s="36" t="s">
        <v>926</v>
      </c>
      <c>
        <f>(M291*21)/100</f>
      </c>
      <c t="s">
        <v>28</v>
      </c>
    </row>
    <row r="292" spans="1:5" ht="12.75">
      <c r="A292" s="35" t="s">
        <v>56</v>
      </c>
      <c r="E292" s="39" t="s">
        <v>1630</v>
      </c>
    </row>
    <row r="293" spans="1:5" ht="12.75">
      <c r="A293" s="35" t="s">
        <v>57</v>
      </c>
      <c r="E293" s="40" t="s">
        <v>5</v>
      </c>
    </row>
    <row r="294" spans="1:5" ht="12.75">
      <c r="A294" t="s">
        <v>58</v>
      </c>
      <c r="E294" s="39" t="s">
        <v>59</v>
      </c>
    </row>
    <row r="295" spans="1:16" ht="25.5">
      <c r="A295" t="s">
        <v>50</v>
      </c>
      <c s="34" t="s">
        <v>401</v>
      </c>
      <c s="34" t="s">
        <v>1631</v>
      </c>
      <c s="35" t="s">
        <v>5</v>
      </c>
      <c s="6" t="s">
        <v>1632</v>
      </c>
      <c s="36" t="s">
        <v>236</v>
      </c>
      <c s="37">
        <v>11.001</v>
      </c>
      <c s="36">
        <v>2.50187</v>
      </c>
      <c s="36">
        <f>ROUND(G295*H295,6)</f>
      </c>
      <c r="L295" s="38">
        <v>0</v>
      </c>
      <c s="32">
        <f>ROUND(ROUND(L295,2)*ROUND(G295,3),2)</f>
      </c>
      <c s="36" t="s">
        <v>926</v>
      </c>
      <c>
        <f>(M295*21)/100</f>
      </c>
      <c t="s">
        <v>28</v>
      </c>
    </row>
    <row r="296" spans="1:5" ht="25.5">
      <c r="A296" s="35" t="s">
        <v>56</v>
      </c>
      <c r="E296" s="39" t="s">
        <v>1632</v>
      </c>
    </row>
    <row r="297" spans="1:5" ht="12.75">
      <c r="A297" s="35" t="s">
        <v>57</v>
      </c>
      <c r="E297" s="40" t="s">
        <v>5</v>
      </c>
    </row>
    <row r="298" spans="1:5" ht="12.75">
      <c r="A298" t="s">
        <v>58</v>
      </c>
      <c r="E298" s="39" t="s">
        <v>59</v>
      </c>
    </row>
    <row r="299" spans="1:16" ht="25.5">
      <c r="A299" t="s">
        <v>50</v>
      </c>
      <c s="34" t="s">
        <v>405</v>
      </c>
      <c s="34" t="s">
        <v>1364</v>
      </c>
      <c s="35" t="s">
        <v>5</v>
      </c>
      <c s="6" t="s">
        <v>1365</v>
      </c>
      <c s="36" t="s">
        <v>236</v>
      </c>
      <c s="37">
        <v>2.254</v>
      </c>
      <c s="36">
        <v>2.50187</v>
      </c>
      <c s="36">
        <f>ROUND(G299*H299,6)</f>
      </c>
      <c r="L299" s="38">
        <v>0</v>
      </c>
      <c s="32">
        <f>ROUND(ROUND(L299,2)*ROUND(G299,3),2)</f>
      </c>
      <c s="36" t="s">
        <v>926</v>
      </c>
      <c>
        <f>(M299*21)/100</f>
      </c>
      <c t="s">
        <v>28</v>
      </c>
    </row>
    <row r="300" spans="1:5" ht="25.5">
      <c r="A300" s="35" t="s">
        <v>56</v>
      </c>
      <c r="E300" s="39" t="s">
        <v>1365</v>
      </c>
    </row>
    <row r="301" spans="1:5" ht="12.75">
      <c r="A301" s="35" t="s">
        <v>57</v>
      </c>
      <c r="E301" s="40" t="s">
        <v>5</v>
      </c>
    </row>
    <row r="302" spans="1:5" ht="12.75">
      <c r="A302" t="s">
        <v>58</v>
      </c>
      <c r="E302" s="39" t="s">
        <v>59</v>
      </c>
    </row>
    <row r="303" spans="1:16" ht="25.5">
      <c r="A303" t="s">
        <v>50</v>
      </c>
      <c s="34" t="s">
        <v>408</v>
      </c>
      <c s="34" t="s">
        <v>1633</v>
      </c>
      <c s="35" t="s">
        <v>5</v>
      </c>
      <c s="6" t="s">
        <v>1634</v>
      </c>
      <c s="36" t="s">
        <v>423</v>
      </c>
      <c s="37">
        <v>70.84</v>
      </c>
      <c s="36">
        <v>0.004647</v>
      </c>
      <c s="36">
        <f>ROUND(G303*H303,6)</f>
      </c>
      <c r="L303" s="38">
        <v>0</v>
      </c>
      <c s="32">
        <f>ROUND(ROUND(L303,2)*ROUND(G303,3),2)</f>
      </c>
      <c s="36" t="s">
        <v>926</v>
      </c>
      <c>
        <f>(M303*21)/100</f>
      </c>
      <c t="s">
        <v>28</v>
      </c>
    </row>
    <row r="304" spans="1:5" ht="25.5">
      <c r="A304" s="35" t="s">
        <v>56</v>
      </c>
      <c r="E304" s="39" t="s">
        <v>1634</v>
      </c>
    </row>
    <row r="305" spans="1:5" ht="12.75">
      <c r="A305" s="35" t="s">
        <v>57</v>
      </c>
      <c r="E305" s="40" t="s">
        <v>5</v>
      </c>
    </row>
    <row r="306" spans="1:5" ht="12.75">
      <c r="A306" t="s">
        <v>58</v>
      </c>
      <c r="E306" s="39" t="s">
        <v>59</v>
      </c>
    </row>
    <row r="307" spans="1:16" ht="12.75">
      <c r="A307" t="s">
        <v>50</v>
      </c>
      <c s="34" t="s">
        <v>1635</v>
      </c>
      <c s="34" t="s">
        <v>1383</v>
      </c>
      <c s="35" t="s">
        <v>5</v>
      </c>
      <c s="6" t="s">
        <v>1384</v>
      </c>
      <c s="36" t="s">
        <v>423</v>
      </c>
      <c s="37">
        <v>7.052</v>
      </c>
      <c s="36">
        <v>0.00396</v>
      </c>
      <c s="36">
        <f>ROUND(G307*H307,6)</f>
      </c>
      <c r="L307" s="38">
        <v>0</v>
      </c>
      <c s="32">
        <f>ROUND(ROUND(L307,2)*ROUND(G307,3),2)</f>
      </c>
      <c s="36" t="s">
        <v>926</v>
      </c>
      <c>
        <f>(M307*21)/100</f>
      </c>
      <c t="s">
        <v>28</v>
      </c>
    </row>
    <row r="308" spans="1:5" ht="12.75">
      <c r="A308" s="35" t="s">
        <v>56</v>
      </c>
      <c r="E308" s="39" t="s">
        <v>1384</v>
      </c>
    </row>
    <row r="309" spans="1:5" ht="12.75">
      <c r="A309" s="35" t="s">
        <v>57</v>
      </c>
      <c r="E309" s="40" t="s">
        <v>5</v>
      </c>
    </row>
    <row r="310" spans="1:5" ht="12.75">
      <c r="A310" t="s">
        <v>58</v>
      </c>
      <c r="E310" s="39" t="s">
        <v>59</v>
      </c>
    </row>
    <row r="311" spans="1:16" ht="12.75">
      <c r="A311" t="s">
        <v>50</v>
      </c>
      <c s="34" t="s">
        <v>1636</v>
      </c>
      <c s="34" t="s">
        <v>1385</v>
      </c>
      <c s="35" t="s">
        <v>5</v>
      </c>
      <c s="6" t="s">
        <v>1386</v>
      </c>
      <c s="36" t="s">
        <v>939</v>
      </c>
      <c s="37">
        <v>1.481</v>
      </c>
      <c s="36">
        <v>1.042323</v>
      </c>
      <c s="36">
        <f>ROUND(G311*H311,6)</f>
      </c>
      <c r="L311" s="38">
        <v>0</v>
      </c>
      <c s="32">
        <f>ROUND(ROUND(L311,2)*ROUND(G311,3),2)</f>
      </c>
      <c s="36" t="s">
        <v>926</v>
      </c>
      <c>
        <f>(M311*21)/100</f>
      </c>
      <c t="s">
        <v>28</v>
      </c>
    </row>
    <row r="312" spans="1:5" ht="12.75">
      <c r="A312" s="35" t="s">
        <v>56</v>
      </c>
      <c r="E312" s="39" t="s">
        <v>1386</v>
      </c>
    </row>
    <row r="313" spans="1:5" ht="12.75">
      <c r="A313" s="35" t="s">
        <v>57</v>
      </c>
      <c r="E313" s="40" t="s">
        <v>5</v>
      </c>
    </row>
    <row r="314" spans="1:5" ht="12.75">
      <c r="A314" t="s">
        <v>58</v>
      </c>
      <c r="E314" s="39" t="s">
        <v>59</v>
      </c>
    </row>
    <row r="315" spans="1:16" ht="12.75">
      <c r="A315" t="s">
        <v>50</v>
      </c>
      <c s="34" t="s">
        <v>1637</v>
      </c>
      <c s="34" t="s">
        <v>1387</v>
      </c>
      <c s="35" t="s">
        <v>5</v>
      </c>
      <c s="6" t="s">
        <v>1388</v>
      </c>
      <c s="36" t="s">
        <v>939</v>
      </c>
      <c s="37">
        <v>0.11</v>
      </c>
      <c s="36">
        <v>0.997348</v>
      </c>
      <c s="36">
        <f>ROUND(G315*H315,6)</f>
      </c>
      <c r="L315" s="38">
        <v>0</v>
      </c>
      <c s="32">
        <f>ROUND(ROUND(L315,2)*ROUND(G315,3),2)</f>
      </c>
      <c s="36" t="s">
        <v>926</v>
      </c>
      <c>
        <f>(M315*21)/100</f>
      </c>
      <c t="s">
        <v>28</v>
      </c>
    </row>
    <row r="316" spans="1:5" ht="12.75">
      <c r="A316" s="35" t="s">
        <v>56</v>
      </c>
      <c r="E316" s="39" t="s">
        <v>1388</v>
      </c>
    </row>
    <row r="317" spans="1:5" ht="12.75">
      <c r="A317" s="35" t="s">
        <v>57</v>
      </c>
      <c r="E317" s="40" t="s">
        <v>5</v>
      </c>
    </row>
    <row r="318" spans="1:5" ht="12.75">
      <c r="A318" t="s">
        <v>58</v>
      </c>
      <c r="E318" s="39" t="s">
        <v>59</v>
      </c>
    </row>
    <row r="319" spans="1:16" ht="12.75">
      <c r="A319" t="s">
        <v>50</v>
      </c>
      <c s="34" t="s">
        <v>1638</v>
      </c>
      <c s="34" t="s">
        <v>1389</v>
      </c>
      <c s="35" t="s">
        <v>5</v>
      </c>
      <c s="6" t="s">
        <v>1390</v>
      </c>
      <c s="36" t="s">
        <v>54</v>
      </c>
      <c s="37">
        <v>1</v>
      </c>
      <c s="36">
        <v>0.217338</v>
      </c>
      <c s="36">
        <f>ROUND(G319*H319,6)</f>
      </c>
      <c r="L319" s="38">
        <v>0</v>
      </c>
      <c s="32">
        <f>ROUND(ROUND(L319,2)*ROUND(G319,3),2)</f>
      </c>
      <c s="36" t="s">
        <v>926</v>
      </c>
      <c>
        <f>(M319*21)/100</f>
      </c>
      <c t="s">
        <v>28</v>
      </c>
    </row>
    <row r="320" spans="1:5" ht="12.75">
      <c r="A320" s="35" t="s">
        <v>56</v>
      </c>
      <c r="E320" s="39" t="s">
        <v>1390</v>
      </c>
    </row>
    <row r="321" spans="1:5" ht="12.75">
      <c r="A321" s="35" t="s">
        <v>57</v>
      </c>
      <c r="E321" s="40" t="s">
        <v>5</v>
      </c>
    </row>
    <row r="322" spans="1:5" ht="12.75">
      <c r="A322" t="s">
        <v>58</v>
      </c>
      <c r="E322" s="39" t="s">
        <v>59</v>
      </c>
    </row>
    <row r="323" spans="1:16" ht="12.75">
      <c r="A323" t="s">
        <v>50</v>
      </c>
      <c s="34" t="s">
        <v>1639</v>
      </c>
      <c s="34" t="s">
        <v>1640</v>
      </c>
      <c s="35" t="s">
        <v>5</v>
      </c>
      <c s="6" t="s">
        <v>1641</v>
      </c>
      <c s="36" t="s">
        <v>54</v>
      </c>
      <c s="37">
        <v>1</v>
      </c>
      <c s="36">
        <v>0</v>
      </c>
      <c s="36">
        <f>ROUND(G323*H323,6)</f>
      </c>
      <c r="L323" s="38">
        <v>0</v>
      </c>
      <c s="32">
        <f>ROUND(ROUND(L323,2)*ROUND(G323,3),2)</f>
      </c>
      <c s="36" t="s">
        <v>926</v>
      </c>
      <c>
        <f>(M323*21)/100</f>
      </c>
      <c t="s">
        <v>28</v>
      </c>
    </row>
    <row r="324" spans="1:5" ht="12.75">
      <c r="A324" s="35" t="s">
        <v>56</v>
      </c>
      <c r="E324" s="39" t="s">
        <v>1641</v>
      </c>
    </row>
    <row r="325" spans="1:5" ht="12.75">
      <c r="A325" s="35" t="s">
        <v>57</v>
      </c>
      <c r="E325" s="40" t="s">
        <v>5</v>
      </c>
    </row>
    <row r="326" spans="1:5" ht="12.75">
      <c r="A326" t="s">
        <v>58</v>
      </c>
      <c r="E326" s="39" t="s">
        <v>59</v>
      </c>
    </row>
    <row r="327" spans="1:16" ht="12.75">
      <c r="A327" t="s">
        <v>50</v>
      </c>
      <c s="34" t="s">
        <v>1642</v>
      </c>
      <c s="34" t="s">
        <v>1643</v>
      </c>
      <c s="35" t="s">
        <v>5</v>
      </c>
      <c s="6" t="s">
        <v>1644</v>
      </c>
      <c s="36" t="s">
        <v>54</v>
      </c>
      <c s="37">
        <v>2</v>
      </c>
      <c s="36">
        <v>0.123032</v>
      </c>
      <c s="36">
        <f>ROUND(G327*H327,6)</f>
      </c>
      <c r="L327" s="38">
        <v>0</v>
      </c>
      <c s="32">
        <f>ROUND(ROUND(L327,2)*ROUND(G327,3),2)</f>
      </c>
      <c s="36" t="s">
        <v>926</v>
      </c>
      <c>
        <f>(M327*21)/100</f>
      </c>
      <c t="s">
        <v>28</v>
      </c>
    </row>
    <row r="328" spans="1:5" ht="12.75">
      <c r="A328" s="35" t="s">
        <v>56</v>
      </c>
      <c r="E328" s="39" t="s">
        <v>1644</v>
      </c>
    </row>
    <row r="329" spans="1:5" ht="12.75">
      <c r="A329" s="35" t="s">
        <v>57</v>
      </c>
      <c r="E329" s="40" t="s">
        <v>5</v>
      </c>
    </row>
    <row r="330" spans="1:5" ht="12.75">
      <c r="A330" t="s">
        <v>58</v>
      </c>
      <c r="E330" s="39" t="s">
        <v>59</v>
      </c>
    </row>
    <row r="331" spans="1:16" ht="12.75">
      <c r="A331" t="s">
        <v>50</v>
      </c>
      <c s="34" t="s">
        <v>1645</v>
      </c>
      <c s="34" t="s">
        <v>1646</v>
      </c>
      <c s="35" t="s">
        <v>5</v>
      </c>
      <c s="6" t="s">
        <v>1647</v>
      </c>
      <c s="36" t="s">
        <v>54</v>
      </c>
      <c s="37">
        <v>2</v>
      </c>
      <c s="36">
        <v>0.0133</v>
      </c>
      <c s="36">
        <f>ROUND(G331*H331,6)</f>
      </c>
      <c r="L331" s="38">
        <v>0</v>
      </c>
      <c s="32">
        <f>ROUND(ROUND(L331,2)*ROUND(G331,3),2)</f>
      </c>
      <c s="36" t="s">
        <v>926</v>
      </c>
      <c>
        <f>(M331*21)/100</f>
      </c>
      <c t="s">
        <v>28</v>
      </c>
    </row>
    <row r="332" spans="1:5" ht="12.75">
      <c r="A332" s="35" t="s">
        <v>56</v>
      </c>
      <c r="E332" s="39" t="s">
        <v>1647</v>
      </c>
    </row>
    <row r="333" spans="1:5" ht="12.75">
      <c r="A333" s="35" t="s">
        <v>57</v>
      </c>
      <c r="E333" s="40" t="s">
        <v>5</v>
      </c>
    </row>
    <row r="334" spans="1:5" ht="12.75">
      <c r="A334" t="s">
        <v>58</v>
      </c>
      <c r="E334" s="39" t="s">
        <v>59</v>
      </c>
    </row>
    <row r="335" spans="1:16" ht="12.75">
      <c r="A335" t="s">
        <v>50</v>
      </c>
      <c s="34" t="s">
        <v>1648</v>
      </c>
      <c s="34" t="s">
        <v>1649</v>
      </c>
      <c s="35" t="s">
        <v>5</v>
      </c>
      <c s="6" t="s">
        <v>1650</v>
      </c>
      <c s="36" t="s">
        <v>54</v>
      </c>
      <c s="37">
        <v>2</v>
      </c>
      <c s="36">
        <v>0.0009</v>
      </c>
      <c s="36">
        <f>ROUND(G335*H335,6)</f>
      </c>
      <c r="L335" s="38">
        <v>0</v>
      </c>
      <c s="32">
        <f>ROUND(ROUND(L335,2)*ROUND(G335,3),2)</f>
      </c>
      <c s="36" t="s">
        <v>926</v>
      </c>
      <c>
        <f>(M335*21)/100</f>
      </c>
      <c t="s">
        <v>28</v>
      </c>
    </row>
    <row r="336" spans="1:5" ht="12.75">
      <c r="A336" s="35" t="s">
        <v>56</v>
      </c>
      <c r="E336" s="39" t="s">
        <v>1650</v>
      </c>
    </row>
    <row r="337" spans="1:5" ht="12.75">
      <c r="A337" s="35" t="s">
        <v>57</v>
      </c>
      <c r="E337" s="40" t="s">
        <v>5</v>
      </c>
    </row>
    <row r="338" spans="1:5" ht="12.75">
      <c r="A338" t="s">
        <v>58</v>
      </c>
      <c r="E338" s="39" t="s">
        <v>59</v>
      </c>
    </row>
    <row r="339" spans="1:16" ht="12.75">
      <c r="A339" t="s">
        <v>50</v>
      </c>
      <c s="34" t="s">
        <v>1651</v>
      </c>
      <c s="34" t="s">
        <v>1652</v>
      </c>
      <c s="35" t="s">
        <v>5</v>
      </c>
      <c s="6" t="s">
        <v>1653</v>
      </c>
      <c s="36" t="s">
        <v>54</v>
      </c>
      <c s="37">
        <v>4</v>
      </c>
      <c s="36">
        <v>0.000309</v>
      </c>
      <c s="36">
        <f>ROUND(G339*H339,6)</f>
      </c>
      <c r="L339" s="38">
        <v>0</v>
      </c>
      <c s="32">
        <f>ROUND(ROUND(L339,2)*ROUND(G339,3),2)</f>
      </c>
      <c s="36" t="s">
        <v>926</v>
      </c>
      <c>
        <f>(M339*21)/100</f>
      </c>
      <c t="s">
        <v>28</v>
      </c>
    </row>
    <row r="340" spans="1:5" ht="12.75">
      <c r="A340" s="35" t="s">
        <v>56</v>
      </c>
      <c r="E340" s="39" t="s">
        <v>1653</v>
      </c>
    </row>
    <row r="341" spans="1:5" ht="12.75">
      <c r="A341" s="35" t="s">
        <v>57</v>
      </c>
      <c r="E341" s="40" t="s">
        <v>5</v>
      </c>
    </row>
    <row r="342" spans="1:5" ht="12.75">
      <c r="A342" t="s">
        <v>58</v>
      </c>
      <c r="E342" s="39" t="s">
        <v>59</v>
      </c>
    </row>
    <row r="343" spans="1:16" ht="12.75">
      <c r="A343" t="s">
        <v>50</v>
      </c>
      <c s="34" t="s">
        <v>1654</v>
      </c>
      <c s="34" t="s">
        <v>1518</v>
      </c>
      <c s="35" t="s">
        <v>5</v>
      </c>
      <c s="6" t="s">
        <v>1519</v>
      </c>
      <c s="36" t="s">
        <v>64</v>
      </c>
      <c s="37">
        <v>110.5</v>
      </c>
      <c s="36">
        <v>0.000192</v>
      </c>
      <c s="36">
        <f>ROUND(G343*H343,6)</f>
      </c>
      <c r="L343" s="38">
        <v>0</v>
      </c>
      <c s="32">
        <f>ROUND(ROUND(L343,2)*ROUND(G343,3),2)</f>
      </c>
      <c s="36" t="s">
        <v>926</v>
      </c>
      <c>
        <f>(M343*21)/100</f>
      </c>
      <c t="s">
        <v>28</v>
      </c>
    </row>
    <row r="344" spans="1:5" ht="12.75">
      <c r="A344" s="35" t="s">
        <v>56</v>
      </c>
      <c r="E344" s="39" t="s">
        <v>1655</v>
      </c>
    </row>
    <row r="345" spans="1:5" ht="12.75">
      <c r="A345" s="35" t="s">
        <v>57</v>
      </c>
      <c r="E345" s="40" t="s">
        <v>5</v>
      </c>
    </row>
    <row r="346" spans="1:5" ht="12.75">
      <c r="A346" t="s">
        <v>58</v>
      </c>
      <c r="E346" s="39" t="s">
        <v>59</v>
      </c>
    </row>
    <row r="347" spans="1:16" ht="12.75">
      <c r="A347" t="s">
        <v>50</v>
      </c>
      <c s="34" t="s">
        <v>1656</v>
      </c>
      <c s="34" t="s">
        <v>1397</v>
      </c>
      <c s="35" t="s">
        <v>5</v>
      </c>
      <c s="6" t="s">
        <v>1398</v>
      </c>
      <c s="36" t="s">
        <v>64</v>
      </c>
      <c s="37">
        <v>110.5</v>
      </c>
      <c s="36">
        <v>7.4E-05</v>
      </c>
      <c s="36">
        <f>ROUND(G347*H347,6)</f>
      </c>
      <c r="L347" s="38">
        <v>0</v>
      </c>
      <c s="32">
        <f>ROUND(ROUND(L347,2)*ROUND(G347,3),2)</f>
      </c>
      <c s="36" t="s">
        <v>926</v>
      </c>
      <c>
        <f>(M347*21)/100</f>
      </c>
      <c t="s">
        <v>28</v>
      </c>
    </row>
    <row r="348" spans="1:5" ht="12.75">
      <c r="A348" s="35" t="s">
        <v>56</v>
      </c>
      <c r="E348" s="39" t="s">
        <v>1398</v>
      </c>
    </row>
    <row r="349" spans="1:5" ht="12.75">
      <c r="A349" s="35" t="s">
        <v>57</v>
      </c>
      <c r="E349" s="40" t="s">
        <v>5</v>
      </c>
    </row>
    <row r="350" spans="1:5" ht="12.75">
      <c r="A350" t="s">
        <v>58</v>
      </c>
      <c r="E350" s="39" t="s">
        <v>59</v>
      </c>
    </row>
    <row r="351" spans="1:13" ht="12.75">
      <c r="A351" t="s">
        <v>47</v>
      </c>
      <c r="C351" s="31" t="s">
        <v>81</v>
      </c>
      <c r="E351" s="33" t="s">
        <v>969</v>
      </c>
      <c r="J351" s="32">
        <f>0</f>
      </c>
      <c s="32">
        <f>0</f>
      </c>
      <c s="32">
        <f>0+L352+L356+L360+L364</f>
      </c>
      <c s="32">
        <f>0+M352+M356+M360+M364</f>
      </c>
    </row>
    <row r="352" spans="1:16" ht="25.5">
      <c r="A352" t="s">
        <v>50</v>
      </c>
      <c s="34" t="s">
        <v>1657</v>
      </c>
      <c s="34" t="s">
        <v>1084</v>
      </c>
      <c s="35" t="s">
        <v>5</v>
      </c>
      <c s="6" t="s">
        <v>1085</v>
      </c>
      <c s="36" t="s">
        <v>64</v>
      </c>
      <c s="37">
        <v>1.5</v>
      </c>
      <c s="36">
        <v>0.1554</v>
      </c>
      <c s="36">
        <f>ROUND(G352*H352,6)</f>
      </c>
      <c r="L352" s="38">
        <v>0</v>
      </c>
      <c s="32">
        <f>ROUND(ROUND(L352,2)*ROUND(G352,3),2)</f>
      </c>
      <c s="36" t="s">
        <v>926</v>
      </c>
      <c>
        <f>(M352*21)/100</f>
      </c>
      <c t="s">
        <v>28</v>
      </c>
    </row>
    <row r="353" spans="1:5" ht="12.75">
      <c r="A353" s="35" t="s">
        <v>56</v>
      </c>
      <c r="E353" s="39" t="s">
        <v>1658</v>
      </c>
    </row>
    <row r="354" spans="1:5" ht="12.75">
      <c r="A354" s="35" t="s">
        <v>57</v>
      </c>
      <c r="E354" s="40" t="s">
        <v>5</v>
      </c>
    </row>
    <row r="355" spans="1:5" ht="12.75">
      <c r="A355" t="s">
        <v>58</v>
      </c>
      <c r="E355" s="39" t="s">
        <v>59</v>
      </c>
    </row>
    <row r="356" spans="1:16" ht="12.75">
      <c r="A356" t="s">
        <v>50</v>
      </c>
      <c s="34" t="s">
        <v>1659</v>
      </c>
      <c s="34" t="s">
        <v>1087</v>
      </c>
      <c s="35" t="s">
        <v>5</v>
      </c>
      <c s="6" t="s">
        <v>1088</v>
      </c>
      <c s="36" t="s">
        <v>64</v>
      </c>
      <c s="37">
        <v>0.765</v>
      </c>
      <c s="36">
        <v>0.08</v>
      </c>
      <c s="36">
        <f>ROUND(G356*H356,6)</f>
      </c>
      <c r="L356" s="38">
        <v>0</v>
      </c>
      <c s="32">
        <f>ROUND(ROUND(L356,2)*ROUND(G356,3),2)</f>
      </c>
      <c s="36" t="s">
        <v>926</v>
      </c>
      <c>
        <f>(M356*21)/100</f>
      </c>
      <c t="s">
        <v>28</v>
      </c>
    </row>
    <row r="357" spans="1:5" ht="12.75">
      <c r="A357" s="35" t="s">
        <v>56</v>
      </c>
      <c r="E357" s="39" t="s">
        <v>1088</v>
      </c>
    </row>
    <row r="358" spans="1:5" ht="12.75">
      <c r="A358" s="35" t="s">
        <v>57</v>
      </c>
      <c r="E358" s="40" t="s">
        <v>5</v>
      </c>
    </row>
    <row r="359" spans="1:5" ht="12.75">
      <c r="A359" t="s">
        <v>58</v>
      </c>
      <c r="E359" s="39" t="s">
        <v>59</v>
      </c>
    </row>
    <row r="360" spans="1:16" ht="12.75">
      <c r="A360" t="s">
        <v>50</v>
      </c>
      <c s="34" t="s">
        <v>1660</v>
      </c>
      <c s="34" t="s">
        <v>1093</v>
      </c>
      <c s="35" t="s">
        <v>5</v>
      </c>
      <c s="6" t="s">
        <v>1094</v>
      </c>
      <c s="36" t="s">
        <v>64</v>
      </c>
      <c s="37">
        <v>18</v>
      </c>
      <c s="36">
        <v>2E-06</v>
      </c>
      <c s="36">
        <f>ROUND(G360*H360,6)</f>
      </c>
      <c r="L360" s="38">
        <v>0</v>
      </c>
      <c s="32">
        <f>ROUND(ROUND(L360,2)*ROUND(G360,3),2)</f>
      </c>
      <c s="36" t="s">
        <v>926</v>
      </c>
      <c>
        <f>(M360*21)/100</f>
      </c>
      <c t="s">
        <v>28</v>
      </c>
    </row>
    <row r="361" spans="1:5" ht="12.75">
      <c r="A361" s="35" t="s">
        <v>56</v>
      </c>
      <c r="E361" s="39" t="s">
        <v>1094</v>
      </c>
    </row>
    <row r="362" spans="1:5" ht="12.75">
      <c r="A362" s="35" t="s">
        <v>57</v>
      </c>
      <c r="E362" s="40" t="s">
        <v>5</v>
      </c>
    </row>
    <row r="363" spans="1:5" ht="12.75">
      <c r="A363" t="s">
        <v>58</v>
      </c>
      <c r="E363" s="39" t="s">
        <v>59</v>
      </c>
    </row>
    <row r="364" spans="1:16" ht="25.5">
      <c r="A364" t="s">
        <v>50</v>
      </c>
      <c s="34" t="s">
        <v>1661</v>
      </c>
      <c s="34" t="s">
        <v>1098</v>
      </c>
      <c s="35" t="s">
        <v>5</v>
      </c>
      <c s="6" t="s">
        <v>1096</v>
      </c>
      <c s="36" t="s">
        <v>64</v>
      </c>
      <c s="37">
        <v>0.75</v>
      </c>
      <c s="36">
        <v>0</v>
      </c>
      <c s="36">
        <f>ROUND(G364*H364,6)</f>
      </c>
      <c r="L364" s="38">
        <v>0</v>
      </c>
      <c s="32">
        <f>ROUND(ROUND(L364,2)*ROUND(G364,3),2)</f>
      </c>
      <c s="36" t="s">
        <v>926</v>
      </c>
      <c>
        <f>(M364*21)/100</f>
      </c>
      <c t="s">
        <v>28</v>
      </c>
    </row>
    <row r="365" spans="1:5" ht="38.25">
      <c r="A365" s="35" t="s">
        <v>56</v>
      </c>
      <c r="E365" s="39" t="s">
        <v>1662</v>
      </c>
    </row>
    <row r="366" spans="1:5" ht="12.75">
      <c r="A366" s="35" t="s">
        <v>57</v>
      </c>
      <c r="E366" s="40" t="s">
        <v>5</v>
      </c>
    </row>
    <row r="367" spans="1:5" ht="12.75">
      <c r="A367" t="s">
        <v>58</v>
      </c>
      <c r="E367" s="39" t="s">
        <v>59</v>
      </c>
    </row>
    <row r="368" spans="1:13" ht="12.75">
      <c r="A368" t="s">
        <v>47</v>
      </c>
      <c r="C368" s="31" t="s">
        <v>978</v>
      </c>
      <c r="E368" s="33" t="s">
        <v>979</v>
      </c>
      <c r="J368" s="32">
        <f>0</f>
      </c>
      <c s="32">
        <f>0</f>
      </c>
      <c s="32">
        <f>0+L369+L373+L377+L381+L385</f>
      </c>
      <c s="32">
        <f>0+M369+M373+M377+M381+M385</f>
      </c>
    </row>
    <row r="369" spans="1:16" ht="25.5">
      <c r="A369" t="s">
        <v>50</v>
      </c>
      <c s="34" t="s">
        <v>1663</v>
      </c>
      <c s="34" t="s">
        <v>1102</v>
      </c>
      <c s="35" t="s">
        <v>5</v>
      </c>
      <c s="6" t="s">
        <v>1103</v>
      </c>
      <c s="36" t="s">
        <v>939</v>
      </c>
      <c s="37">
        <v>7.444</v>
      </c>
      <c s="36">
        <v>0</v>
      </c>
      <c s="36">
        <f>ROUND(G369*H369,6)</f>
      </c>
      <c r="L369" s="38">
        <v>0</v>
      </c>
      <c s="32">
        <f>ROUND(ROUND(L369,2)*ROUND(G369,3),2)</f>
      </c>
      <c s="36" t="s">
        <v>926</v>
      </c>
      <c>
        <f>(M369*21)/100</f>
      </c>
      <c t="s">
        <v>28</v>
      </c>
    </row>
    <row r="370" spans="1:5" ht="25.5">
      <c r="A370" s="35" t="s">
        <v>56</v>
      </c>
      <c r="E370" s="39" t="s">
        <v>1103</v>
      </c>
    </row>
    <row r="371" spans="1:5" ht="12.75">
      <c r="A371" s="35" t="s">
        <v>57</v>
      </c>
      <c r="E371" s="40" t="s">
        <v>5</v>
      </c>
    </row>
    <row r="372" spans="1:5" ht="12.75">
      <c r="A372" t="s">
        <v>58</v>
      </c>
      <c r="E372" s="39" t="s">
        <v>59</v>
      </c>
    </row>
    <row r="373" spans="1:16" ht="25.5">
      <c r="A373" t="s">
        <v>50</v>
      </c>
      <c s="34" t="s">
        <v>1664</v>
      </c>
      <c s="34" t="s">
        <v>980</v>
      </c>
      <c s="35" t="s">
        <v>981</v>
      </c>
      <c s="6" t="s">
        <v>982</v>
      </c>
      <c s="36" t="s">
        <v>939</v>
      </c>
      <c s="37">
        <v>44.778</v>
      </c>
      <c s="36">
        <v>0</v>
      </c>
      <c s="36">
        <f>ROUND(G373*H373,6)</f>
      </c>
      <c r="L373" s="38">
        <v>0</v>
      </c>
      <c s="32">
        <f>ROUND(ROUND(L373,2)*ROUND(G373,3),2)</f>
      </c>
      <c s="36" t="s">
        <v>97</v>
      </c>
      <c>
        <f>(M373*21)/100</f>
      </c>
      <c t="s">
        <v>28</v>
      </c>
    </row>
    <row r="374" spans="1:5" ht="25.5">
      <c r="A374" s="35" t="s">
        <v>56</v>
      </c>
      <c r="E374" s="39" t="s">
        <v>982</v>
      </c>
    </row>
    <row r="375" spans="1:5" ht="12.75">
      <c r="A375" s="35" t="s">
        <v>57</v>
      </c>
      <c r="E375" s="40" t="s">
        <v>5</v>
      </c>
    </row>
    <row r="376" spans="1:5" ht="153">
      <c r="A376" t="s">
        <v>58</v>
      </c>
      <c r="E376" s="39" t="s">
        <v>983</v>
      </c>
    </row>
    <row r="377" spans="1:16" ht="25.5">
      <c r="A377" t="s">
        <v>50</v>
      </c>
      <c s="34" t="s">
        <v>1665</v>
      </c>
      <c s="34" t="s">
        <v>1104</v>
      </c>
      <c s="35" t="s">
        <v>1105</v>
      </c>
      <c s="6" t="s">
        <v>1106</v>
      </c>
      <c s="36" t="s">
        <v>939</v>
      </c>
      <c s="37">
        <v>0.154</v>
      </c>
      <c s="36">
        <v>0</v>
      </c>
      <c s="36">
        <f>ROUND(G377*H377,6)</f>
      </c>
      <c r="L377" s="38">
        <v>0</v>
      </c>
      <c s="32">
        <f>ROUND(ROUND(L377,2)*ROUND(G377,3),2)</f>
      </c>
      <c s="36" t="s">
        <v>97</v>
      </c>
      <c>
        <f>(M377*21)/100</f>
      </c>
      <c t="s">
        <v>28</v>
      </c>
    </row>
    <row r="378" spans="1:5" ht="25.5">
      <c r="A378" s="35" t="s">
        <v>56</v>
      </c>
      <c r="E378" s="39" t="s">
        <v>1106</v>
      </c>
    </row>
    <row r="379" spans="1:5" ht="12.75">
      <c r="A379" s="35" t="s">
        <v>57</v>
      </c>
      <c r="E379" s="40" t="s">
        <v>5</v>
      </c>
    </row>
    <row r="380" spans="1:5" ht="153">
      <c r="A380" t="s">
        <v>58</v>
      </c>
      <c r="E380" s="39" t="s">
        <v>983</v>
      </c>
    </row>
    <row r="381" spans="1:16" ht="25.5">
      <c r="A381" t="s">
        <v>50</v>
      </c>
      <c s="34" t="s">
        <v>1666</v>
      </c>
      <c s="34" t="s">
        <v>984</v>
      </c>
      <c s="35" t="s">
        <v>985</v>
      </c>
      <c s="6" t="s">
        <v>986</v>
      </c>
      <c s="36" t="s">
        <v>939</v>
      </c>
      <c s="37">
        <v>104.482</v>
      </c>
      <c s="36">
        <v>0</v>
      </c>
      <c s="36">
        <f>ROUND(G381*H381,6)</f>
      </c>
      <c r="L381" s="38">
        <v>0</v>
      </c>
      <c s="32">
        <f>ROUND(ROUND(L381,2)*ROUND(G381,3),2)</f>
      </c>
      <c s="36" t="s">
        <v>97</v>
      </c>
      <c>
        <f>(M381*21)/100</f>
      </c>
      <c t="s">
        <v>28</v>
      </c>
    </row>
    <row r="382" spans="1:5" ht="25.5">
      <c r="A382" s="35" t="s">
        <v>56</v>
      </c>
      <c r="E382" s="39" t="s">
        <v>986</v>
      </c>
    </row>
    <row r="383" spans="1:5" ht="12.75">
      <c r="A383" s="35" t="s">
        <v>57</v>
      </c>
      <c r="E383" s="40" t="s">
        <v>5</v>
      </c>
    </row>
    <row r="384" spans="1:5" ht="153">
      <c r="A384" t="s">
        <v>58</v>
      </c>
      <c r="E384" s="39" t="s">
        <v>983</v>
      </c>
    </row>
    <row r="385" spans="1:16" ht="38.25">
      <c r="A385" t="s">
        <v>50</v>
      </c>
      <c s="34" t="s">
        <v>1667</v>
      </c>
      <c s="34" t="s">
        <v>1107</v>
      </c>
      <c s="35" t="s">
        <v>1108</v>
      </c>
      <c s="6" t="s">
        <v>1109</v>
      </c>
      <c s="36" t="s">
        <v>939</v>
      </c>
      <c s="37">
        <v>2.07</v>
      </c>
      <c s="36">
        <v>0</v>
      </c>
      <c s="36">
        <f>ROUND(G385*H385,6)</f>
      </c>
      <c r="L385" s="38">
        <v>0</v>
      </c>
      <c s="32">
        <f>ROUND(ROUND(L385,2)*ROUND(G385,3),2)</f>
      </c>
      <c s="36" t="s">
        <v>97</v>
      </c>
      <c>
        <f>(M385*21)/100</f>
      </c>
      <c t="s">
        <v>28</v>
      </c>
    </row>
    <row r="386" spans="1:5" ht="38.25">
      <c r="A386" s="35" t="s">
        <v>56</v>
      </c>
      <c r="E386" s="39" t="s">
        <v>1110</v>
      </c>
    </row>
    <row r="387" spans="1:5" ht="12.75">
      <c r="A387" s="35" t="s">
        <v>57</v>
      </c>
      <c r="E387" s="40" t="s">
        <v>5</v>
      </c>
    </row>
    <row r="388" spans="1:5" ht="153">
      <c r="A388" t="s">
        <v>58</v>
      </c>
      <c r="E388" s="39" t="s">
        <v>983</v>
      </c>
    </row>
    <row r="389" spans="1:13" ht="12.75">
      <c r="A389" t="s">
        <v>47</v>
      </c>
      <c r="C389" s="31" t="s">
        <v>987</v>
      </c>
      <c r="E389" s="33" t="s">
        <v>988</v>
      </c>
      <c r="J389" s="32">
        <f>0</f>
      </c>
      <c s="32">
        <f>0</f>
      </c>
      <c s="32">
        <f>0+L390</f>
      </c>
      <c s="32">
        <f>0+M390</f>
      </c>
    </row>
    <row r="390" spans="1:16" ht="38.25">
      <c r="A390" t="s">
        <v>50</v>
      </c>
      <c s="34" t="s">
        <v>1668</v>
      </c>
      <c s="34" t="s">
        <v>1399</v>
      </c>
      <c s="35" t="s">
        <v>5</v>
      </c>
      <c s="6" t="s">
        <v>1400</v>
      </c>
      <c s="36" t="s">
        <v>939</v>
      </c>
      <c s="37">
        <v>40.179</v>
      </c>
      <c s="36">
        <v>0</v>
      </c>
      <c s="36">
        <f>ROUND(G390*H390,6)</f>
      </c>
      <c r="L390" s="38">
        <v>0</v>
      </c>
      <c s="32">
        <f>ROUND(ROUND(L390,2)*ROUND(G390,3),2)</f>
      </c>
      <c s="36" t="s">
        <v>926</v>
      </c>
      <c>
        <f>(M390*21)/100</f>
      </c>
      <c t="s">
        <v>28</v>
      </c>
    </row>
    <row r="391" spans="1:5" ht="38.25">
      <c r="A391" s="35" t="s">
        <v>56</v>
      </c>
      <c r="E391" s="39" t="s">
        <v>1401</v>
      </c>
    </row>
    <row r="392" spans="1:5" ht="12.75">
      <c r="A392" s="35" t="s">
        <v>57</v>
      </c>
      <c r="E392" s="40" t="s">
        <v>5</v>
      </c>
    </row>
    <row r="393" spans="1:5" ht="12.75">
      <c r="A393" t="s">
        <v>58</v>
      </c>
      <c r="E39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1669</v>
      </c>
      <c s="41">
        <f>Rekapitulace!C36</f>
      </c>
      <c s="20" t="s">
        <v>0</v>
      </c>
      <c t="s">
        <v>23</v>
      </c>
      <c t="s">
        <v>28</v>
      </c>
    </row>
    <row r="4" spans="1:16" ht="32" customHeight="1">
      <c r="A4" s="24" t="s">
        <v>20</v>
      </c>
      <c s="25" t="s">
        <v>29</v>
      </c>
      <c s="27" t="s">
        <v>1669</v>
      </c>
      <c r="E4" s="26" t="s">
        <v>1670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COUNTIFS(L8:L386,"=0",A8:A386,"P")+COUNTIFS(L8:L386,"",A8:A386,"P")+SUM(Q8:Q386)</f>
      </c>
    </row>
    <row r="8" spans="1:13" ht="12.75">
      <c r="A8" t="s">
        <v>45</v>
      </c>
      <c r="C8" s="28" t="s">
        <v>1673</v>
      </c>
      <c r="E8" s="30" t="s">
        <v>1672</v>
      </c>
      <c r="J8" s="29">
        <f>0+J9+J98+J139+J176+J185+J290+J327+J376+J385</f>
      </c>
      <c s="29">
        <f>0+K9+K98+K139+K176+K185+K290+K327+K376+K385</f>
      </c>
      <c s="29">
        <f>0+L9+L98+L139+L176+L185+L290+L327+L376+L385</f>
      </c>
      <c s="29">
        <f>0+M9+M98+M139+M176+M185+M290+M327+M376+M385</f>
      </c>
    </row>
    <row r="9" spans="1:13" ht="12.75">
      <c r="A9" t="s">
        <v>47</v>
      </c>
      <c r="C9" s="31" t="s">
        <v>51</v>
      </c>
      <c r="E9" s="33" t="s">
        <v>923</v>
      </c>
      <c r="J9" s="32">
        <f>0</f>
      </c>
      <c s="32">
        <f>0</f>
      </c>
      <c s="32">
        <f>0+L10+L14+L18+L22+L26+L30+L34+L38+L42+L46+L50+L54+L58+L62+L66+L70+L74+L78+L82+L86+L90+L94</f>
      </c>
      <c s="32">
        <f>0+M10+M14+M18+M22+M26+M30+M34+M38+M42+M46+M50+M54+M58+M62+M66+M70+M74+M78+M82+M86+M90+M94</f>
      </c>
    </row>
    <row r="10" spans="1:16" ht="25.5">
      <c r="A10" t="s">
        <v>50</v>
      </c>
      <c s="34" t="s">
        <v>51</v>
      </c>
      <c s="34" t="s">
        <v>1674</v>
      </c>
      <c s="35" t="s">
        <v>5</v>
      </c>
      <c s="6" t="s">
        <v>1675</v>
      </c>
      <c s="36" t="s">
        <v>236</v>
      </c>
      <c s="37">
        <v>2525.2</v>
      </c>
      <c s="36">
        <v>0</v>
      </c>
      <c s="36">
        <f>ROUND(G10*H10,6)</f>
      </c>
      <c r="L10" s="38">
        <v>0</v>
      </c>
      <c s="32">
        <f>ROUND(ROUND(L10,2)*ROUND(G10,3),2)</f>
      </c>
      <c s="36" t="s">
        <v>926</v>
      </c>
      <c>
        <f>(M10*21)/100</f>
      </c>
      <c t="s">
        <v>28</v>
      </c>
    </row>
    <row r="11" spans="1:5" ht="25.5">
      <c r="A11" s="35" t="s">
        <v>56</v>
      </c>
      <c r="E11" s="39" t="s">
        <v>1675</v>
      </c>
    </row>
    <row r="12" spans="1:5" ht="12.75">
      <c r="A12" s="35" t="s">
        <v>57</v>
      </c>
      <c r="E12" s="40" t="s">
        <v>5</v>
      </c>
    </row>
    <row r="13" spans="1:5" ht="12.75">
      <c r="A13" t="s">
        <v>58</v>
      </c>
      <c r="E13" s="39" t="s">
        <v>59</v>
      </c>
    </row>
    <row r="14" spans="1:16" ht="25.5">
      <c r="A14" t="s">
        <v>50</v>
      </c>
      <c s="34" t="s">
        <v>28</v>
      </c>
      <c s="34" t="s">
        <v>1676</v>
      </c>
      <c s="35" t="s">
        <v>5</v>
      </c>
      <c s="6" t="s">
        <v>1677</v>
      </c>
      <c s="36" t="s">
        <v>236</v>
      </c>
      <c s="37">
        <v>1.82</v>
      </c>
      <c s="36">
        <v>0</v>
      </c>
      <c s="36">
        <f>ROUND(G14*H14,6)</f>
      </c>
      <c r="L14" s="38">
        <v>0</v>
      </c>
      <c s="32">
        <f>ROUND(ROUND(L14,2)*ROUND(G14,3),2)</f>
      </c>
      <c s="36" t="s">
        <v>926</v>
      </c>
      <c>
        <f>(M14*21)/100</f>
      </c>
      <c t="s">
        <v>28</v>
      </c>
    </row>
    <row r="15" spans="1:5" ht="25.5">
      <c r="A15" s="35" t="s">
        <v>56</v>
      </c>
      <c r="E15" s="39" t="s">
        <v>1677</v>
      </c>
    </row>
    <row r="16" spans="1:5" ht="12.75">
      <c r="A16" s="35" t="s">
        <v>57</v>
      </c>
      <c r="E16" s="40" t="s">
        <v>5</v>
      </c>
    </row>
    <row r="17" spans="1:5" ht="12.75">
      <c r="A17" t="s">
        <v>58</v>
      </c>
      <c r="E17" s="39" t="s">
        <v>59</v>
      </c>
    </row>
    <row r="18" spans="1:16" ht="25.5">
      <c r="A18" t="s">
        <v>50</v>
      </c>
      <c s="34" t="s">
        <v>26</v>
      </c>
      <c s="34" t="s">
        <v>1678</v>
      </c>
      <c s="35" t="s">
        <v>5</v>
      </c>
      <c s="6" t="s">
        <v>1679</v>
      </c>
      <c s="36" t="s">
        <v>236</v>
      </c>
      <c s="37">
        <v>130.875</v>
      </c>
      <c s="36">
        <v>0</v>
      </c>
      <c s="36">
        <f>ROUND(G18*H18,6)</f>
      </c>
      <c r="L18" s="38">
        <v>0</v>
      </c>
      <c s="32">
        <f>ROUND(ROUND(L18,2)*ROUND(G18,3),2)</f>
      </c>
      <c s="36" t="s">
        <v>926</v>
      </c>
      <c>
        <f>(M18*21)/100</f>
      </c>
      <c t="s">
        <v>28</v>
      </c>
    </row>
    <row r="19" spans="1:5" ht="25.5">
      <c r="A19" s="35" t="s">
        <v>56</v>
      </c>
      <c r="E19" s="39" t="s">
        <v>1679</v>
      </c>
    </row>
    <row r="20" spans="1:5" ht="12.75">
      <c r="A20" s="35" t="s">
        <v>57</v>
      </c>
      <c r="E20" s="40" t="s">
        <v>5</v>
      </c>
    </row>
    <row r="21" spans="1:5" ht="12.75">
      <c r="A21" t="s">
        <v>58</v>
      </c>
      <c r="E21" s="39" t="s">
        <v>59</v>
      </c>
    </row>
    <row r="22" spans="1:16" ht="25.5">
      <c r="A22" t="s">
        <v>50</v>
      </c>
      <c s="34" t="s">
        <v>67</v>
      </c>
      <c s="34" t="s">
        <v>1025</v>
      </c>
      <c s="35" t="s">
        <v>5</v>
      </c>
      <c s="6" t="s">
        <v>1026</v>
      </c>
      <c s="36" t="s">
        <v>236</v>
      </c>
      <c s="37">
        <v>40.9</v>
      </c>
      <c s="36">
        <v>0</v>
      </c>
      <c s="36">
        <f>ROUND(G22*H22,6)</f>
      </c>
      <c r="L22" s="38">
        <v>0</v>
      </c>
      <c s="32">
        <f>ROUND(ROUND(L22,2)*ROUND(G22,3),2)</f>
      </c>
      <c s="36" t="s">
        <v>926</v>
      </c>
      <c>
        <f>(M22*21)/100</f>
      </c>
      <c t="s">
        <v>28</v>
      </c>
    </row>
    <row r="23" spans="1:5" ht="25.5">
      <c r="A23" s="35" t="s">
        <v>56</v>
      </c>
      <c r="E23" s="39" t="s">
        <v>1026</v>
      </c>
    </row>
    <row r="24" spans="1:5" ht="12.75">
      <c r="A24" s="35" t="s">
        <v>57</v>
      </c>
      <c r="E24" s="40" t="s">
        <v>5</v>
      </c>
    </row>
    <row r="25" spans="1:5" ht="12.75">
      <c r="A25" t="s">
        <v>58</v>
      </c>
      <c r="E25" s="39" t="s">
        <v>59</v>
      </c>
    </row>
    <row r="26" spans="1:16" ht="38.25">
      <c r="A26" t="s">
        <v>50</v>
      </c>
      <c s="34" t="s">
        <v>70</v>
      </c>
      <c s="34" t="s">
        <v>1135</v>
      </c>
      <c s="35" t="s">
        <v>5</v>
      </c>
      <c s="6" t="s">
        <v>1136</v>
      </c>
      <c s="36" t="s">
        <v>236</v>
      </c>
      <c s="37">
        <v>260.7</v>
      </c>
      <c s="36">
        <v>0</v>
      </c>
      <c s="36">
        <f>ROUND(G26*H26,6)</f>
      </c>
      <c r="L26" s="38">
        <v>0</v>
      </c>
      <c s="32">
        <f>ROUND(ROUND(L26,2)*ROUND(G26,3),2)</f>
      </c>
      <c s="36" t="s">
        <v>926</v>
      </c>
      <c>
        <f>(M26*21)/100</f>
      </c>
      <c t="s">
        <v>28</v>
      </c>
    </row>
    <row r="27" spans="1:5" ht="38.25">
      <c r="A27" s="35" t="s">
        <v>56</v>
      </c>
      <c r="E27" s="39" t="s">
        <v>1137</v>
      </c>
    </row>
    <row r="28" spans="1:5" ht="12.75">
      <c r="A28" s="35" t="s">
        <v>57</v>
      </c>
      <c r="E28" s="40" t="s">
        <v>5</v>
      </c>
    </row>
    <row r="29" spans="1:5" ht="12.75">
      <c r="A29" t="s">
        <v>58</v>
      </c>
      <c r="E29" s="39" t="s">
        <v>59</v>
      </c>
    </row>
    <row r="30" spans="1:16" ht="25.5">
      <c r="A30" t="s">
        <v>50</v>
      </c>
      <c s="34" t="s">
        <v>27</v>
      </c>
      <c s="34" t="s">
        <v>932</v>
      </c>
      <c s="35" t="s">
        <v>5</v>
      </c>
      <c s="6" t="s">
        <v>933</v>
      </c>
      <c s="36" t="s">
        <v>236</v>
      </c>
      <c s="37">
        <v>2877.695</v>
      </c>
      <c s="36">
        <v>0</v>
      </c>
      <c s="36">
        <f>ROUND(G30*H30,6)</f>
      </c>
      <c r="L30" s="38">
        <v>0</v>
      </c>
      <c s="32">
        <f>ROUND(ROUND(L30,2)*ROUND(G30,3),2)</f>
      </c>
      <c s="36" t="s">
        <v>926</v>
      </c>
      <c>
        <f>(M30*21)/100</f>
      </c>
      <c t="s">
        <v>28</v>
      </c>
    </row>
    <row r="31" spans="1:5" ht="25.5">
      <c r="A31" s="35" t="s">
        <v>56</v>
      </c>
      <c r="E31" s="39" t="s">
        <v>933</v>
      </c>
    </row>
    <row r="32" spans="1:5" ht="12.75">
      <c r="A32" s="35" t="s">
        <v>57</v>
      </c>
      <c r="E32" s="40" t="s">
        <v>5</v>
      </c>
    </row>
    <row r="33" spans="1:5" ht="12.75">
      <c r="A33" t="s">
        <v>58</v>
      </c>
      <c r="E33" s="39" t="s">
        <v>59</v>
      </c>
    </row>
    <row r="34" spans="1:16" ht="25.5">
      <c r="A34" t="s">
        <v>50</v>
      </c>
      <c s="34" t="s">
        <v>75</v>
      </c>
      <c s="34" t="s">
        <v>1148</v>
      </c>
      <c s="35" t="s">
        <v>5</v>
      </c>
      <c s="6" t="s">
        <v>1149</v>
      </c>
      <c s="36" t="s">
        <v>236</v>
      </c>
      <c s="37">
        <v>40.9</v>
      </c>
      <c s="36">
        <v>0</v>
      </c>
      <c s="36">
        <f>ROUND(G34*H34,6)</f>
      </c>
      <c r="L34" s="38">
        <v>0</v>
      </c>
      <c s="32">
        <f>ROUND(ROUND(L34,2)*ROUND(G34,3),2)</f>
      </c>
      <c s="36" t="s">
        <v>926</v>
      </c>
      <c>
        <f>(M34*21)/100</f>
      </c>
      <c t="s">
        <v>28</v>
      </c>
    </row>
    <row r="35" spans="1:5" ht="25.5">
      <c r="A35" s="35" t="s">
        <v>56</v>
      </c>
      <c r="E35" s="39" t="s">
        <v>1149</v>
      </c>
    </row>
    <row r="36" spans="1:5" ht="12.75">
      <c r="A36" s="35" t="s">
        <v>57</v>
      </c>
      <c r="E36" s="40" t="s">
        <v>5</v>
      </c>
    </row>
    <row r="37" spans="1:5" ht="12.75">
      <c r="A37" t="s">
        <v>58</v>
      </c>
      <c r="E37" s="39" t="s">
        <v>59</v>
      </c>
    </row>
    <row r="38" spans="1:16" ht="25.5">
      <c r="A38" t="s">
        <v>50</v>
      </c>
      <c s="34" t="s">
        <v>78</v>
      </c>
      <c s="34" t="s">
        <v>1027</v>
      </c>
      <c s="35" t="s">
        <v>5</v>
      </c>
      <c s="6" t="s">
        <v>1028</v>
      </c>
      <c s="36" t="s">
        <v>236</v>
      </c>
      <c s="37">
        <v>65.361</v>
      </c>
      <c s="36">
        <v>0</v>
      </c>
      <c s="36">
        <f>ROUND(G38*H38,6)</f>
      </c>
      <c r="L38" s="38">
        <v>0</v>
      </c>
      <c s="32">
        <f>ROUND(ROUND(L38,2)*ROUND(G38,3),2)</f>
      </c>
      <c s="36" t="s">
        <v>926</v>
      </c>
      <c>
        <f>(M38*21)/100</f>
      </c>
      <c t="s">
        <v>28</v>
      </c>
    </row>
    <row r="39" spans="1:5" ht="25.5">
      <c r="A39" s="35" t="s">
        <v>56</v>
      </c>
      <c r="E39" s="39" t="s">
        <v>1028</v>
      </c>
    </row>
    <row r="40" spans="1:5" ht="12.75">
      <c r="A40" s="35" t="s">
        <v>57</v>
      </c>
      <c r="E40" s="40" t="s">
        <v>5</v>
      </c>
    </row>
    <row r="41" spans="1:5" ht="12.75">
      <c r="A41" t="s">
        <v>58</v>
      </c>
      <c r="E41" s="39" t="s">
        <v>59</v>
      </c>
    </row>
    <row r="42" spans="1:16" ht="12.75">
      <c r="A42" t="s">
        <v>50</v>
      </c>
      <c s="34" t="s">
        <v>81</v>
      </c>
      <c s="34" t="s">
        <v>937</v>
      </c>
      <c s="35" t="s">
        <v>5</v>
      </c>
      <c s="6" t="s">
        <v>938</v>
      </c>
      <c s="36" t="s">
        <v>939</v>
      </c>
      <c s="37">
        <v>124.186</v>
      </c>
      <c s="36">
        <v>1</v>
      </c>
      <c s="36">
        <f>ROUND(G42*H42,6)</f>
      </c>
      <c r="L42" s="38">
        <v>0</v>
      </c>
      <c s="32">
        <f>ROUND(ROUND(L42,2)*ROUND(G42,3),2)</f>
      </c>
      <c s="36" t="s">
        <v>926</v>
      </c>
      <c>
        <f>(M42*21)/100</f>
      </c>
      <c t="s">
        <v>28</v>
      </c>
    </row>
    <row r="43" spans="1:5" ht="12.75">
      <c r="A43" s="35" t="s">
        <v>56</v>
      </c>
      <c r="E43" s="39" t="s">
        <v>938</v>
      </c>
    </row>
    <row r="44" spans="1:5" ht="12.75">
      <c r="A44" s="35" t="s">
        <v>57</v>
      </c>
      <c r="E44" s="40" t="s">
        <v>5</v>
      </c>
    </row>
    <row r="45" spans="1:5" ht="12.75">
      <c r="A45" t="s">
        <v>58</v>
      </c>
      <c r="E45" s="39" t="s">
        <v>59</v>
      </c>
    </row>
    <row r="46" spans="1:16" ht="25.5">
      <c r="A46" t="s">
        <v>50</v>
      </c>
      <c s="34" t="s">
        <v>84</v>
      </c>
      <c s="34" t="s">
        <v>1680</v>
      </c>
      <c s="35" t="s">
        <v>5</v>
      </c>
      <c s="6" t="s">
        <v>1681</v>
      </c>
      <c s="36" t="s">
        <v>423</v>
      </c>
      <c s="37">
        <v>1738</v>
      </c>
      <c s="36">
        <v>0</v>
      </c>
      <c s="36">
        <f>ROUND(G46*H46,6)</f>
      </c>
      <c r="L46" s="38">
        <v>0</v>
      </c>
      <c s="32">
        <f>ROUND(ROUND(L46,2)*ROUND(G46,3),2)</f>
      </c>
      <c s="36" t="s">
        <v>926</v>
      </c>
      <c>
        <f>(M46*21)/100</f>
      </c>
      <c t="s">
        <v>28</v>
      </c>
    </row>
    <row r="47" spans="1:5" ht="25.5">
      <c r="A47" s="35" t="s">
        <v>56</v>
      </c>
      <c r="E47" s="39" t="s">
        <v>1681</v>
      </c>
    </row>
    <row r="48" spans="1:5" ht="12.75">
      <c r="A48" s="35" t="s">
        <v>57</v>
      </c>
      <c r="E48" s="40" t="s">
        <v>5</v>
      </c>
    </row>
    <row r="49" spans="1:5" ht="12.75">
      <c r="A49" t="s">
        <v>58</v>
      </c>
      <c r="E49" s="39" t="s">
        <v>59</v>
      </c>
    </row>
    <row r="50" spans="1:16" ht="12.75">
      <c r="A50" t="s">
        <v>50</v>
      </c>
      <c s="34" t="s">
        <v>87</v>
      </c>
      <c s="34" t="s">
        <v>1159</v>
      </c>
      <c s="35" t="s">
        <v>5</v>
      </c>
      <c s="6" t="s">
        <v>1160</v>
      </c>
      <c s="36" t="s">
        <v>939</v>
      </c>
      <c s="37">
        <v>469.26</v>
      </c>
      <c s="36">
        <v>1</v>
      </c>
      <c s="36">
        <f>ROUND(G50*H50,6)</f>
      </c>
      <c r="L50" s="38">
        <v>0</v>
      </c>
      <c s="32">
        <f>ROUND(ROUND(L50,2)*ROUND(G50,3),2)</f>
      </c>
      <c s="36" t="s">
        <v>926</v>
      </c>
      <c>
        <f>(M50*21)/100</f>
      </c>
      <c t="s">
        <v>28</v>
      </c>
    </row>
    <row r="51" spans="1:5" ht="12.75">
      <c r="A51" s="35" t="s">
        <v>56</v>
      </c>
      <c r="E51" s="39" t="s">
        <v>1160</v>
      </c>
    </row>
    <row r="52" spans="1:5" ht="12.75">
      <c r="A52" s="35" t="s">
        <v>57</v>
      </c>
      <c r="E52" s="40" t="s">
        <v>5</v>
      </c>
    </row>
    <row r="53" spans="1:5" ht="12.75">
      <c r="A53" t="s">
        <v>58</v>
      </c>
      <c r="E53" s="39" t="s">
        <v>59</v>
      </c>
    </row>
    <row r="54" spans="1:16" ht="25.5">
      <c r="A54" t="s">
        <v>50</v>
      </c>
      <c s="34" t="s">
        <v>91</v>
      </c>
      <c s="34" t="s">
        <v>1682</v>
      </c>
      <c s="35" t="s">
        <v>5</v>
      </c>
      <c s="6" t="s">
        <v>1683</v>
      </c>
      <c s="36" t="s">
        <v>423</v>
      </c>
      <c s="37">
        <v>1738</v>
      </c>
      <c s="36">
        <v>0</v>
      </c>
      <c s="36">
        <f>ROUND(G54*H54,6)</f>
      </c>
      <c r="L54" s="38">
        <v>0</v>
      </c>
      <c s="32">
        <f>ROUND(ROUND(L54,2)*ROUND(G54,3),2)</f>
      </c>
      <c s="36" t="s">
        <v>926</v>
      </c>
      <c>
        <f>(M54*21)/100</f>
      </c>
      <c t="s">
        <v>28</v>
      </c>
    </row>
    <row r="55" spans="1:5" ht="25.5">
      <c r="A55" s="35" t="s">
        <v>56</v>
      </c>
      <c r="E55" s="39" t="s">
        <v>1683</v>
      </c>
    </row>
    <row r="56" spans="1:5" ht="12.75">
      <c r="A56" s="35" t="s">
        <v>57</v>
      </c>
      <c r="E56" s="40" t="s">
        <v>5</v>
      </c>
    </row>
    <row r="57" spans="1:5" ht="12.75">
      <c r="A57" t="s">
        <v>58</v>
      </c>
      <c r="E57" s="39" t="s">
        <v>59</v>
      </c>
    </row>
    <row r="58" spans="1:16" ht="12.75">
      <c r="A58" t="s">
        <v>50</v>
      </c>
      <c s="34" t="s">
        <v>94</v>
      </c>
      <c s="34" t="s">
        <v>1154</v>
      </c>
      <c s="35" t="s">
        <v>5</v>
      </c>
      <c s="6" t="s">
        <v>1155</v>
      </c>
      <c s="36" t="s">
        <v>1156</v>
      </c>
      <c s="37">
        <v>34.76</v>
      </c>
      <c s="36">
        <v>0.001</v>
      </c>
      <c s="36">
        <f>ROUND(G58*H58,6)</f>
      </c>
      <c r="L58" s="38">
        <v>0</v>
      </c>
      <c s="32">
        <f>ROUND(ROUND(L58,2)*ROUND(G58,3),2)</f>
      </c>
      <c s="36" t="s">
        <v>926</v>
      </c>
      <c>
        <f>(M58*21)/100</f>
      </c>
      <c t="s">
        <v>28</v>
      </c>
    </row>
    <row r="59" spans="1:5" ht="12.75">
      <c r="A59" s="35" t="s">
        <v>56</v>
      </c>
      <c r="E59" s="39" t="s">
        <v>1155</v>
      </c>
    </row>
    <row r="60" spans="1:5" ht="12.75">
      <c r="A60" s="35" t="s">
        <v>57</v>
      </c>
      <c r="E60" s="40" t="s">
        <v>5</v>
      </c>
    </row>
    <row r="61" spans="1:5" ht="12.75">
      <c r="A61" t="s">
        <v>58</v>
      </c>
      <c r="E61" s="39" t="s">
        <v>59</v>
      </c>
    </row>
    <row r="62" spans="1:16" ht="25.5">
      <c r="A62" t="s">
        <v>50</v>
      </c>
      <c s="34" t="s">
        <v>101</v>
      </c>
      <c s="34" t="s">
        <v>1684</v>
      </c>
      <c s="35" t="s">
        <v>5</v>
      </c>
      <c s="6" t="s">
        <v>1685</v>
      </c>
      <c s="36" t="s">
        <v>423</v>
      </c>
      <c s="37">
        <v>1738</v>
      </c>
      <c s="36">
        <v>0</v>
      </c>
      <c s="36">
        <f>ROUND(G62*H62,6)</f>
      </c>
      <c r="L62" s="38">
        <v>0</v>
      </c>
      <c s="32">
        <f>ROUND(ROUND(L62,2)*ROUND(G62,3),2)</f>
      </c>
      <c s="36" t="s">
        <v>926</v>
      </c>
      <c>
        <f>(M62*21)/100</f>
      </c>
      <c t="s">
        <v>28</v>
      </c>
    </row>
    <row r="63" spans="1:5" ht="25.5">
      <c r="A63" s="35" t="s">
        <v>56</v>
      </c>
      <c r="E63" s="39" t="s">
        <v>1685</v>
      </c>
    </row>
    <row r="64" spans="1:5" ht="12.75">
      <c r="A64" s="35" t="s">
        <v>57</v>
      </c>
      <c r="E64" s="40" t="s">
        <v>5</v>
      </c>
    </row>
    <row r="65" spans="1:5" ht="12.75">
      <c r="A65" t="s">
        <v>58</v>
      </c>
      <c r="E65" s="39" t="s">
        <v>59</v>
      </c>
    </row>
    <row r="66" spans="1:16" ht="25.5">
      <c r="A66" t="s">
        <v>50</v>
      </c>
      <c s="34" t="s">
        <v>104</v>
      </c>
      <c s="34" t="s">
        <v>940</v>
      </c>
      <c s="35" t="s">
        <v>5</v>
      </c>
      <c s="6" t="s">
        <v>941</v>
      </c>
      <c s="36" t="s">
        <v>423</v>
      </c>
      <c s="37">
        <v>2843.81</v>
      </c>
      <c s="36">
        <v>0</v>
      </c>
      <c s="36">
        <f>ROUND(G66*H66,6)</f>
      </c>
      <c r="L66" s="38">
        <v>0</v>
      </c>
      <c s="32">
        <f>ROUND(ROUND(L66,2)*ROUND(G66,3),2)</f>
      </c>
      <c s="36" t="s">
        <v>926</v>
      </c>
      <c>
        <f>(M66*21)/100</f>
      </c>
      <c t="s">
        <v>28</v>
      </c>
    </row>
    <row r="67" spans="1:5" ht="12.75">
      <c r="A67" s="35" t="s">
        <v>56</v>
      </c>
      <c r="E67" s="39" t="s">
        <v>1686</v>
      </c>
    </row>
    <row r="68" spans="1:5" ht="12.75">
      <c r="A68" s="35" t="s">
        <v>57</v>
      </c>
      <c r="E68" s="40" t="s">
        <v>5</v>
      </c>
    </row>
    <row r="69" spans="1:5" ht="12.75">
      <c r="A69" t="s">
        <v>58</v>
      </c>
      <c r="E69" s="39" t="s">
        <v>59</v>
      </c>
    </row>
    <row r="70" spans="1:16" ht="12.75">
      <c r="A70" t="s">
        <v>50</v>
      </c>
      <c s="34" t="s">
        <v>109</v>
      </c>
      <c s="34" t="s">
        <v>1687</v>
      </c>
      <c s="35" t="s">
        <v>5</v>
      </c>
      <c s="6" t="s">
        <v>1688</v>
      </c>
      <c s="36" t="s">
        <v>423</v>
      </c>
      <c s="37">
        <v>1738</v>
      </c>
      <c s="36">
        <v>0</v>
      </c>
      <c s="36">
        <f>ROUND(G70*H70,6)</f>
      </c>
      <c r="L70" s="38">
        <v>0</v>
      </c>
      <c s="32">
        <f>ROUND(ROUND(L70,2)*ROUND(G70,3),2)</f>
      </c>
      <c s="36" t="s">
        <v>926</v>
      </c>
      <c>
        <f>(M70*21)/100</f>
      </c>
      <c t="s">
        <v>28</v>
      </c>
    </row>
    <row r="71" spans="1:5" ht="12.75">
      <c r="A71" s="35" t="s">
        <v>56</v>
      </c>
      <c r="E71" s="39" t="s">
        <v>1688</v>
      </c>
    </row>
    <row r="72" spans="1:5" ht="12.75">
      <c r="A72" s="35" t="s">
        <v>57</v>
      </c>
      <c r="E72" s="40" t="s">
        <v>5</v>
      </c>
    </row>
    <row r="73" spans="1:5" ht="12.75">
      <c r="A73" t="s">
        <v>58</v>
      </c>
      <c r="E73" s="39" t="s">
        <v>59</v>
      </c>
    </row>
    <row r="74" spans="1:16" ht="25.5">
      <c r="A74" t="s">
        <v>50</v>
      </c>
      <c s="34" t="s">
        <v>112</v>
      </c>
      <c s="34" t="s">
        <v>1689</v>
      </c>
      <c s="35" t="s">
        <v>5</v>
      </c>
      <c s="6" t="s">
        <v>1690</v>
      </c>
      <c s="36" t="s">
        <v>423</v>
      </c>
      <c s="37">
        <v>1738</v>
      </c>
      <c s="36">
        <v>3E-06</v>
      </c>
      <c s="36">
        <f>ROUND(G74*H74,6)</f>
      </c>
      <c r="L74" s="38">
        <v>0</v>
      </c>
      <c s="32">
        <f>ROUND(ROUND(L74,2)*ROUND(G74,3),2)</f>
      </c>
      <c s="36" t="s">
        <v>926</v>
      </c>
      <c>
        <f>(M74*21)/100</f>
      </c>
      <c t="s">
        <v>28</v>
      </c>
    </row>
    <row r="75" spans="1:5" ht="38.25">
      <c r="A75" s="35" t="s">
        <v>56</v>
      </c>
      <c r="E75" s="39" t="s">
        <v>1691</v>
      </c>
    </row>
    <row r="76" spans="1:5" ht="12.75">
      <c r="A76" s="35" t="s">
        <v>57</v>
      </c>
      <c r="E76" s="40" t="s">
        <v>5</v>
      </c>
    </row>
    <row r="77" spans="1:5" ht="12.75">
      <c r="A77" t="s">
        <v>58</v>
      </c>
      <c r="E77" s="39" t="s">
        <v>59</v>
      </c>
    </row>
    <row r="78" spans="1:16" ht="25.5">
      <c r="A78" t="s">
        <v>50</v>
      </c>
      <c s="34" t="s">
        <v>115</v>
      </c>
      <c s="34" t="s">
        <v>1692</v>
      </c>
      <c s="35" t="s">
        <v>5</v>
      </c>
      <c s="6" t="s">
        <v>1693</v>
      </c>
      <c s="36" t="s">
        <v>423</v>
      </c>
      <c s="37">
        <v>1738</v>
      </c>
      <c s="36">
        <v>3E-06</v>
      </c>
      <c s="36">
        <f>ROUND(G78*H78,6)</f>
      </c>
      <c r="L78" s="38">
        <v>0</v>
      </c>
      <c s="32">
        <f>ROUND(ROUND(L78,2)*ROUND(G78,3),2)</f>
      </c>
      <c s="36" t="s">
        <v>926</v>
      </c>
      <c>
        <f>(M78*21)/100</f>
      </c>
      <c t="s">
        <v>28</v>
      </c>
    </row>
    <row r="79" spans="1:5" ht="25.5">
      <c r="A79" s="35" t="s">
        <v>56</v>
      </c>
      <c r="E79" s="39" t="s">
        <v>1693</v>
      </c>
    </row>
    <row r="80" spans="1:5" ht="12.75">
      <c r="A80" s="35" t="s">
        <v>57</v>
      </c>
      <c r="E80" s="40" t="s">
        <v>5</v>
      </c>
    </row>
    <row r="81" spans="1:5" ht="12.75">
      <c r="A81" t="s">
        <v>58</v>
      </c>
      <c r="E81" s="39" t="s">
        <v>59</v>
      </c>
    </row>
    <row r="82" spans="1:16" ht="12.75">
      <c r="A82" t="s">
        <v>50</v>
      </c>
      <c s="34" t="s">
        <v>118</v>
      </c>
      <c s="34" t="s">
        <v>1694</v>
      </c>
      <c s="35" t="s">
        <v>5</v>
      </c>
      <c s="6" t="s">
        <v>1695</v>
      </c>
      <c s="36" t="s">
        <v>939</v>
      </c>
      <c s="37">
        <v>0.03</v>
      </c>
      <c s="36">
        <v>0</v>
      </c>
      <c s="36">
        <f>ROUND(G82*H82,6)</f>
      </c>
      <c r="L82" s="38">
        <v>0</v>
      </c>
      <c s="32">
        <f>ROUND(ROUND(L82,2)*ROUND(G82,3),2)</f>
      </c>
      <c s="36" t="s">
        <v>926</v>
      </c>
      <c>
        <f>(M82*21)/100</f>
      </c>
      <c t="s">
        <v>28</v>
      </c>
    </row>
    <row r="83" spans="1:5" ht="12.75">
      <c r="A83" s="35" t="s">
        <v>56</v>
      </c>
      <c r="E83" s="39" t="s">
        <v>1695</v>
      </c>
    </row>
    <row r="84" spans="1:5" ht="12.75">
      <c r="A84" s="35" t="s">
        <v>57</v>
      </c>
      <c r="E84" s="40" t="s">
        <v>5</v>
      </c>
    </row>
    <row r="85" spans="1:5" ht="12.75">
      <c r="A85" t="s">
        <v>58</v>
      </c>
      <c r="E85" s="39" t="s">
        <v>59</v>
      </c>
    </row>
    <row r="86" spans="1:16" ht="12.75">
      <c r="A86" t="s">
        <v>50</v>
      </c>
      <c s="34" t="s">
        <v>121</v>
      </c>
      <c s="34" t="s">
        <v>1168</v>
      </c>
      <c s="35" t="s">
        <v>5</v>
      </c>
      <c s="6" t="s">
        <v>1169</v>
      </c>
      <c s="36" t="s">
        <v>1156</v>
      </c>
      <c s="37">
        <v>30</v>
      </c>
      <c s="36">
        <v>0.001</v>
      </c>
      <c s="36">
        <f>ROUND(G86*H86,6)</f>
      </c>
      <c r="L86" s="38">
        <v>0</v>
      </c>
      <c s="32">
        <f>ROUND(ROUND(L86,2)*ROUND(G86,3),2)</f>
      </c>
      <c s="36" t="s">
        <v>926</v>
      </c>
      <c>
        <f>(M86*21)/100</f>
      </c>
      <c t="s">
        <v>28</v>
      </c>
    </row>
    <row r="87" spans="1:5" ht="12.75">
      <c r="A87" s="35" t="s">
        <v>56</v>
      </c>
      <c r="E87" s="39" t="s">
        <v>1169</v>
      </c>
    </row>
    <row r="88" spans="1:5" ht="12.75">
      <c r="A88" s="35" t="s">
        <v>57</v>
      </c>
      <c r="E88" s="40" t="s">
        <v>5</v>
      </c>
    </row>
    <row r="89" spans="1:5" ht="12.75">
      <c r="A89" t="s">
        <v>58</v>
      </c>
      <c r="E89" s="39" t="s">
        <v>59</v>
      </c>
    </row>
    <row r="90" spans="1:16" ht="12.75">
      <c r="A90" t="s">
        <v>50</v>
      </c>
      <c s="34" t="s">
        <v>125</v>
      </c>
      <c s="34" t="s">
        <v>1696</v>
      </c>
      <c s="35" t="s">
        <v>5</v>
      </c>
      <c s="6" t="s">
        <v>1697</v>
      </c>
      <c s="36" t="s">
        <v>423</v>
      </c>
      <c s="37">
        <v>1738</v>
      </c>
      <c s="36">
        <v>0</v>
      </c>
      <c s="36">
        <f>ROUND(G90*H90,6)</f>
      </c>
      <c r="L90" s="38">
        <v>0</v>
      </c>
      <c s="32">
        <f>ROUND(ROUND(L90,2)*ROUND(G90,3),2)</f>
      </c>
      <c s="36" t="s">
        <v>926</v>
      </c>
      <c>
        <f>(M90*21)/100</f>
      </c>
      <c t="s">
        <v>28</v>
      </c>
    </row>
    <row r="91" spans="1:5" ht="12.75">
      <c r="A91" s="35" t="s">
        <v>56</v>
      </c>
      <c r="E91" s="39" t="s">
        <v>1697</v>
      </c>
    </row>
    <row r="92" spans="1:5" ht="12.75">
      <c r="A92" s="35" t="s">
        <v>57</v>
      </c>
      <c r="E92" s="40" t="s">
        <v>5</v>
      </c>
    </row>
    <row r="93" spans="1:5" ht="12.75">
      <c r="A93" t="s">
        <v>58</v>
      </c>
      <c r="E93" s="39" t="s">
        <v>59</v>
      </c>
    </row>
    <row r="94" spans="1:16" ht="12.75">
      <c r="A94" t="s">
        <v>50</v>
      </c>
      <c s="34" t="s">
        <v>128</v>
      </c>
      <c s="34" t="s">
        <v>1698</v>
      </c>
      <c s="35" t="s">
        <v>5</v>
      </c>
      <c s="6" t="s">
        <v>1699</v>
      </c>
      <c s="36" t="s">
        <v>423</v>
      </c>
      <c s="37">
        <v>1738</v>
      </c>
      <c s="36">
        <v>0</v>
      </c>
      <c s="36">
        <f>ROUND(G94*H94,6)</f>
      </c>
      <c r="L94" s="38">
        <v>0</v>
      </c>
      <c s="32">
        <f>ROUND(ROUND(L94,2)*ROUND(G94,3),2)</f>
      </c>
      <c s="36" t="s">
        <v>926</v>
      </c>
      <c>
        <f>(M94*21)/100</f>
      </c>
      <c t="s">
        <v>28</v>
      </c>
    </row>
    <row r="95" spans="1:5" ht="12.75">
      <c r="A95" s="35" t="s">
        <v>56</v>
      </c>
      <c r="E95" s="39" t="s">
        <v>1699</v>
      </c>
    </row>
    <row r="96" spans="1:5" ht="12.75">
      <c r="A96" s="35" t="s">
        <v>57</v>
      </c>
      <c r="E96" s="40" t="s">
        <v>5</v>
      </c>
    </row>
    <row r="97" spans="1:5" ht="12.75">
      <c r="A97" t="s">
        <v>58</v>
      </c>
      <c r="E97" s="39" t="s">
        <v>59</v>
      </c>
    </row>
    <row r="98" spans="1:13" ht="12.75">
      <c r="A98" t="s">
        <v>47</v>
      </c>
      <c r="C98" s="31" t="s">
        <v>28</v>
      </c>
      <c r="E98" s="33" t="s">
        <v>942</v>
      </c>
      <c r="J98" s="32">
        <f>0</f>
      </c>
      <c s="32">
        <f>0</f>
      </c>
      <c s="32">
        <f>0+L99+L103+L107+L111+L115+L119+L123+L127+L131+L135</f>
      </c>
      <c s="32">
        <f>0+M99+M103+M107+M111+M115+M119+M123+M127+M131+M135</f>
      </c>
    </row>
    <row r="99" spans="1:16" ht="25.5">
      <c r="A99" t="s">
        <v>50</v>
      </c>
      <c s="34" t="s">
        <v>132</v>
      </c>
      <c s="34" t="s">
        <v>943</v>
      </c>
      <c s="35" t="s">
        <v>5</v>
      </c>
      <c s="6" t="s">
        <v>944</v>
      </c>
      <c s="36" t="s">
        <v>423</v>
      </c>
      <c s="37">
        <v>139.102</v>
      </c>
      <c s="36">
        <v>0.000167</v>
      </c>
      <c s="36">
        <f>ROUND(G99*H99,6)</f>
      </c>
      <c r="L99" s="38">
        <v>0</v>
      </c>
      <c s="32">
        <f>ROUND(ROUND(L99,2)*ROUND(G99,3),2)</f>
      </c>
      <c s="36" t="s">
        <v>926</v>
      </c>
      <c>
        <f>(M99*21)/100</f>
      </c>
      <c t="s">
        <v>28</v>
      </c>
    </row>
    <row r="100" spans="1:5" ht="25.5">
      <c r="A100" s="35" t="s">
        <v>56</v>
      </c>
      <c r="E100" s="39" t="s">
        <v>944</v>
      </c>
    </row>
    <row r="101" spans="1:5" ht="12.75">
      <c r="A101" s="35" t="s">
        <v>57</v>
      </c>
      <c r="E101" s="40" t="s">
        <v>5</v>
      </c>
    </row>
    <row r="102" spans="1:5" ht="12.75">
      <c r="A102" t="s">
        <v>58</v>
      </c>
      <c r="E102" s="39" t="s">
        <v>59</v>
      </c>
    </row>
    <row r="103" spans="1:16" ht="12.75">
      <c r="A103" t="s">
        <v>50</v>
      </c>
      <c s="34" t="s">
        <v>136</v>
      </c>
      <c s="34" t="s">
        <v>945</v>
      </c>
      <c s="35" t="s">
        <v>5</v>
      </c>
      <c s="6" t="s">
        <v>946</v>
      </c>
      <c s="36" t="s">
        <v>423</v>
      </c>
      <c s="37">
        <v>164.766</v>
      </c>
      <c s="36">
        <v>0.0003</v>
      </c>
      <c s="36">
        <f>ROUND(G103*H103,6)</f>
      </c>
      <c r="L103" s="38">
        <v>0</v>
      </c>
      <c s="32">
        <f>ROUND(ROUND(L103,2)*ROUND(G103,3),2)</f>
      </c>
      <c s="36" t="s">
        <v>926</v>
      </c>
      <c>
        <f>(M103*21)/100</f>
      </c>
      <c t="s">
        <v>28</v>
      </c>
    </row>
    <row r="104" spans="1:5" ht="12.75">
      <c r="A104" s="35" t="s">
        <v>56</v>
      </c>
      <c r="E104" s="39" t="s">
        <v>946</v>
      </c>
    </row>
    <row r="105" spans="1:5" ht="12.75">
      <c r="A105" s="35" t="s">
        <v>57</v>
      </c>
      <c r="E105" s="40" t="s">
        <v>5</v>
      </c>
    </row>
    <row r="106" spans="1:5" ht="12.75">
      <c r="A106" t="s">
        <v>58</v>
      </c>
      <c r="E106" s="39" t="s">
        <v>59</v>
      </c>
    </row>
    <row r="107" spans="1:16" ht="38.25">
      <c r="A107" t="s">
        <v>50</v>
      </c>
      <c s="34" t="s">
        <v>140</v>
      </c>
      <c s="34" t="s">
        <v>1029</v>
      </c>
      <c s="35" t="s">
        <v>5</v>
      </c>
      <c s="6" t="s">
        <v>948</v>
      </c>
      <c s="36" t="s">
        <v>64</v>
      </c>
      <c s="37">
        <v>161</v>
      </c>
      <c s="36">
        <v>0.204765</v>
      </c>
      <c s="36">
        <f>ROUND(G107*H107,6)</f>
      </c>
      <c r="L107" s="38">
        <v>0</v>
      </c>
      <c s="32">
        <f>ROUND(ROUND(L107,2)*ROUND(G107,3),2)</f>
      </c>
      <c s="36" t="s">
        <v>926</v>
      </c>
      <c>
        <f>(M107*21)/100</f>
      </c>
      <c t="s">
        <v>28</v>
      </c>
    </row>
    <row r="108" spans="1:5" ht="38.25">
      <c r="A108" s="35" t="s">
        <v>56</v>
      </c>
      <c r="E108" s="39" t="s">
        <v>1030</v>
      </c>
    </row>
    <row r="109" spans="1:5" ht="12.75">
      <c r="A109" s="35" t="s">
        <v>57</v>
      </c>
      <c r="E109" s="40" t="s">
        <v>5</v>
      </c>
    </row>
    <row r="110" spans="1:5" ht="12.75">
      <c r="A110" t="s">
        <v>58</v>
      </c>
      <c r="E110" s="39" t="s">
        <v>59</v>
      </c>
    </row>
    <row r="111" spans="1:16" ht="38.25">
      <c r="A111" t="s">
        <v>50</v>
      </c>
      <c s="34" t="s">
        <v>144</v>
      </c>
      <c s="34" t="s">
        <v>947</v>
      </c>
      <c s="35" t="s">
        <v>5</v>
      </c>
      <c s="6" t="s">
        <v>948</v>
      </c>
      <c s="36" t="s">
        <v>64</v>
      </c>
      <c s="37">
        <v>188</v>
      </c>
      <c s="36">
        <v>0.274112</v>
      </c>
      <c s="36">
        <f>ROUND(G111*H111,6)</f>
      </c>
      <c r="L111" s="38">
        <v>0</v>
      </c>
      <c s="32">
        <f>ROUND(ROUND(L111,2)*ROUND(G111,3),2)</f>
      </c>
      <c s="36" t="s">
        <v>926</v>
      </c>
      <c>
        <f>(M111*21)/100</f>
      </c>
      <c t="s">
        <v>28</v>
      </c>
    </row>
    <row r="112" spans="1:5" ht="38.25">
      <c r="A112" s="35" t="s">
        <v>56</v>
      </c>
      <c r="E112" s="39" t="s">
        <v>949</v>
      </c>
    </row>
    <row r="113" spans="1:5" ht="12.75">
      <c r="A113" s="35" t="s">
        <v>57</v>
      </c>
      <c r="E113" s="40" t="s">
        <v>5</v>
      </c>
    </row>
    <row r="114" spans="1:5" ht="12.75">
      <c r="A114" t="s">
        <v>58</v>
      </c>
      <c r="E114" s="39" t="s">
        <v>59</v>
      </c>
    </row>
    <row r="115" spans="1:16" ht="12.75">
      <c r="A115" t="s">
        <v>50</v>
      </c>
      <c s="34" t="s">
        <v>148</v>
      </c>
      <c s="34" t="s">
        <v>1700</v>
      </c>
      <c s="35" t="s">
        <v>5</v>
      </c>
      <c s="6" t="s">
        <v>1701</v>
      </c>
      <c s="36" t="s">
        <v>236</v>
      </c>
      <c s="37">
        <v>1.2</v>
      </c>
      <c s="36">
        <v>2.16</v>
      </c>
      <c s="36">
        <f>ROUND(G115*H115,6)</f>
      </c>
      <c r="L115" s="38">
        <v>0</v>
      </c>
      <c s="32">
        <f>ROUND(ROUND(L115,2)*ROUND(G115,3),2)</f>
      </c>
      <c s="36" t="s">
        <v>926</v>
      </c>
      <c>
        <f>(M115*21)/100</f>
      </c>
      <c t="s">
        <v>28</v>
      </c>
    </row>
    <row r="116" spans="1:5" ht="12.75">
      <c r="A116" s="35" t="s">
        <v>56</v>
      </c>
      <c r="E116" s="39" t="s">
        <v>1701</v>
      </c>
    </row>
    <row r="117" spans="1:5" ht="12.75">
      <c r="A117" s="35" t="s">
        <v>57</v>
      </c>
      <c r="E117" s="40" t="s">
        <v>5</v>
      </c>
    </row>
    <row r="118" spans="1:5" ht="12.75">
      <c r="A118" t="s">
        <v>58</v>
      </c>
      <c r="E118" s="39" t="s">
        <v>59</v>
      </c>
    </row>
    <row r="119" spans="1:16" ht="25.5">
      <c r="A119" t="s">
        <v>50</v>
      </c>
      <c s="34" t="s">
        <v>152</v>
      </c>
      <c s="34" t="s">
        <v>1702</v>
      </c>
      <c s="35" t="s">
        <v>5</v>
      </c>
      <c s="6" t="s">
        <v>1703</v>
      </c>
      <c s="36" t="s">
        <v>236</v>
      </c>
      <c s="37">
        <v>1.2</v>
      </c>
      <c s="36">
        <v>2.50187</v>
      </c>
      <c s="36">
        <f>ROUND(G119*H119,6)</f>
      </c>
      <c r="L119" s="38">
        <v>0</v>
      </c>
      <c s="32">
        <f>ROUND(ROUND(L119,2)*ROUND(G119,3),2)</f>
      </c>
      <c s="36" t="s">
        <v>926</v>
      </c>
      <c>
        <f>(M119*21)/100</f>
      </c>
      <c t="s">
        <v>28</v>
      </c>
    </row>
    <row r="120" spans="1:5" ht="25.5">
      <c r="A120" s="35" t="s">
        <v>56</v>
      </c>
      <c r="E120" s="39" t="s">
        <v>1703</v>
      </c>
    </row>
    <row r="121" spans="1:5" ht="12.75">
      <c r="A121" s="35" t="s">
        <v>57</v>
      </c>
      <c r="E121" s="40" t="s">
        <v>5</v>
      </c>
    </row>
    <row r="122" spans="1:5" ht="12.75">
      <c r="A122" t="s">
        <v>58</v>
      </c>
      <c r="E122" s="39" t="s">
        <v>59</v>
      </c>
    </row>
    <row r="123" spans="1:16" ht="12.75">
      <c r="A123" t="s">
        <v>50</v>
      </c>
      <c s="34" t="s">
        <v>156</v>
      </c>
      <c s="34" t="s">
        <v>1704</v>
      </c>
      <c s="35" t="s">
        <v>5</v>
      </c>
      <c s="6" t="s">
        <v>1705</v>
      </c>
      <c s="36" t="s">
        <v>423</v>
      </c>
      <c s="37">
        <v>2.2</v>
      </c>
      <c s="36">
        <v>0.00247</v>
      </c>
      <c s="36">
        <f>ROUND(G123*H123,6)</f>
      </c>
      <c r="L123" s="38">
        <v>0</v>
      </c>
      <c s="32">
        <f>ROUND(ROUND(L123,2)*ROUND(G123,3),2)</f>
      </c>
      <c s="36" t="s">
        <v>926</v>
      </c>
      <c>
        <f>(M123*21)/100</f>
      </c>
      <c t="s">
        <v>28</v>
      </c>
    </row>
    <row r="124" spans="1:5" ht="12.75">
      <c r="A124" s="35" t="s">
        <v>56</v>
      </c>
      <c r="E124" s="39" t="s">
        <v>1705</v>
      </c>
    </row>
    <row r="125" spans="1:5" ht="12.75">
      <c r="A125" s="35" t="s">
        <v>57</v>
      </c>
      <c r="E125" s="40" t="s">
        <v>5</v>
      </c>
    </row>
    <row r="126" spans="1:5" ht="12.75">
      <c r="A126" t="s">
        <v>58</v>
      </c>
      <c r="E126" s="39" t="s">
        <v>59</v>
      </c>
    </row>
    <row r="127" spans="1:16" ht="12.75">
      <c r="A127" t="s">
        <v>50</v>
      </c>
      <c s="34" t="s">
        <v>160</v>
      </c>
      <c s="34" t="s">
        <v>1706</v>
      </c>
      <c s="35" t="s">
        <v>5</v>
      </c>
      <c s="6" t="s">
        <v>1707</v>
      </c>
      <c s="36" t="s">
        <v>423</v>
      </c>
      <c s="37">
        <v>2.2</v>
      </c>
      <c s="36">
        <v>0</v>
      </c>
      <c s="36">
        <f>ROUND(G127*H127,6)</f>
      </c>
      <c r="L127" s="38">
        <v>0</v>
      </c>
      <c s="32">
        <f>ROUND(ROUND(L127,2)*ROUND(G127,3),2)</f>
      </c>
      <c s="36" t="s">
        <v>926</v>
      </c>
      <c>
        <f>(M127*21)/100</f>
      </c>
      <c t="s">
        <v>28</v>
      </c>
    </row>
    <row r="128" spans="1:5" ht="12.75">
      <c r="A128" s="35" t="s">
        <v>56</v>
      </c>
      <c r="E128" s="39" t="s">
        <v>1707</v>
      </c>
    </row>
    <row r="129" spans="1:5" ht="12.75">
      <c r="A129" s="35" t="s">
        <v>57</v>
      </c>
      <c r="E129" s="40" t="s">
        <v>5</v>
      </c>
    </row>
    <row r="130" spans="1:5" ht="12.75">
      <c r="A130" t="s">
        <v>58</v>
      </c>
      <c r="E130" s="39" t="s">
        <v>59</v>
      </c>
    </row>
    <row r="131" spans="1:16" ht="12.75">
      <c r="A131" t="s">
        <v>50</v>
      </c>
      <c s="34" t="s">
        <v>164</v>
      </c>
      <c s="34" t="s">
        <v>1708</v>
      </c>
      <c s="35" t="s">
        <v>5</v>
      </c>
      <c s="6" t="s">
        <v>1709</v>
      </c>
      <c s="36" t="s">
        <v>939</v>
      </c>
      <c s="37">
        <v>0.059</v>
      </c>
      <c s="36">
        <v>1.06277</v>
      </c>
      <c s="36">
        <f>ROUND(G131*H131,6)</f>
      </c>
      <c r="L131" s="38">
        <v>0</v>
      </c>
      <c s="32">
        <f>ROUND(ROUND(L131,2)*ROUND(G131,3),2)</f>
      </c>
      <c s="36" t="s">
        <v>926</v>
      </c>
      <c>
        <f>(M131*21)/100</f>
      </c>
      <c t="s">
        <v>28</v>
      </c>
    </row>
    <row r="132" spans="1:5" ht="12.75">
      <c r="A132" s="35" t="s">
        <v>56</v>
      </c>
      <c r="E132" s="39" t="s">
        <v>1709</v>
      </c>
    </row>
    <row r="133" spans="1:5" ht="12.75">
      <c r="A133" s="35" t="s">
        <v>57</v>
      </c>
      <c r="E133" s="40" t="s">
        <v>5</v>
      </c>
    </row>
    <row r="134" spans="1:5" ht="12.75">
      <c r="A134" t="s">
        <v>58</v>
      </c>
      <c r="E134" s="39" t="s">
        <v>59</v>
      </c>
    </row>
    <row r="135" spans="1:16" ht="12.75">
      <c r="A135" t="s">
        <v>50</v>
      </c>
      <c s="34" t="s">
        <v>168</v>
      </c>
      <c s="34" t="s">
        <v>1710</v>
      </c>
      <c s="35" t="s">
        <v>5</v>
      </c>
      <c s="6" t="s">
        <v>1711</v>
      </c>
      <c s="36" t="s">
        <v>236</v>
      </c>
      <c s="37">
        <v>1.818</v>
      </c>
      <c s="36">
        <v>2.301022</v>
      </c>
      <c s="36">
        <f>ROUND(G135*H135,6)</f>
      </c>
      <c r="L135" s="38">
        <v>0</v>
      </c>
      <c s="32">
        <f>ROUND(ROUND(L135,2)*ROUND(G135,3),2)</f>
      </c>
      <c s="36" t="s">
        <v>926</v>
      </c>
      <c>
        <f>(M135*21)/100</f>
      </c>
      <c t="s">
        <v>28</v>
      </c>
    </row>
    <row r="136" spans="1:5" ht="12.75">
      <c r="A136" s="35" t="s">
        <v>56</v>
      </c>
      <c r="E136" s="39" t="s">
        <v>1711</v>
      </c>
    </row>
    <row r="137" spans="1:5" ht="12.75">
      <c r="A137" s="35" t="s">
        <v>57</v>
      </c>
      <c r="E137" s="40" t="s">
        <v>5</v>
      </c>
    </row>
    <row r="138" spans="1:5" ht="12.75">
      <c r="A138" t="s">
        <v>58</v>
      </c>
      <c r="E138" s="39" t="s">
        <v>59</v>
      </c>
    </row>
    <row r="139" spans="1:13" ht="12.75">
      <c r="A139" t="s">
        <v>47</v>
      </c>
      <c r="C139" s="31" t="s">
        <v>26</v>
      </c>
      <c r="E139" s="33" t="s">
        <v>952</v>
      </c>
      <c r="J139" s="32">
        <f>0</f>
      </c>
      <c s="32">
        <f>0</f>
      </c>
      <c s="32">
        <f>0+L140+L144+L148+L152+L156+L160+L164+L168+L172</f>
      </c>
      <c s="32">
        <f>0+M140+M144+M148+M152+M156+M160+M164+M168+M172</f>
      </c>
    </row>
    <row r="140" spans="1:16" ht="25.5">
      <c r="A140" t="s">
        <v>50</v>
      </c>
      <c s="34" t="s">
        <v>172</v>
      </c>
      <c s="34" t="s">
        <v>1712</v>
      </c>
      <c s="35" t="s">
        <v>5</v>
      </c>
      <c s="6" t="s">
        <v>1713</v>
      </c>
      <c s="36" t="s">
        <v>236</v>
      </c>
      <c s="37">
        <v>4.545</v>
      </c>
      <c s="36">
        <v>2.501872</v>
      </c>
      <c s="36">
        <f>ROUND(G140*H140,6)</f>
      </c>
      <c r="L140" s="38">
        <v>0</v>
      </c>
      <c s="32">
        <f>ROUND(ROUND(L140,2)*ROUND(G140,3),2)</f>
      </c>
      <c s="36" t="s">
        <v>926</v>
      </c>
      <c>
        <f>(M140*21)/100</f>
      </c>
      <c t="s">
        <v>28</v>
      </c>
    </row>
    <row r="141" spans="1:5" ht="25.5">
      <c r="A141" s="35" t="s">
        <v>56</v>
      </c>
      <c r="E141" s="39" t="s">
        <v>1713</v>
      </c>
    </row>
    <row r="142" spans="1:5" ht="12.75">
      <c r="A142" s="35" t="s">
        <v>57</v>
      </c>
      <c r="E142" s="40" t="s">
        <v>5</v>
      </c>
    </row>
    <row r="143" spans="1:5" ht="12.75">
      <c r="A143" t="s">
        <v>58</v>
      </c>
      <c r="E143" s="39" t="s">
        <v>59</v>
      </c>
    </row>
    <row r="144" spans="1:16" ht="12.75">
      <c r="A144" t="s">
        <v>50</v>
      </c>
      <c s="34" t="s">
        <v>176</v>
      </c>
      <c s="34" t="s">
        <v>1714</v>
      </c>
      <c s="35" t="s">
        <v>5</v>
      </c>
      <c s="6" t="s">
        <v>1715</v>
      </c>
      <c s="36" t="s">
        <v>423</v>
      </c>
      <c s="37">
        <v>26.3</v>
      </c>
      <c s="36">
        <v>0.002747</v>
      </c>
      <c s="36">
        <f>ROUND(G144*H144,6)</f>
      </c>
      <c r="L144" s="38">
        <v>0</v>
      </c>
      <c s="32">
        <f>ROUND(ROUND(L144,2)*ROUND(G144,3),2)</f>
      </c>
      <c s="36" t="s">
        <v>926</v>
      </c>
      <c>
        <f>(M144*21)/100</f>
      </c>
      <c t="s">
        <v>28</v>
      </c>
    </row>
    <row r="145" spans="1:5" ht="12.75">
      <c r="A145" s="35" t="s">
        <v>56</v>
      </c>
      <c r="E145" s="39" t="s">
        <v>1715</v>
      </c>
    </row>
    <row r="146" spans="1:5" ht="12.75">
      <c r="A146" s="35" t="s">
        <v>57</v>
      </c>
      <c r="E146" s="40" t="s">
        <v>5</v>
      </c>
    </row>
    <row r="147" spans="1:5" ht="12.75">
      <c r="A147" t="s">
        <v>58</v>
      </c>
      <c r="E147" s="39" t="s">
        <v>59</v>
      </c>
    </row>
    <row r="148" spans="1:16" ht="25.5">
      <c r="A148" t="s">
        <v>50</v>
      </c>
      <c s="34" t="s">
        <v>180</v>
      </c>
      <c s="34" t="s">
        <v>1716</v>
      </c>
      <c s="35" t="s">
        <v>5</v>
      </c>
      <c s="6" t="s">
        <v>1717</v>
      </c>
      <c s="36" t="s">
        <v>423</v>
      </c>
      <c s="37">
        <v>26.3</v>
      </c>
      <c s="36">
        <v>0</v>
      </c>
      <c s="36">
        <f>ROUND(G148*H148,6)</f>
      </c>
      <c r="L148" s="38">
        <v>0</v>
      </c>
      <c s="32">
        <f>ROUND(ROUND(L148,2)*ROUND(G148,3),2)</f>
      </c>
      <c s="36" t="s">
        <v>926</v>
      </c>
      <c>
        <f>(M148*21)/100</f>
      </c>
      <c t="s">
        <v>28</v>
      </c>
    </row>
    <row r="149" spans="1:5" ht="25.5">
      <c r="A149" s="35" t="s">
        <v>56</v>
      </c>
      <c r="E149" s="39" t="s">
        <v>1717</v>
      </c>
    </row>
    <row r="150" spans="1:5" ht="12.75">
      <c r="A150" s="35" t="s">
        <v>57</v>
      </c>
      <c r="E150" s="40" t="s">
        <v>5</v>
      </c>
    </row>
    <row r="151" spans="1:5" ht="12.75">
      <c r="A151" t="s">
        <v>58</v>
      </c>
      <c r="E151" s="39" t="s">
        <v>59</v>
      </c>
    </row>
    <row r="152" spans="1:16" ht="25.5">
      <c r="A152" t="s">
        <v>50</v>
      </c>
      <c s="34" t="s">
        <v>184</v>
      </c>
      <c s="34" t="s">
        <v>1718</v>
      </c>
      <c s="35" t="s">
        <v>5</v>
      </c>
      <c s="6" t="s">
        <v>1719</v>
      </c>
      <c s="36" t="s">
        <v>423</v>
      </c>
      <c s="37">
        <v>4</v>
      </c>
      <c s="36">
        <v>0.003747</v>
      </c>
      <c s="36">
        <f>ROUND(G152*H152,6)</f>
      </c>
      <c r="L152" s="38">
        <v>0</v>
      </c>
      <c s="32">
        <f>ROUND(ROUND(L152,2)*ROUND(G152,3),2)</f>
      </c>
      <c s="36" t="s">
        <v>926</v>
      </c>
      <c>
        <f>(M152*21)/100</f>
      </c>
      <c t="s">
        <v>28</v>
      </c>
    </row>
    <row r="153" spans="1:5" ht="25.5">
      <c r="A153" s="35" t="s">
        <v>56</v>
      </c>
      <c r="E153" s="39" t="s">
        <v>1719</v>
      </c>
    </row>
    <row r="154" spans="1:5" ht="12.75">
      <c r="A154" s="35" t="s">
        <v>57</v>
      </c>
      <c r="E154" s="40" t="s">
        <v>5</v>
      </c>
    </row>
    <row r="155" spans="1:5" ht="12.75">
      <c r="A155" t="s">
        <v>58</v>
      </c>
      <c r="E155" s="39" t="s">
        <v>59</v>
      </c>
    </row>
    <row r="156" spans="1:16" ht="25.5">
      <c r="A156" t="s">
        <v>50</v>
      </c>
      <c s="34" t="s">
        <v>188</v>
      </c>
      <c s="34" t="s">
        <v>1720</v>
      </c>
      <c s="35" t="s">
        <v>5</v>
      </c>
      <c s="6" t="s">
        <v>1721</v>
      </c>
      <c s="36" t="s">
        <v>423</v>
      </c>
      <c s="37">
        <v>4</v>
      </c>
      <c s="36">
        <v>0</v>
      </c>
      <c s="36">
        <f>ROUND(G156*H156,6)</f>
      </c>
      <c r="L156" s="38">
        <v>0</v>
      </c>
      <c s="32">
        <f>ROUND(ROUND(L156,2)*ROUND(G156,3),2)</f>
      </c>
      <c s="36" t="s">
        <v>926</v>
      </c>
      <c>
        <f>(M156*21)/100</f>
      </c>
      <c t="s">
        <v>28</v>
      </c>
    </row>
    <row r="157" spans="1:5" ht="25.5">
      <c r="A157" s="35" t="s">
        <v>56</v>
      </c>
      <c r="E157" s="39" t="s">
        <v>1721</v>
      </c>
    </row>
    <row r="158" spans="1:5" ht="12.75">
      <c r="A158" s="35" t="s">
        <v>57</v>
      </c>
      <c r="E158" s="40" t="s">
        <v>5</v>
      </c>
    </row>
    <row r="159" spans="1:5" ht="12.75">
      <c r="A159" t="s">
        <v>58</v>
      </c>
      <c r="E159" s="39" t="s">
        <v>59</v>
      </c>
    </row>
    <row r="160" spans="1:16" ht="12.75">
      <c r="A160" t="s">
        <v>50</v>
      </c>
      <c s="34" t="s">
        <v>192</v>
      </c>
      <c s="34" t="s">
        <v>1722</v>
      </c>
      <c s="35" t="s">
        <v>5</v>
      </c>
      <c s="6" t="s">
        <v>1723</v>
      </c>
      <c s="36" t="s">
        <v>423</v>
      </c>
      <c s="37">
        <v>30.3</v>
      </c>
      <c s="36">
        <v>0.0025</v>
      </c>
      <c s="36">
        <f>ROUND(G160*H160,6)</f>
      </c>
      <c r="L160" s="38">
        <v>0</v>
      </c>
      <c s="32">
        <f>ROUND(ROUND(L160,2)*ROUND(G160,3),2)</f>
      </c>
      <c s="36" t="s">
        <v>926</v>
      </c>
      <c>
        <f>(M160*21)/100</f>
      </c>
      <c t="s">
        <v>28</v>
      </c>
    </row>
    <row r="161" spans="1:5" ht="12.75">
      <c r="A161" s="35" t="s">
        <v>56</v>
      </c>
      <c r="E161" s="39" t="s">
        <v>1723</v>
      </c>
    </row>
    <row r="162" spans="1:5" ht="12.75">
      <c r="A162" s="35" t="s">
        <v>57</v>
      </c>
      <c r="E162" s="40" t="s">
        <v>5</v>
      </c>
    </row>
    <row r="163" spans="1:5" ht="12.75">
      <c r="A163" t="s">
        <v>58</v>
      </c>
      <c r="E163" s="39" t="s">
        <v>59</v>
      </c>
    </row>
    <row r="164" spans="1:16" ht="25.5">
      <c r="A164" t="s">
        <v>50</v>
      </c>
      <c s="34" t="s">
        <v>196</v>
      </c>
      <c s="34" t="s">
        <v>1724</v>
      </c>
      <c s="35" t="s">
        <v>5</v>
      </c>
      <c s="6" t="s">
        <v>1725</v>
      </c>
      <c s="36" t="s">
        <v>939</v>
      </c>
      <c s="37">
        <v>0.545</v>
      </c>
      <c s="36">
        <v>1.049222</v>
      </c>
      <c s="36">
        <f>ROUND(G164*H164,6)</f>
      </c>
      <c r="L164" s="38">
        <v>0</v>
      </c>
      <c s="32">
        <f>ROUND(ROUND(L164,2)*ROUND(G164,3),2)</f>
      </c>
      <c s="36" t="s">
        <v>926</v>
      </c>
      <c>
        <f>(M164*21)/100</f>
      </c>
      <c t="s">
        <v>28</v>
      </c>
    </row>
    <row r="165" spans="1:5" ht="25.5">
      <c r="A165" s="35" t="s">
        <v>56</v>
      </c>
      <c r="E165" s="39" t="s">
        <v>1725</v>
      </c>
    </row>
    <row r="166" spans="1:5" ht="12.75">
      <c r="A166" s="35" t="s">
        <v>57</v>
      </c>
      <c r="E166" s="40" t="s">
        <v>5</v>
      </c>
    </row>
    <row r="167" spans="1:5" ht="12.75">
      <c r="A167" t="s">
        <v>58</v>
      </c>
      <c r="E167" s="39" t="s">
        <v>59</v>
      </c>
    </row>
    <row r="168" spans="1:16" ht="25.5">
      <c r="A168" t="s">
        <v>50</v>
      </c>
      <c s="34" t="s">
        <v>200</v>
      </c>
      <c s="34" t="s">
        <v>1726</v>
      </c>
      <c s="35" t="s">
        <v>5</v>
      </c>
      <c s="6" t="s">
        <v>1727</v>
      </c>
      <c s="36" t="s">
        <v>54</v>
      </c>
      <c s="37">
        <v>63</v>
      </c>
      <c s="36">
        <v>0.06702</v>
      </c>
      <c s="36">
        <f>ROUND(G168*H168,6)</f>
      </c>
      <c r="L168" s="38">
        <v>0</v>
      </c>
      <c s="32">
        <f>ROUND(ROUND(L168,2)*ROUND(G168,3),2)</f>
      </c>
      <c s="36" t="s">
        <v>926</v>
      </c>
      <c>
        <f>(M168*21)/100</f>
      </c>
      <c t="s">
        <v>28</v>
      </c>
    </row>
    <row r="169" spans="1:5" ht="25.5">
      <c r="A169" s="35" t="s">
        <v>56</v>
      </c>
      <c r="E169" s="39" t="s">
        <v>1727</v>
      </c>
    </row>
    <row r="170" spans="1:5" ht="12.75">
      <c r="A170" s="35" t="s">
        <v>57</v>
      </c>
      <c r="E170" s="40" t="s">
        <v>5</v>
      </c>
    </row>
    <row r="171" spans="1:5" ht="12.75">
      <c r="A171" t="s">
        <v>58</v>
      </c>
      <c r="E171" s="39" t="s">
        <v>59</v>
      </c>
    </row>
    <row r="172" spans="1:16" ht="12.75">
      <c r="A172" t="s">
        <v>50</v>
      </c>
      <c s="34" t="s">
        <v>204</v>
      </c>
      <c s="34" t="s">
        <v>1728</v>
      </c>
      <c s="35" t="s">
        <v>5</v>
      </c>
      <c s="6" t="s">
        <v>1729</v>
      </c>
      <c s="36" t="s">
        <v>54</v>
      </c>
      <c s="37">
        <v>63</v>
      </c>
      <c s="36">
        <v>0.05</v>
      </c>
      <c s="36">
        <f>ROUND(G172*H172,6)</f>
      </c>
      <c r="L172" s="38">
        <v>0</v>
      </c>
      <c s="32">
        <f>ROUND(ROUND(L172,2)*ROUND(G172,3),2)</f>
      </c>
      <c s="36" t="s">
        <v>926</v>
      </c>
      <c>
        <f>(M172*21)/100</f>
      </c>
      <c t="s">
        <v>28</v>
      </c>
    </row>
    <row r="173" spans="1:5" ht="12.75">
      <c r="A173" s="35" t="s">
        <v>56</v>
      </c>
      <c r="E173" s="39" t="s">
        <v>1729</v>
      </c>
    </row>
    <row r="174" spans="1:5" ht="12.75">
      <c r="A174" s="35" t="s">
        <v>57</v>
      </c>
      <c r="E174" s="40" t="s">
        <v>5</v>
      </c>
    </row>
    <row r="175" spans="1:5" ht="12.75">
      <c r="A175" t="s">
        <v>58</v>
      </c>
      <c r="E175" s="39" t="s">
        <v>59</v>
      </c>
    </row>
    <row r="176" spans="1:13" ht="12.75">
      <c r="A176" t="s">
        <v>47</v>
      </c>
      <c r="C176" s="31" t="s">
        <v>67</v>
      </c>
      <c r="E176" s="33" t="s">
        <v>1039</v>
      </c>
      <c r="J176" s="32">
        <f>0</f>
      </c>
      <c s="32">
        <f>0</f>
      </c>
      <c s="32">
        <f>0+L177+L181</f>
      </c>
      <c s="32">
        <f>0+M177+M181</f>
      </c>
    </row>
    <row r="177" spans="1:16" ht="25.5">
      <c r="A177" t="s">
        <v>50</v>
      </c>
      <c s="34" t="s">
        <v>208</v>
      </c>
      <c s="34" t="s">
        <v>1730</v>
      </c>
      <c s="35" t="s">
        <v>5</v>
      </c>
      <c s="6" t="s">
        <v>1731</v>
      </c>
      <c s="36" t="s">
        <v>423</v>
      </c>
      <c s="37">
        <v>780.18</v>
      </c>
      <c s="36">
        <v>0.02024</v>
      </c>
      <c s="36">
        <f>ROUND(G177*H177,6)</f>
      </c>
      <c r="L177" s="38">
        <v>0</v>
      </c>
      <c s="32">
        <f>ROUND(ROUND(L177,2)*ROUND(G177,3),2)</f>
      </c>
      <c s="36" t="s">
        <v>926</v>
      </c>
      <c>
        <f>(M177*21)/100</f>
      </c>
      <c t="s">
        <v>28</v>
      </c>
    </row>
    <row r="178" spans="1:5" ht="25.5">
      <c r="A178" s="35" t="s">
        <v>56</v>
      </c>
      <c r="E178" s="39" t="s">
        <v>1731</v>
      </c>
    </row>
    <row r="179" spans="1:5" ht="12.75">
      <c r="A179" s="35" t="s">
        <v>57</v>
      </c>
      <c r="E179" s="40" t="s">
        <v>5</v>
      </c>
    </row>
    <row r="180" spans="1:5" ht="12.75">
      <c r="A180" t="s">
        <v>58</v>
      </c>
      <c r="E180" s="39" t="s">
        <v>59</v>
      </c>
    </row>
    <row r="181" spans="1:16" ht="25.5">
      <c r="A181" t="s">
        <v>50</v>
      </c>
      <c s="34" t="s">
        <v>212</v>
      </c>
      <c s="34" t="s">
        <v>1732</v>
      </c>
      <c s="35" t="s">
        <v>5</v>
      </c>
      <c s="6" t="s">
        <v>1733</v>
      </c>
      <c s="36" t="s">
        <v>236</v>
      </c>
      <c s="37">
        <v>5.45</v>
      </c>
      <c s="36">
        <v>2.30102</v>
      </c>
      <c s="36">
        <f>ROUND(G181*H181,6)</f>
      </c>
      <c r="L181" s="38">
        <v>0</v>
      </c>
      <c s="32">
        <f>ROUND(ROUND(L181,2)*ROUND(G181,3),2)</f>
      </c>
      <c s="36" t="s">
        <v>926</v>
      </c>
      <c>
        <f>(M181*21)/100</f>
      </c>
      <c t="s">
        <v>28</v>
      </c>
    </row>
    <row r="182" spans="1:5" ht="25.5">
      <c r="A182" s="35" t="s">
        <v>56</v>
      </c>
      <c r="E182" s="39" t="s">
        <v>1733</v>
      </c>
    </row>
    <row r="183" spans="1:5" ht="12.75">
      <c r="A183" s="35" t="s">
        <v>57</v>
      </c>
      <c r="E183" s="40" t="s">
        <v>5</v>
      </c>
    </row>
    <row r="184" spans="1:5" ht="12.75">
      <c r="A184" t="s">
        <v>58</v>
      </c>
      <c r="E184" s="39" t="s">
        <v>59</v>
      </c>
    </row>
    <row r="185" spans="1:13" ht="12.75">
      <c r="A185" t="s">
        <v>47</v>
      </c>
      <c r="C185" s="31" t="s">
        <v>70</v>
      </c>
      <c r="E185" s="33" t="s">
        <v>955</v>
      </c>
      <c r="J185" s="32">
        <f>0</f>
      </c>
      <c s="32">
        <f>0</f>
      </c>
      <c s="32">
        <f>0+L186+L190+L194+L198+L202+L206+L210+L214+L218+L222+L226+L230+L234+L238+L242+L246+L250+L254+L258+L262+L266+L270+L274+L278+L282+L286</f>
      </c>
      <c s="32">
        <f>0+M186+M190+M194+M198+M202+M206+M210+M214+M218+M222+M226+M230+M234+M238+M242+M246+M250+M254+M258+M262+M266+M270+M274+M278+M282+M286</f>
      </c>
    </row>
    <row r="186" spans="1:16" ht="25.5">
      <c r="A186" t="s">
        <v>50</v>
      </c>
      <c s="34" t="s">
        <v>214</v>
      </c>
      <c s="34" t="s">
        <v>1734</v>
      </c>
      <c s="35" t="s">
        <v>5</v>
      </c>
      <c s="6" t="s">
        <v>1735</v>
      </c>
      <c s="36" t="s">
        <v>423</v>
      </c>
      <c s="37">
        <v>96</v>
      </c>
      <c s="36">
        <v>0.115</v>
      </c>
      <c s="36">
        <f>ROUND(G186*H186,6)</f>
      </c>
      <c r="L186" s="38">
        <v>0</v>
      </c>
      <c s="32">
        <f>ROUND(ROUND(L186,2)*ROUND(G186,3),2)</f>
      </c>
      <c s="36" t="s">
        <v>926</v>
      </c>
      <c>
        <f>(M186*21)/100</f>
      </c>
      <c t="s">
        <v>28</v>
      </c>
    </row>
    <row r="187" spans="1:5" ht="25.5">
      <c r="A187" s="35" t="s">
        <v>56</v>
      </c>
      <c r="E187" s="39" t="s">
        <v>1735</v>
      </c>
    </row>
    <row r="188" spans="1:5" ht="12.75">
      <c r="A188" s="35" t="s">
        <v>57</v>
      </c>
      <c r="E188" s="40" t="s">
        <v>5</v>
      </c>
    </row>
    <row r="189" spans="1:5" ht="12.75">
      <c r="A189" t="s">
        <v>58</v>
      </c>
      <c r="E189" s="39" t="s">
        <v>59</v>
      </c>
    </row>
    <row r="190" spans="1:16" ht="25.5">
      <c r="A190" t="s">
        <v>50</v>
      </c>
      <c s="34" t="s">
        <v>218</v>
      </c>
      <c s="34" t="s">
        <v>1736</v>
      </c>
      <c s="35" t="s">
        <v>5</v>
      </c>
      <c s="6" t="s">
        <v>1737</v>
      </c>
      <c s="36" t="s">
        <v>423</v>
      </c>
      <c s="37">
        <v>364</v>
      </c>
      <c s="36">
        <v>0.115</v>
      </c>
      <c s="36">
        <f>ROUND(G190*H190,6)</f>
      </c>
      <c r="L190" s="38">
        <v>0</v>
      </c>
      <c s="32">
        <f>ROUND(ROUND(L190,2)*ROUND(G190,3),2)</f>
      </c>
      <c s="36" t="s">
        <v>926</v>
      </c>
      <c>
        <f>(M190*21)/100</f>
      </c>
      <c t="s">
        <v>28</v>
      </c>
    </row>
    <row r="191" spans="1:5" ht="25.5">
      <c r="A191" s="35" t="s">
        <v>56</v>
      </c>
      <c r="E191" s="39" t="s">
        <v>1737</v>
      </c>
    </row>
    <row r="192" spans="1:5" ht="12.75">
      <c r="A192" s="35" t="s">
        <v>57</v>
      </c>
      <c r="E192" s="40" t="s">
        <v>5</v>
      </c>
    </row>
    <row r="193" spans="1:5" ht="12.75">
      <c r="A193" t="s">
        <v>58</v>
      </c>
      <c r="E193" s="39" t="s">
        <v>59</v>
      </c>
    </row>
    <row r="194" spans="1:16" ht="25.5">
      <c r="A194" t="s">
        <v>50</v>
      </c>
      <c s="34" t="s">
        <v>220</v>
      </c>
      <c s="34" t="s">
        <v>1055</v>
      </c>
      <c s="35" t="s">
        <v>5</v>
      </c>
      <c s="6" t="s">
        <v>1056</v>
      </c>
      <c s="36" t="s">
        <v>423</v>
      </c>
      <c s="37">
        <v>96</v>
      </c>
      <c s="36">
        <v>0.345</v>
      </c>
      <c s="36">
        <f>ROUND(G194*H194,6)</f>
      </c>
      <c r="L194" s="38">
        <v>0</v>
      </c>
      <c s="32">
        <f>ROUND(ROUND(L194,2)*ROUND(G194,3),2)</f>
      </c>
      <c s="36" t="s">
        <v>926</v>
      </c>
      <c>
        <f>(M194*21)/100</f>
      </c>
      <c t="s">
        <v>28</v>
      </c>
    </row>
    <row r="195" spans="1:5" ht="25.5">
      <c r="A195" s="35" t="s">
        <v>56</v>
      </c>
      <c r="E195" s="39" t="s">
        <v>1056</v>
      </c>
    </row>
    <row r="196" spans="1:5" ht="12.75">
      <c r="A196" s="35" t="s">
        <v>57</v>
      </c>
      <c r="E196" s="40" t="s">
        <v>5</v>
      </c>
    </row>
    <row r="197" spans="1:5" ht="12.75">
      <c r="A197" t="s">
        <v>58</v>
      </c>
      <c r="E197" s="39" t="s">
        <v>59</v>
      </c>
    </row>
    <row r="198" spans="1:16" ht="25.5">
      <c r="A198" t="s">
        <v>50</v>
      </c>
      <c s="34" t="s">
        <v>222</v>
      </c>
      <c s="34" t="s">
        <v>1738</v>
      </c>
      <c s="35" t="s">
        <v>5</v>
      </c>
      <c s="6" t="s">
        <v>1739</v>
      </c>
      <c s="36" t="s">
        <v>423</v>
      </c>
      <c s="37">
        <v>825.64</v>
      </c>
      <c s="36">
        <v>0.345</v>
      </c>
      <c s="36">
        <f>ROUND(G198*H198,6)</f>
      </c>
      <c r="L198" s="38">
        <v>0</v>
      </c>
      <c s="32">
        <f>ROUND(ROUND(L198,2)*ROUND(G198,3),2)</f>
      </c>
      <c s="36" t="s">
        <v>926</v>
      </c>
      <c>
        <f>(M198*21)/100</f>
      </c>
      <c t="s">
        <v>28</v>
      </c>
    </row>
    <row r="199" spans="1:5" ht="25.5">
      <c r="A199" s="35" t="s">
        <v>56</v>
      </c>
      <c r="E199" s="39" t="s">
        <v>1739</v>
      </c>
    </row>
    <row r="200" spans="1:5" ht="12.75">
      <c r="A200" s="35" t="s">
        <v>57</v>
      </c>
      <c r="E200" s="40" t="s">
        <v>5</v>
      </c>
    </row>
    <row r="201" spans="1:5" ht="12.75">
      <c r="A201" t="s">
        <v>58</v>
      </c>
      <c r="E201" s="39" t="s">
        <v>59</v>
      </c>
    </row>
    <row r="202" spans="1:16" ht="25.5">
      <c r="A202" t="s">
        <v>50</v>
      </c>
      <c s="34" t="s">
        <v>224</v>
      </c>
      <c s="34" t="s">
        <v>1740</v>
      </c>
      <c s="35" t="s">
        <v>5</v>
      </c>
      <c s="6" t="s">
        <v>1741</v>
      </c>
      <c s="36" t="s">
        <v>423</v>
      </c>
      <c s="37">
        <v>364</v>
      </c>
      <c s="36">
        <v>0.46</v>
      </c>
      <c s="36">
        <f>ROUND(G202*H202,6)</f>
      </c>
      <c r="L202" s="38">
        <v>0</v>
      </c>
      <c s="32">
        <f>ROUND(ROUND(L202,2)*ROUND(G202,3),2)</f>
      </c>
      <c s="36" t="s">
        <v>926</v>
      </c>
      <c>
        <f>(M202*21)/100</f>
      </c>
      <c t="s">
        <v>28</v>
      </c>
    </row>
    <row r="203" spans="1:5" ht="25.5">
      <c r="A203" s="35" t="s">
        <v>56</v>
      </c>
      <c r="E203" s="39" t="s">
        <v>1741</v>
      </c>
    </row>
    <row r="204" spans="1:5" ht="12.75">
      <c r="A204" s="35" t="s">
        <v>57</v>
      </c>
      <c r="E204" s="40" t="s">
        <v>5</v>
      </c>
    </row>
    <row r="205" spans="1:5" ht="12.75">
      <c r="A205" t="s">
        <v>58</v>
      </c>
      <c r="E205" s="39" t="s">
        <v>59</v>
      </c>
    </row>
    <row r="206" spans="1:16" ht="25.5">
      <c r="A206" t="s">
        <v>50</v>
      </c>
      <c s="34" t="s">
        <v>227</v>
      </c>
      <c s="34" t="s">
        <v>1742</v>
      </c>
      <c s="35" t="s">
        <v>5</v>
      </c>
      <c s="6" t="s">
        <v>1743</v>
      </c>
      <c s="36" t="s">
        <v>423</v>
      </c>
      <c s="37">
        <v>7567.91</v>
      </c>
      <c s="36">
        <v>0.575</v>
      </c>
      <c s="36">
        <f>ROUND(G206*H206,6)</f>
      </c>
      <c r="L206" s="38">
        <v>0</v>
      </c>
      <c s="32">
        <f>ROUND(ROUND(L206,2)*ROUND(G206,3),2)</f>
      </c>
      <c s="36" t="s">
        <v>926</v>
      </c>
      <c>
        <f>(M206*21)/100</f>
      </c>
      <c t="s">
        <v>28</v>
      </c>
    </row>
    <row r="207" spans="1:5" ht="25.5">
      <c r="A207" s="35" t="s">
        <v>56</v>
      </c>
      <c r="E207" s="39" t="s">
        <v>1743</v>
      </c>
    </row>
    <row r="208" spans="1:5" ht="12.75">
      <c r="A208" s="35" t="s">
        <v>57</v>
      </c>
      <c r="E208" s="40" t="s">
        <v>5</v>
      </c>
    </row>
    <row r="209" spans="1:5" ht="12.75">
      <c r="A209" t="s">
        <v>58</v>
      </c>
      <c r="E209" s="39" t="s">
        <v>59</v>
      </c>
    </row>
    <row r="210" spans="1:16" ht="25.5">
      <c r="A210" t="s">
        <v>50</v>
      </c>
      <c s="34" t="s">
        <v>337</v>
      </c>
      <c s="34" t="s">
        <v>1744</v>
      </c>
      <c s="35" t="s">
        <v>5</v>
      </c>
      <c s="6" t="s">
        <v>1745</v>
      </c>
      <c s="36" t="s">
        <v>423</v>
      </c>
      <c s="37">
        <v>322.12</v>
      </c>
      <c s="36">
        <v>0.13188</v>
      </c>
      <c s="36">
        <f>ROUND(G210*H210,6)</f>
      </c>
      <c r="L210" s="38">
        <v>0</v>
      </c>
      <c s="32">
        <f>ROUND(ROUND(L210,2)*ROUND(G210,3),2)</f>
      </c>
      <c s="36" t="s">
        <v>926</v>
      </c>
      <c>
        <f>(M210*21)/100</f>
      </c>
      <c t="s">
        <v>28</v>
      </c>
    </row>
    <row r="211" spans="1:5" ht="25.5">
      <c r="A211" s="35" t="s">
        <v>56</v>
      </c>
      <c r="E211" s="39" t="s">
        <v>1745</v>
      </c>
    </row>
    <row r="212" spans="1:5" ht="12.75">
      <c r="A212" s="35" t="s">
        <v>57</v>
      </c>
      <c r="E212" s="40" t="s">
        <v>5</v>
      </c>
    </row>
    <row r="213" spans="1:5" ht="12.75">
      <c r="A213" t="s">
        <v>58</v>
      </c>
      <c r="E213" s="39" t="s">
        <v>59</v>
      </c>
    </row>
    <row r="214" spans="1:16" ht="25.5">
      <c r="A214" t="s">
        <v>50</v>
      </c>
      <c s="34" t="s">
        <v>340</v>
      </c>
      <c s="34" t="s">
        <v>1746</v>
      </c>
      <c s="35" t="s">
        <v>5</v>
      </c>
      <c s="6" t="s">
        <v>1747</v>
      </c>
      <c s="36" t="s">
        <v>423</v>
      </c>
      <c s="37">
        <v>984.55</v>
      </c>
      <c s="36">
        <v>0.15826</v>
      </c>
      <c s="36">
        <f>ROUND(G214*H214,6)</f>
      </c>
      <c r="L214" s="38">
        <v>0</v>
      </c>
      <c s="32">
        <f>ROUND(ROUND(L214,2)*ROUND(G214,3),2)</f>
      </c>
      <c s="36" t="s">
        <v>926</v>
      </c>
      <c>
        <f>(M214*21)/100</f>
      </c>
      <c t="s">
        <v>28</v>
      </c>
    </row>
    <row r="215" spans="1:5" ht="25.5">
      <c r="A215" s="35" t="s">
        <v>56</v>
      </c>
      <c r="E215" s="39" t="s">
        <v>1747</v>
      </c>
    </row>
    <row r="216" spans="1:5" ht="12.75">
      <c r="A216" s="35" t="s">
        <v>57</v>
      </c>
      <c r="E216" s="40" t="s">
        <v>5</v>
      </c>
    </row>
    <row r="217" spans="1:5" ht="12.75">
      <c r="A217" t="s">
        <v>58</v>
      </c>
      <c r="E217" s="39" t="s">
        <v>59</v>
      </c>
    </row>
    <row r="218" spans="1:16" ht="25.5">
      <c r="A218" t="s">
        <v>50</v>
      </c>
      <c s="34" t="s">
        <v>343</v>
      </c>
      <c s="34" t="s">
        <v>1748</v>
      </c>
      <c s="35" t="s">
        <v>5</v>
      </c>
      <c s="6" t="s">
        <v>1749</v>
      </c>
      <c s="36" t="s">
        <v>423</v>
      </c>
      <c s="37">
        <v>460</v>
      </c>
      <c s="36">
        <v>0.4772</v>
      </c>
      <c s="36">
        <f>ROUND(G218*H218,6)</f>
      </c>
      <c r="L218" s="38">
        <v>0</v>
      </c>
      <c s="32">
        <f>ROUND(ROUND(L218,2)*ROUND(G218,3),2)</f>
      </c>
      <c s="36" t="s">
        <v>97</v>
      </c>
      <c>
        <f>(M218*21)/100</f>
      </c>
      <c t="s">
        <v>28</v>
      </c>
    </row>
    <row r="219" spans="1:5" ht="25.5">
      <c r="A219" s="35" t="s">
        <v>56</v>
      </c>
      <c r="E219" s="39" t="s">
        <v>1749</v>
      </c>
    </row>
    <row r="220" spans="1:5" ht="12.75">
      <c r="A220" s="35" t="s">
        <v>57</v>
      </c>
      <c r="E220" s="40" t="s">
        <v>5</v>
      </c>
    </row>
    <row r="221" spans="1:5" ht="25.5">
      <c r="A221" t="s">
        <v>58</v>
      </c>
      <c r="E221" s="39" t="s">
        <v>1750</v>
      </c>
    </row>
    <row r="222" spans="1:16" ht="25.5">
      <c r="A222" t="s">
        <v>50</v>
      </c>
      <c s="34" t="s">
        <v>346</v>
      </c>
      <c s="34" t="s">
        <v>1751</v>
      </c>
      <c s="35" t="s">
        <v>5</v>
      </c>
      <c s="6" t="s">
        <v>1752</v>
      </c>
      <c s="36" t="s">
        <v>423</v>
      </c>
      <c s="37">
        <v>296.96</v>
      </c>
      <c s="36">
        <v>0.383144</v>
      </c>
      <c s="36">
        <f>ROUND(G222*H222,6)</f>
      </c>
      <c r="L222" s="38">
        <v>0</v>
      </c>
      <c s="32">
        <f>ROUND(ROUND(L222,2)*ROUND(G222,3),2)</f>
      </c>
      <c s="36" t="s">
        <v>926</v>
      </c>
      <c>
        <f>(M222*21)/100</f>
      </c>
      <c t="s">
        <v>28</v>
      </c>
    </row>
    <row r="223" spans="1:5" ht="25.5">
      <c r="A223" s="35" t="s">
        <v>56</v>
      </c>
      <c r="E223" s="39" t="s">
        <v>1752</v>
      </c>
    </row>
    <row r="224" spans="1:5" ht="12.75">
      <c r="A224" s="35" t="s">
        <v>57</v>
      </c>
      <c r="E224" s="40" t="s">
        <v>5</v>
      </c>
    </row>
    <row r="225" spans="1:5" ht="12.75">
      <c r="A225" t="s">
        <v>58</v>
      </c>
      <c r="E225" s="39" t="s">
        <v>59</v>
      </c>
    </row>
    <row r="226" spans="1:16" ht="25.5">
      <c r="A226" t="s">
        <v>50</v>
      </c>
      <c s="34" t="s">
        <v>349</v>
      </c>
      <c s="34" t="s">
        <v>1753</v>
      </c>
      <c s="35" t="s">
        <v>5</v>
      </c>
      <c s="6" t="s">
        <v>1754</v>
      </c>
      <c s="36" t="s">
        <v>423</v>
      </c>
      <c s="37">
        <v>984.55</v>
      </c>
      <c s="36">
        <v>0.301546</v>
      </c>
      <c s="36">
        <f>ROUND(G226*H226,6)</f>
      </c>
      <c r="L226" s="38">
        <v>0</v>
      </c>
      <c s="32">
        <f>ROUND(ROUND(L226,2)*ROUND(G226,3),2)</f>
      </c>
      <c s="36" t="s">
        <v>926</v>
      </c>
      <c>
        <f>(M226*21)/100</f>
      </c>
      <c t="s">
        <v>28</v>
      </c>
    </row>
    <row r="227" spans="1:5" ht="25.5">
      <c r="A227" s="35" t="s">
        <v>56</v>
      </c>
      <c r="E227" s="39" t="s">
        <v>1754</v>
      </c>
    </row>
    <row r="228" spans="1:5" ht="12.75">
      <c r="A228" s="35" t="s">
        <v>57</v>
      </c>
      <c r="E228" s="40" t="s">
        <v>5</v>
      </c>
    </row>
    <row r="229" spans="1:5" ht="12.75">
      <c r="A229" t="s">
        <v>58</v>
      </c>
      <c r="E229" s="39" t="s">
        <v>59</v>
      </c>
    </row>
    <row r="230" spans="1:16" ht="12.75">
      <c r="A230" t="s">
        <v>50</v>
      </c>
      <c s="34" t="s">
        <v>352</v>
      </c>
      <c s="34" t="s">
        <v>1755</v>
      </c>
      <c s="35" t="s">
        <v>5</v>
      </c>
      <c s="6" t="s">
        <v>1756</v>
      </c>
      <c s="36" t="s">
        <v>423</v>
      </c>
      <c s="37">
        <v>460</v>
      </c>
      <c s="36">
        <v>0</v>
      </c>
      <c s="36">
        <f>ROUND(G230*H230,6)</f>
      </c>
      <c r="L230" s="38">
        <v>0</v>
      </c>
      <c s="32">
        <f>ROUND(ROUND(L230,2)*ROUND(G230,3),2)</f>
      </c>
      <c s="36" t="s">
        <v>97</v>
      </c>
      <c>
        <f>(M230*21)/100</f>
      </c>
      <c t="s">
        <v>28</v>
      </c>
    </row>
    <row r="231" spans="1:5" ht="12.75">
      <c r="A231" s="35" t="s">
        <v>56</v>
      </c>
      <c r="E231" s="39" t="s">
        <v>1756</v>
      </c>
    </row>
    <row r="232" spans="1:5" ht="12.75">
      <c r="A232" s="35" t="s">
        <v>57</v>
      </c>
      <c r="E232" s="40" t="s">
        <v>5</v>
      </c>
    </row>
    <row r="233" spans="1:5" ht="12.75">
      <c r="A233" t="s">
        <v>58</v>
      </c>
      <c r="E233" s="39" t="s">
        <v>5</v>
      </c>
    </row>
    <row r="234" spans="1:16" ht="12.75">
      <c r="A234" t="s">
        <v>50</v>
      </c>
      <c s="34" t="s">
        <v>355</v>
      </c>
      <c s="34" t="s">
        <v>1757</v>
      </c>
      <c s="35" t="s">
        <v>5</v>
      </c>
      <c s="6" t="s">
        <v>1758</v>
      </c>
      <c s="36" t="s">
        <v>423</v>
      </c>
      <c s="37">
        <v>1306.67</v>
      </c>
      <c s="36">
        <v>0</v>
      </c>
      <c s="36">
        <f>ROUND(G234*H234,6)</f>
      </c>
      <c r="L234" s="38">
        <v>0</v>
      </c>
      <c s="32">
        <f>ROUND(ROUND(L234,2)*ROUND(G234,3),2)</f>
      </c>
      <c s="36" t="s">
        <v>97</v>
      </c>
      <c>
        <f>(M234*21)/100</f>
      </c>
      <c t="s">
        <v>28</v>
      </c>
    </row>
    <row r="235" spans="1:5" ht="12.75">
      <c r="A235" s="35" t="s">
        <v>56</v>
      </c>
      <c r="E235" s="39" t="s">
        <v>1758</v>
      </c>
    </row>
    <row r="236" spans="1:5" ht="12.75">
      <c r="A236" s="35" t="s">
        <v>57</v>
      </c>
      <c r="E236" s="40" t="s">
        <v>5</v>
      </c>
    </row>
    <row r="237" spans="1:5" ht="12.75">
      <c r="A237" t="s">
        <v>58</v>
      </c>
      <c r="E237" s="39" t="s">
        <v>5</v>
      </c>
    </row>
    <row r="238" spans="1:16" ht="25.5">
      <c r="A238" t="s">
        <v>50</v>
      </c>
      <c s="34" t="s">
        <v>358</v>
      </c>
      <c s="34" t="s">
        <v>1759</v>
      </c>
      <c s="35" t="s">
        <v>5</v>
      </c>
      <c s="6" t="s">
        <v>1760</v>
      </c>
      <c s="36" t="s">
        <v>423</v>
      </c>
      <c s="37">
        <v>2291.22</v>
      </c>
      <c s="36">
        <v>0.00051</v>
      </c>
      <c s="36">
        <f>ROUND(G238*H238,6)</f>
      </c>
      <c r="L238" s="38">
        <v>0</v>
      </c>
      <c s="32">
        <f>ROUND(ROUND(L238,2)*ROUND(G238,3),2)</f>
      </c>
      <c s="36" t="s">
        <v>926</v>
      </c>
      <c>
        <f>(M238*21)/100</f>
      </c>
      <c t="s">
        <v>28</v>
      </c>
    </row>
    <row r="239" spans="1:5" ht="25.5">
      <c r="A239" s="35" t="s">
        <v>56</v>
      </c>
      <c r="E239" s="39" t="s">
        <v>1760</v>
      </c>
    </row>
    <row r="240" spans="1:5" ht="12.75">
      <c r="A240" s="35" t="s">
        <v>57</v>
      </c>
      <c r="E240" s="40" t="s">
        <v>5</v>
      </c>
    </row>
    <row r="241" spans="1:5" ht="12.75">
      <c r="A241" t="s">
        <v>58</v>
      </c>
      <c r="E241" s="39" t="s">
        <v>59</v>
      </c>
    </row>
    <row r="242" spans="1:16" ht="25.5">
      <c r="A242" t="s">
        <v>50</v>
      </c>
      <c s="34" t="s">
        <v>361</v>
      </c>
      <c s="34" t="s">
        <v>1761</v>
      </c>
      <c s="35" t="s">
        <v>5</v>
      </c>
      <c s="6" t="s">
        <v>1762</v>
      </c>
      <c s="36" t="s">
        <v>423</v>
      </c>
      <c s="37">
        <v>984.55</v>
      </c>
      <c s="36">
        <v>0.09668</v>
      </c>
      <c s="36">
        <f>ROUND(G242*H242,6)</f>
      </c>
      <c r="L242" s="38">
        <v>0</v>
      </c>
      <c s="32">
        <f>ROUND(ROUND(L242,2)*ROUND(G242,3),2)</f>
      </c>
      <c s="36" t="s">
        <v>926</v>
      </c>
      <c>
        <f>(M242*21)/100</f>
      </c>
      <c t="s">
        <v>28</v>
      </c>
    </row>
    <row r="243" spans="1:5" ht="25.5">
      <c r="A243" s="35" t="s">
        <v>56</v>
      </c>
      <c r="E243" s="39" t="s">
        <v>1762</v>
      </c>
    </row>
    <row r="244" spans="1:5" ht="12.75">
      <c r="A244" s="35" t="s">
        <v>57</v>
      </c>
      <c r="E244" s="40" t="s">
        <v>5</v>
      </c>
    </row>
    <row r="245" spans="1:5" ht="12.75">
      <c r="A245" t="s">
        <v>58</v>
      </c>
      <c r="E245" s="39" t="s">
        <v>59</v>
      </c>
    </row>
    <row r="246" spans="1:16" ht="25.5">
      <c r="A246" t="s">
        <v>50</v>
      </c>
      <c s="34" t="s">
        <v>364</v>
      </c>
      <c s="34" t="s">
        <v>1763</v>
      </c>
      <c s="35" t="s">
        <v>5</v>
      </c>
      <c s="6" t="s">
        <v>1764</v>
      </c>
      <c s="36" t="s">
        <v>423</v>
      </c>
      <c s="37">
        <v>322.12</v>
      </c>
      <c s="36">
        <v>0.10373</v>
      </c>
      <c s="36">
        <f>ROUND(G246*H246,6)</f>
      </c>
      <c r="L246" s="38">
        <v>0</v>
      </c>
      <c s="32">
        <f>ROUND(ROUND(L246,2)*ROUND(G246,3),2)</f>
      </c>
      <c s="36" t="s">
        <v>926</v>
      </c>
      <c>
        <f>(M246*21)/100</f>
      </c>
      <c t="s">
        <v>28</v>
      </c>
    </row>
    <row r="247" spans="1:5" ht="25.5">
      <c r="A247" s="35" t="s">
        <v>56</v>
      </c>
      <c r="E247" s="39" t="s">
        <v>1764</v>
      </c>
    </row>
    <row r="248" spans="1:5" ht="12.75">
      <c r="A248" s="35" t="s">
        <v>57</v>
      </c>
      <c r="E248" s="40" t="s">
        <v>5</v>
      </c>
    </row>
    <row r="249" spans="1:5" ht="12.75">
      <c r="A249" t="s">
        <v>58</v>
      </c>
      <c r="E249" s="39" t="s">
        <v>59</v>
      </c>
    </row>
    <row r="250" spans="1:16" ht="25.5">
      <c r="A250" t="s">
        <v>50</v>
      </c>
      <c s="34" t="s">
        <v>367</v>
      </c>
      <c s="34" t="s">
        <v>1765</v>
      </c>
      <c s="35" t="s">
        <v>5</v>
      </c>
      <c s="6" t="s">
        <v>1766</v>
      </c>
      <c s="36" t="s">
        <v>423</v>
      </c>
      <c s="37">
        <v>984.55</v>
      </c>
      <c s="36">
        <v>0.15559</v>
      </c>
      <c s="36">
        <f>ROUND(G250*H250,6)</f>
      </c>
      <c r="L250" s="38">
        <v>0</v>
      </c>
      <c s="32">
        <f>ROUND(ROUND(L250,2)*ROUND(G250,3),2)</f>
      </c>
      <c s="36" t="s">
        <v>926</v>
      </c>
      <c>
        <f>(M250*21)/100</f>
      </c>
      <c t="s">
        <v>28</v>
      </c>
    </row>
    <row r="251" spans="1:5" ht="25.5">
      <c r="A251" s="35" t="s">
        <v>56</v>
      </c>
      <c r="E251" s="39" t="s">
        <v>1766</v>
      </c>
    </row>
    <row r="252" spans="1:5" ht="12.75">
      <c r="A252" s="35" t="s">
        <v>57</v>
      </c>
      <c r="E252" s="40" t="s">
        <v>5</v>
      </c>
    </row>
    <row r="253" spans="1:5" ht="12.75">
      <c r="A253" t="s">
        <v>58</v>
      </c>
      <c r="E253" s="39" t="s">
        <v>59</v>
      </c>
    </row>
    <row r="254" spans="1:16" ht="25.5">
      <c r="A254" t="s">
        <v>50</v>
      </c>
      <c s="34" t="s">
        <v>370</v>
      </c>
      <c s="34" t="s">
        <v>1767</v>
      </c>
      <c s="35" t="s">
        <v>5</v>
      </c>
      <c s="6" t="s">
        <v>1768</v>
      </c>
      <c s="36" t="s">
        <v>423</v>
      </c>
      <c s="37">
        <v>96</v>
      </c>
      <c s="36">
        <v>0.015403</v>
      </c>
      <c s="36">
        <f>ROUND(G254*H254,6)</f>
      </c>
      <c r="L254" s="38">
        <v>0</v>
      </c>
      <c s="32">
        <f>ROUND(ROUND(L254,2)*ROUND(G254,3),2)</f>
      </c>
      <c s="36" t="s">
        <v>926</v>
      </c>
      <c>
        <f>(M254*21)/100</f>
      </c>
      <c t="s">
        <v>28</v>
      </c>
    </row>
    <row r="255" spans="1:5" ht="38.25">
      <c r="A255" s="35" t="s">
        <v>56</v>
      </c>
      <c r="E255" s="39" t="s">
        <v>1769</v>
      </c>
    </row>
    <row r="256" spans="1:5" ht="12.75">
      <c r="A256" s="35" t="s">
        <v>57</v>
      </c>
      <c r="E256" s="40" t="s">
        <v>5</v>
      </c>
    </row>
    <row r="257" spans="1:5" ht="12.75">
      <c r="A257" t="s">
        <v>58</v>
      </c>
      <c r="E257" s="39" t="s">
        <v>59</v>
      </c>
    </row>
    <row r="258" spans="1:16" ht="25.5">
      <c r="A258" t="s">
        <v>50</v>
      </c>
      <c s="34" t="s">
        <v>373</v>
      </c>
      <c s="34" t="s">
        <v>1770</v>
      </c>
      <c s="35" t="s">
        <v>5</v>
      </c>
      <c s="6" t="s">
        <v>1771</v>
      </c>
      <c s="36" t="s">
        <v>423</v>
      </c>
      <c s="37">
        <v>364</v>
      </c>
      <c s="36">
        <v>0.015403</v>
      </c>
      <c s="36">
        <f>ROUND(G258*H258,6)</f>
      </c>
      <c r="L258" s="38">
        <v>0</v>
      </c>
      <c s="32">
        <f>ROUND(ROUND(L258,2)*ROUND(G258,3),2)</f>
      </c>
      <c s="36" t="s">
        <v>926</v>
      </c>
      <c>
        <f>(M258*21)/100</f>
      </c>
      <c t="s">
        <v>28</v>
      </c>
    </row>
    <row r="259" spans="1:5" ht="38.25">
      <c r="A259" s="35" t="s">
        <v>56</v>
      </c>
      <c r="E259" s="39" t="s">
        <v>1772</v>
      </c>
    </row>
    <row r="260" spans="1:5" ht="12.75">
      <c r="A260" s="35" t="s">
        <v>57</v>
      </c>
      <c r="E260" s="40" t="s">
        <v>5</v>
      </c>
    </row>
    <row r="261" spans="1:5" ht="12.75">
      <c r="A261" t="s">
        <v>58</v>
      </c>
      <c r="E261" s="39" t="s">
        <v>59</v>
      </c>
    </row>
    <row r="262" spans="1:16" ht="12.75">
      <c r="A262" t="s">
        <v>50</v>
      </c>
      <c s="34" t="s">
        <v>376</v>
      </c>
      <c s="34" t="s">
        <v>1773</v>
      </c>
      <c s="35" t="s">
        <v>5</v>
      </c>
      <c s="6" t="s">
        <v>1774</v>
      </c>
      <c s="36" t="s">
        <v>423</v>
      </c>
      <c s="37">
        <v>296.96</v>
      </c>
      <c s="36">
        <v>0.622754</v>
      </c>
      <c s="36">
        <f>ROUND(G262*H262,6)</f>
      </c>
      <c r="L262" s="38">
        <v>0</v>
      </c>
      <c s="32">
        <f>ROUND(ROUND(L262,2)*ROUND(G262,3),2)</f>
      </c>
      <c s="36" t="s">
        <v>926</v>
      </c>
      <c>
        <f>(M262*21)/100</f>
      </c>
      <c t="s">
        <v>28</v>
      </c>
    </row>
    <row r="263" spans="1:5" ht="12.75">
      <c r="A263" s="35" t="s">
        <v>56</v>
      </c>
      <c r="E263" s="39" t="s">
        <v>1774</v>
      </c>
    </row>
    <row r="264" spans="1:5" ht="12.75">
      <c r="A264" s="35" t="s">
        <v>57</v>
      </c>
      <c r="E264" s="40" t="s">
        <v>5</v>
      </c>
    </row>
    <row r="265" spans="1:5" ht="12.75">
      <c r="A265" t="s">
        <v>58</v>
      </c>
      <c r="E265" s="39" t="s">
        <v>59</v>
      </c>
    </row>
    <row r="266" spans="1:16" ht="25.5">
      <c r="A266" t="s">
        <v>50</v>
      </c>
      <c s="34" t="s">
        <v>379</v>
      </c>
      <c s="34" t="s">
        <v>1775</v>
      </c>
      <c s="35" t="s">
        <v>5</v>
      </c>
      <c s="6" t="s">
        <v>1066</v>
      </c>
      <c s="36" t="s">
        <v>423</v>
      </c>
      <c s="37">
        <v>181.4</v>
      </c>
      <c s="36">
        <v>0.08922</v>
      </c>
      <c s="36">
        <f>ROUND(G266*H266,6)</f>
      </c>
      <c r="L266" s="38">
        <v>0</v>
      </c>
      <c s="32">
        <f>ROUND(ROUND(L266,2)*ROUND(G266,3),2)</f>
      </c>
      <c s="36" t="s">
        <v>926</v>
      </c>
      <c>
        <f>(M266*21)/100</f>
      </c>
      <c t="s">
        <v>28</v>
      </c>
    </row>
    <row r="267" spans="1:5" ht="51">
      <c r="A267" s="35" t="s">
        <v>56</v>
      </c>
      <c r="E267" s="39" t="s">
        <v>1776</v>
      </c>
    </row>
    <row r="268" spans="1:5" ht="12.75">
      <c r="A268" s="35" t="s">
        <v>57</v>
      </c>
      <c r="E268" s="40" t="s">
        <v>5</v>
      </c>
    </row>
    <row r="269" spans="1:5" ht="12.75">
      <c r="A269" t="s">
        <v>58</v>
      </c>
      <c r="E269" s="39" t="s">
        <v>59</v>
      </c>
    </row>
    <row r="270" spans="1:16" ht="12.75">
      <c r="A270" t="s">
        <v>50</v>
      </c>
      <c s="34" t="s">
        <v>382</v>
      </c>
      <c s="34" t="s">
        <v>1068</v>
      </c>
      <c s="35" t="s">
        <v>5</v>
      </c>
      <c s="6" t="s">
        <v>1069</v>
      </c>
      <c s="36" t="s">
        <v>423</v>
      </c>
      <c s="37">
        <v>181.764</v>
      </c>
      <c s="36">
        <v>0.131</v>
      </c>
      <c s="36">
        <f>ROUND(G270*H270,6)</f>
      </c>
      <c r="L270" s="38">
        <v>0</v>
      </c>
      <c s="32">
        <f>ROUND(ROUND(L270,2)*ROUND(G270,3),2)</f>
      </c>
      <c s="36" t="s">
        <v>926</v>
      </c>
      <c>
        <f>(M270*21)/100</f>
      </c>
      <c t="s">
        <v>28</v>
      </c>
    </row>
    <row r="271" spans="1:5" ht="12.75">
      <c r="A271" s="35" t="s">
        <v>56</v>
      </c>
      <c r="E271" s="39" t="s">
        <v>1069</v>
      </c>
    </row>
    <row r="272" spans="1:5" ht="12.75">
      <c r="A272" s="35" t="s">
        <v>57</v>
      </c>
      <c r="E272" s="40" t="s">
        <v>5</v>
      </c>
    </row>
    <row r="273" spans="1:5" ht="12.75">
      <c r="A273" t="s">
        <v>58</v>
      </c>
      <c r="E273" s="39" t="s">
        <v>59</v>
      </c>
    </row>
    <row r="274" spans="1:16" ht="12.75">
      <c r="A274" t="s">
        <v>50</v>
      </c>
      <c s="34" t="s">
        <v>385</v>
      </c>
      <c s="34" t="s">
        <v>1777</v>
      </c>
      <c s="35" t="s">
        <v>5</v>
      </c>
      <c s="6" t="s">
        <v>1778</v>
      </c>
      <c s="36" t="s">
        <v>423</v>
      </c>
      <c s="37">
        <v>3.264</v>
      </c>
      <c s="36">
        <v>0.131</v>
      </c>
      <c s="36">
        <f>ROUND(G274*H274,6)</f>
      </c>
      <c r="L274" s="38">
        <v>0</v>
      </c>
      <c s="32">
        <f>ROUND(ROUND(L274,2)*ROUND(G274,3),2)</f>
      </c>
      <c s="36" t="s">
        <v>926</v>
      </c>
      <c>
        <f>(M274*21)/100</f>
      </c>
      <c t="s">
        <v>28</v>
      </c>
    </row>
    <row r="275" spans="1:5" ht="12.75">
      <c r="A275" s="35" t="s">
        <v>56</v>
      </c>
      <c r="E275" s="39" t="s">
        <v>1778</v>
      </c>
    </row>
    <row r="276" spans="1:5" ht="12.75">
      <c r="A276" s="35" t="s">
        <v>57</v>
      </c>
      <c r="E276" s="40" t="s">
        <v>5</v>
      </c>
    </row>
    <row r="277" spans="1:5" ht="12.75">
      <c r="A277" t="s">
        <v>58</v>
      </c>
      <c r="E277" s="39" t="s">
        <v>59</v>
      </c>
    </row>
    <row r="278" spans="1:16" ht="25.5">
      <c r="A278" t="s">
        <v>50</v>
      </c>
      <c s="34" t="s">
        <v>388</v>
      </c>
      <c s="34" t="s">
        <v>1779</v>
      </c>
      <c s="35" t="s">
        <v>5</v>
      </c>
      <c s="6" t="s">
        <v>1066</v>
      </c>
      <c s="36" t="s">
        <v>423</v>
      </c>
      <c s="37">
        <v>598.78</v>
      </c>
      <c s="36">
        <v>0.09062</v>
      </c>
      <c s="36">
        <f>ROUND(G278*H278,6)</f>
      </c>
      <c r="L278" s="38">
        <v>0</v>
      </c>
      <c s="32">
        <f>ROUND(ROUND(L278,2)*ROUND(G278,3),2)</f>
      </c>
      <c s="36" t="s">
        <v>926</v>
      </c>
      <c>
        <f>(M278*21)/100</f>
      </c>
      <c t="s">
        <v>28</v>
      </c>
    </row>
    <row r="279" spans="1:5" ht="51">
      <c r="A279" s="35" t="s">
        <v>56</v>
      </c>
      <c r="E279" s="39" t="s">
        <v>1780</v>
      </c>
    </row>
    <row r="280" spans="1:5" ht="12.75">
      <c r="A280" s="35" t="s">
        <v>57</v>
      </c>
      <c r="E280" s="40" t="s">
        <v>5</v>
      </c>
    </row>
    <row r="281" spans="1:5" ht="12.75">
      <c r="A281" t="s">
        <v>58</v>
      </c>
      <c r="E281" s="39" t="s">
        <v>59</v>
      </c>
    </row>
    <row r="282" spans="1:16" ht="12.75">
      <c r="A282" t="s">
        <v>50</v>
      </c>
      <c s="34" t="s">
        <v>391</v>
      </c>
      <c s="34" t="s">
        <v>1781</v>
      </c>
      <c s="35" t="s">
        <v>5</v>
      </c>
      <c s="6" t="s">
        <v>1782</v>
      </c>
      <c s="36" t="s">
        <v>423</v>
      </c>
      <c s="37">
        <v>604.768</v>
      </c>
      <c s="36">
        <v>0.176</v>
      </c>
      <c s="36">
        <f>ROUND(G282*H282,6)</f>
      </c>
      <c r="L282" s="38">
        <v>0</v>
      </c>
      <c s="32">
        <f>ROUND(ROUND(L282,2)*ROUND(G282,3),2)</f>
      </c>
      <c s="36" t="s">
        <v>926</v>
      </c>
      <c>
        <f>(M282*21)/100</f>
      </c>
      <c t="s">
        <v>28</v>
      </c>
    </row>
    <row r="283" spans="1:5" ht="12.75">
      <c r="A283" s="35" t="s">
        <v>56</v>
      </c>
      <c r="E283" s="39" t="s">
        <v>1782</v>
      </c>
    </row>
    <row r="284" spans="1:5" ht="12.75">
      <c r="A284" s="35" t="s">
        <v>57</v>
      </c>
      <c r="E284" s="40" t="s">
        <v>5</v>
      </c>
    </row>
    <row r="285" spans="1:5" ht="12.75">
      <c r="A285" t="s">
        <v>58</v>
      </c>
      <c r="E285" s="39" t="s">
        <v>59</v>
      </c>
    </row>
    <row r="286" spans="1:16" ht="12.75">
      <c r="A286" t="s">
        <v>50</v>
      </c>
      <c s="34" t="s">
        <v>394</v>
      </c>
      <c s="34" t="s">
        <v>1783</v>
      </c>
      <c s="35" t="s">
        <v>5</v>
      </c>
      <c s="6" t="s">
        <v>1784</v>
      </c>
      <c s="36" t="s">
        <v>64</v>
      </c>
      <c s="37">
        <v>256.84</v>
      </c>
      <c s="36">
        <v>0.0036</v>
      </c>
      <c s="36">
        <f>ROUND(G286*H286,6)</f>
      </c>
      <c r="L286" s="38">
        <v>0</v>
      </c>
      <c s="32">
        <f>ROUND(ROUND(L286,2)*ROUND(G286,3),2)</f>
      </c>
      <c s="36" t="s">
        <v>926</v>
      </c>
      <c>
        <f>(M286*21)/100</f>
      </c>
      <c t="s">
        <v>28</v>
      </c>
    </row>
    <row r="287" spans="1:5" ht="12.75">
      <c r="A287" s="35" t="s">
        <v>56</v>
      </c>
      <c r="E287" s="39" t="s">
        <v>1784</v>
      </c>
    </row>
    <row r="288" spans="1:5" ht="12.75">
      <c r="A288" s="35" t="s">
        <v>57</v>
      </c>
      <c r="E288" s="40" t="s">
        <v>5</v>
      </c>
    </row>
    <row r="289" spans="1:5" ht="12.75">
      <c r="A289" t="s">
        <v>58</v>
      </c>
      <c r="E289" s="39" t="s">
        <v>59</v>
      </c>
    </row>
    <row r="290" spans="1:13" ht="12.75">
      <c r="A290" t="s">
        <v>47</v>
      </c>
      <c r="C290" s="31" t="s">
        <v>78</v>
      </c>
      <c r="E290" s="33" t="s">
        <v>1072</v>
      </c>
      <c r="J290" s="32">
        <f>0</f>
      </c>
      <c s="32">
        <f>0</f>
      </c>
      <c s="32">
        <f>0+L291+L295+L299+L303+L307+L311+L315+L319+L323</f>
      </c>
      <c s="32">
        <f>0+M291+M295+M299+M303+M307+M311+M315+M319+M323</f>
      </c>
    </row>
    <row r="291" spans="1:16" ht="25.5">
      <c r="A291" t="s">
        <v>50</v>
      </c>
      <c s="34" t="s">
        <v>398</v>
      </c>
      <c s="34" t="s">
        <v>1483</v>
      </c>
      <c s="35" t="s">
        <v>5</v>
      </c>
      <c s="6" t="s">
        <v>1484</v>
      </c>
      <c s="36" t="s">
        <v>64</v>
      </c>
      <c s="37">
        <v>63</v>
      </c>
      <c s="36">
        <v>1.1E-05</v>
      </c>
      <c s="36">
        <f>ROUND(G291*H291,6)</f>
      </c>
      <c r="L291" s="38">
        <v>0</v>
      </c>
      <c s="32">
        <f>ROUND(ROUND(L291,2)*ROUND(G291,3),2)</f>
      </c>
      <c s="36" t="s">
        <v>926</v>
      </c>
      <c>
        <f>(M291*21)/100</f>
      </c>
      <c t="s">
        <v>28</v>
      </c>
    </row>
    <row r="292" spans="1:5" ht="25.5">
      <c r="A292" s="35" t="s">
        <v>56</v>
      </c>
      <c r="E292" s="39" t="s">
        <v>1484</v>
      </c>
    </row>
    <row r="293" spans="1:5" ht="12.75">
      <c r="A293" s="35" t="s">
        <v>57</v>
      </c>
      <c r="E293" s="40" t="s">
        <v>5</v>
      </c>
    </row>
    <row r="294" spans="1:5" ht="12.75">
      <c r="A294" t="s">
        <v>58</v>
      </c>
      <c r="E294" s="39" t="s">
        <v>59</v>
      </c>
    </row>
    <row r="295" spans="1:16" ht="12.75">
      <c r="A295" t="s">
        <v>50</v>
      </c>
      <c s="34" t="s">
        <v>401</v>
      </c>
      <c s="34" t="s">
        <v>1785</v>
      </c>
      <c s="35" t="s">
        <v>5</v>
      </c>
      <c s="6" t="s">
        <v>1786</v>
      </c>
      <c s="36" t="s">
        <v>64</v>
      </c>
      <c s="37">
        <v>64.89</v>
      </c>
      <c s="36">
        <v>0.00259</v>
      </c>
      <c s="36">
        <f>ROUND(G295*H295,6)</f>
      </c>
      <c r="L295" s="38">
        <v>0</v>
      </c>
      <c s="32">
        <f>ROUND(ROUND(L295,2)*ROUND(G295,3),2)</f>
      </c>
      <c s="36" t="s">
        <v>926</v>
      </c>
      <c>
        <f>(M295*21)/100</f>
      </c>
      <c t="s">
        <v>28</v>
      </c>
    </row>
    <row r="296" spans="1:5" ht="12.75">
      <c r="A296" s="35" t="s">
        <v>56</v>
      </c>
      <c r="E296" s="39" t="s">
        <v>1786</v>
      </c>
    </row>
    <row r="297" spans="1:5" ht="12.75">
      <c r="A297" s="35" t="s">
        <v>57</v>
      </c>
      <c r="E297" s="40" t="s">
        <v>5</v>
      </c>
    </row>
    <row r="298" spans="1:5" ht="12.75">
      <c r="A298" t="s">
        <v>58</v>
      </c>
      <c r="E298" s="39" t="s">
        <v>59</v>
      </c>
    </row>
    <row r="299" spans="1:16" ht="25.5">
      <c r="A299" t="s">
        <v>50</v>
      </c>
      <c s="34" t="s">
        <v>405</v>
      </c>
      <c s="34" t="s">
        <v>1787</v>
      </c>
      <c s="35" t="s">
        <v>5</v>
      </c>
      <c s="6" t="s">
        <v>1788</v>
      </c>
      <c s="36" t="s">
        <v>54</v>
      </c>
      <c s="37">
        <v>1</v>
      </c>
      <c s="36">
        <v>0.058034</v>
      </c>
      <c s="36">
        <f>ROUND(G299*H299,6)</f>
      </c>
      <c r="L299" s="38">
        <v>0</v>
      </c>
      <c s="32">
        <f>ROUND(ROUND(L299,2)*ROUND(G299,3),2)</f>
      </c>
      <c s="36" t="s">
        <v>926</v>
      </c>
      <c>
        <f>(M299*21)/100</f>
      </c>
      <c t="s">
        <v>28</v>
      </c>
    </row>
    <row r="300" spans="1:5" ht="25.5">
      <c r="A300" s="35" t="s">
        <v>56</v>
      </c>
      <c r="E300" s="39" t="s">
        <v>1788</v>
      </c>
    </row>
    <row r="301" spans="1:5" ht="12.75">
      <c r="A301" s="35" t="s">
        <v>57</v>
      </c>
      <c r="E301" s="40" t="s">
        <v>5</v>
      </c>
    </row>
    <row r="302" spans="1:5" ht="12.75">
      <c r="A302" t="s">
        <v>58</v>
      </c>
      <c r="E302" s="39" t="s">
        <v>59</v>
      </c>
    </row>
    <row r="303" spans="1:16" ht="25.5">
      <c r="A303" t="s">
        <v>50</v>
      </c>
      <c s="34" t="s">
        <v>408</v>
      </c>
      <c s="34" t="s">
        <v>1789</v>
      </c>
      <c s="35" t="s">
        <v>5</v>
      </c>
      <c s="6" t="s">
        <v>1790</v>
      </c>
      <c s="36" t="s">
        <v>54</v>
      </c>
      <c s="37">
        <v>1</v>
      </c>
      <c s="36">
        <v>0.011357</v>
      </c>
      <c s="36">
        <f>ROUND(G303*H303,6)</f>
      </c>
      <c r="L303" s="38">
        <v>0</v>
      </c>
      <c s="32">
        <f>ROUND(ROUND(L303,2)*ROUND(G303,3),2)</f>
      </c>
      <c s="36" t="s">
        <v>926</v>
      </c>
      <c>
        <f>(M303*21)/100</f>
      </c>
      <c t="s">
        <v>28</v>
      </c>
    </row>
    <row r="304" spans="1:5" ht="25.5">
      <c r="A304" s="35" t="s">
        <v>56</v>
      </c>
      <c r="E304" s="39" t="s">
        <v>1790</v>
      </c>
    </row>
    <row r="305" spans="1:5" ht="12.75">
      <c r="A305" s="35" t="s">
        <v>57</v>
      </c>
      <c r="E305" s="40" t="s">
        <v>5</v>
      </c>
    </row>
    <row r="306" spans="1:5" ht="12.75">
      <c r="A306" t="s">
        <v>58</v>
      </c>
      <c r="E306" s="39" t="s">
        <v>59</v>
      </c>
    </row>
    <row r="307" spans="1:16" ht="25.5">
      <c r="A307" t="s">
        <v>50</v>
      </c>
      <c s="34" t="s">
        <v>1635</v>
      </c>
      <c s="34" t="s">
        <v>1791</v>
      </c>
      <c s="35" t="s">
        <v>5</v>
      </c>
      <c s="6" t="s">
        <v>1792</v>
      </c>
      <c s="36" t="s">
        <v>54</v>
      </c>
      <c s="37">
        <v>1</v>
      </c>
      <c s="36">
        <v>0.006216</v>
      </c>
      <c s="36">
        <f>ROUND(G307*H307,6)</f>
      </c>
      <c r="L307" s="38">
        <v>0</v>
      </c>
      <c s="32">
        <f>ROUND(ROUND(L307,2)*ROUND(G307,3),2)</f>
      </c>
      <c s="36" t="s">
        <v>926</v>
      </c>
      <c>
        <f>(M307*21)/100</f>
      </c>
      <c t="s">
        <v>28</v>
      </c>
    </row>
    <row r="308" spans="1:5" ht="25.5">
      <c r="A308" s="35" t="s">
        <v>56</v>
      </c>
      <c r="E308" s="39" t="s">
        <v>1792</v>
      </c>
    </row>
    <row r="309" spans="1:5" ht="12.75">
      <c r="A309" s="35" t="s">
        <v>57</v>
      </c>
      <c r="E309" s="40" t="s">
        <v>5</v>
      </c>
    </row>
    <row r="310" spans="1:5" ht="12.75">
      <c r="A310" t="s">
        <v>58</v>
      </c>
      <c r="E310" s="39" t="s">
        <v>59</v>
      </c>
    </row>
    <row r="311" spans="1:16" ht="25.5">
      <c r="A311" t="s">
        <v>50</v>
      </c>
      <c s="34" t="s">
        <v>1636</v>
      </c>
      <c s="34" t="s">
        <v>1793</v>
      </c>
      <c s="35" t="s">
        <v>5</v>
      </c>
      <c s="6" t="s">
        <v>1794</v>
      </c>
      <c s="36" t="s">
        <v>54</v>
      </c>
      <c s="37">
        <v>1</v>
      </c>
      <c s="36">
        <v>0.002677</v>
      </c>
      <c s="36">
        <f>ROUND(G311*H311,6)</f>
      </c>
      <c r="L311" s="38">
        <v>0</v>
      </c>
      <c s="32">
        <f>ROUND(ROUND(L311,2)*ROUND(G311,3),2)</f>
      </c>
      <c s="36" t="s">
        <v>926</v>
      </c>
      <c>
        <f>(M311*21)/100</f>
      </c>
      <c t="s">
        <v>28</v>
      </c>
    </row>
    <row r="312" spans="1:5" ht="25.5">
      <c r="A312" s="35" t="s">
        <v>56</v>
      </c>
      <c r="E312" s="39" t="s">
        <v>1794</v>
      </c>
    </row>
    <row r="313" spans="1:5" ht="12.75">
      <c r="A313" s="35" t="s">
        <v>57</v>
      </c>
      <c r="E313" s="40" t="s">
        <v>5</v>
      </c>
    </row>
    <row r="314" spans="1:5" ht="12.75">
      <c r="A314" t="s">
        <v>58</v>
      </c>
      <c r="E314" s="39" t="s">
        <v>59</v>
      </c>
    </row>
    <row r="315" spans="1:16" ht="25.5">
      <c r="A315" t="s">
        <v>50</v>
      </c>
      <c s="34" t="s">
        <v>1637</v>
      </c>
      <c s="34" t="s">
        <v>1795</v>
      </c>
      <c s="35" t="s">
        <v>5</v>
      </c>
      <c s="6" t="s">
        <v>1796</v>
      </c>
      <c s="36" t="s">
        <v>54</v>
      </c>
      <c s="37">
        <v>1</v>
      </c>
      <c s="36">
        <v>0.1056</v>
      </c>
      <c s="36">
        <f>ROUND(G315*H315,6)</f>
      </c>
      <c r="L315" s="38">
        <v>0</v>
      </c>
      <c s="32">
        <f>ROUND(ROUND(L315,2)*ROUND(G315,3),2)</f>
      </c>
      <c s="36" t="s">
        <v>926</v>
      </c>
      <c>
        <f>(M315*21)/100</f>
      </c>
      <c t="s">
        <v>28</v>
      </c>
    </row>
    <row r="316" spans="1:5" ht="25.5">
      <c r="A316" s="35" t="s">
        <v>56</v>
      </c>
      <c r="E316" s="39" t="s">
        <v>1796</v>
      </c>
    </row>
    <row r="317" spans="1:5" ht="12.75">
      <c r="A317" s="35" t="s">
        <v>57</v>
      </c>
      <c r="E317" s="40" t="s">
        <v>5</v>
      </c>
    </row>
    <row r="318" spans="1:5" ht="12.75">
      <c r="A318" t="s">
        <v>58</v>
      </c>
      <c r="E318" s="39" t="s">
        <v>59</v>
      </c>
    </row>
    <row r="319" spans="1:16" ht="25.5">
      <c r="A319" t="s">
        <v>50</v>
      </c>
      <c s="34" t="s">
        <v>1638</v>
      </c>
      <c s="34" t="s">
        <v>1797</v>
      </c>
      <c s="35" t="s">
        <v>5</v>
      </c>
      <c s="6" t="s">
        <v>1798</v>
      </c>
      <c s="36" t="s">
        <v>54</v>
      </c>
      <c s="37">
        <v>1</v>
      </c>
      <c s="36">
        <v>0.02424</v>
      </c>
      <c s="36">
        <f>ROUND(G319*H319,6)</f>
      </c>
      <c r="L319" s="38">
        <v>0</v>
      </c>
      <c s="32">
        <f>ROUND(ROUND(L319,2)*ROUND(G319,3),2)</f>
      </c>
      <c s="36" t="s">
        <v>926</v>
      </c>
      <c>
        <f>(M319*21)/100</f>
      </c>
      <c t="s">
        <v>28</v>
      </c>
    </row>
    <row r="320" spans="1:5" ht="25.5">
      <c r="A320" s="35" t="s">
        <v>56</v>
      </c>
      <c r="E320" s="39" t="s">
        <v>1798</v>
      </c>
    </row>
    <row r="321" spans="1:5" ht="12.75">
      <c r="A321" s="35" t="s">
        <v>57</v>
      </c>
      <c r="E321" s="40" t="s">
        <v>5</v>
      </c>
    </row>
    <row r="322" spans="1:5" ht="12.75">
      <c r="A322" t="s">
        <v>58</v>
      </c>
      <c r="E322" s="39" t="s">
        <v>59</v>
      </c>
    </row>
    <row r="323" spans="1:16" ht="25.5">
      <c r="A323" t="s">
        <v>50</v>
      </c>
      <c s="34" t="s">
        <v>1639</v>
      </c>
      <c s="34" t="s">
        <v>1799</v>
      </c>
      <c s="35" t="s">
        <v>5</v>
      </c>
      <c s="6" t="s">
        <v>1800</v>
      </c>
      <c s="36" t="s">
        <v>54</v>
      </c>
      <c s="37">
        <v>1</v>
      </c>
      <c s="36">
        <v>0.1111</v>
      </c>
      <c s="36">
        <f>ROUND(G323*H323,6)</f>
      </c>
      <c r="L323" s="38">
        <v>0</v>
      </c>
      <c s="32">
        <f>ROUND(ROUND(L323,2)*ROUND(G323,3),2)</f>
      </c>
      <c s="36" t="s">
        <v>926</v>
      </c>
      <c>
        <f>(M323*21)/100</f>
      </c>
      <c t="s">
        <v>28</v>
      </c>
    </row>
    <row r="324" spans="1:5" ht="25.5">
      <c r="A324" s="35" t="s">
        <v>56</v>
      </c>
      <c r="E324" s="39" t="s">
        <v>1800</v>
      </c>
    </row>
    <row r="325" spans="1:5" ht="12.75">
      <c r="A325" s="35" t="s">
        <v>57</v>
      </c>
      <c r="E325" s="40" t="s">
        <v>5</v>
      </c>
    </row>
    <row r="326" spans="1:5" ht="12.75">
      <c r="A326" t="s">
        <v>58</v>
      </c>
      <c r="E326" s="39" t="s">
        <v>59</v>
      </c>
    </row>
    <row r="327" spans="1:13" ht="12.75">
      <c r="A327" t="s">
        <v>47</v>
      </c>
      <c r="C327" s="31" t="s">
        <v>81</v>
      </c>
      <c r="E327" s="33" t="s">
        <v>969</v>
      </c>
      <c r="J327" s="32">
        <f>0</f>
      </c>
      <c s="32">
        <f>0</f>
      </c>
      <c s="32">
        <f>0+L328+L332+L336+L340+L344+L348+L352+L356+L360+L364+L368+L372</f>
      </c>
      <c s="32">
        <f>0+M328+M332+M336+M340+M344+M348+M352+M356+M360+M364+M368+M372</f>
      </c>
    </row>
    <row r="328" spans="1:16" ht="25.5">
      <c r="A328" t="s">
        <v>50</v>
      </c>
      <c s="34" t="s">
        <v>1642</v>
      </c>
      <c s="34" t="s">
        <v>1084</v>
      </c>
      <c s="35" t="s">
        <v>5</v>
      </c>
      <c s="6" t="s">
        <v>1085</v>
      </c>
      <c s="36" t="s">
        <v>64</v>
      </c>
      <c s="37">
        <v>258.98</v>
      </c>
      <c s="36">
        <v>0.1554</v>
      </c>
      <c s="36">
        <f>ROUND(G328*H328,6)</f>
      </c>
      <c r="L328" s="38">
        <v>0</v>
      </c>
      <c s="32">
        <f>ROUND(ROUND(L328,2)*ROUND(G328,3),2)</f>
      </c>
      <c s="36" t="s">
        <v>926</v>
      </c>
      <c>
        <f>(M328*21)/100</f>
      </c>
      <c t="s">
        <v>28</v>
      </c>
    </row>
    <row r="329" spans="1:5" ht="38.25">
      <c r="A329" s="35" t="s">
        <v>56</v>
      </c>
      <c r="E329" s="39" t="s">
        <v>1801</v>
      </c>
    </row>
    <row r="330" spans="1:5" ht="12.75">
      <c r="A330" s="35" t="s">
        <v>57</v>
      </c>
      <c r="E330" s="40" t="s">
        <v>5</v>
      </c>
    </row>
    <row r="331" spans="1:5" ht="12.75">
      <c r="A331" t="s">
        <v>58</v>
      </c>
      <c r="E331" s="39" t="s">
        <v>59</v>
      </c>
    </row>
    <row r="332" spans="1:16" ht="12.75">
      <c r="A332" t="s">
        <v>50</v>
      </c>
      <c s="34" t="s">
        <v>1645</v>
      </c>
      <c s="34" t="s">
        <v>1087</v>
      </c>
      <c s="35" t="s">
        <v>5</v>
      </c>
      <c s="6" t="s">
        <v>1088</v>
      </c>
      <c s="36" t="s">
        <v>64</v>
      </c>
      <c s="37">
        <v>264.16</v>
      </c>
      <c s="36">
        <v>0.08</v>
      </c>
      <c s="36">
        <f>ROUND(G332*H332,6)</f>
      </c>
      <c r="L332" s="38">
        <v>0</v>
      </c>
      <c s="32">
        <f>ROUND(ROUND(L332,2)*ROUND(G332,3),2)</f>
      </c>
      <c s="36" t="s">
        <v>926</v>
      </c>
      <c>
        <f>(M332*21)/100</f>
      </c>
      <c t="s">
        <v>28</v>
      </c>
    </row>
    <row r="333" spans="1:5" ht="12.75">
      <c r="A333" s="35" t="s">
        <v>56</v>
      </c>
      <c r="E333" s="39" t="s">
        <v>1088</v>
      </c>
    </row>
    <row r="334" spans="1:5" ht="12.75">
      <c r="A334" s="35" t="s">
        <v>57</v>
      </c>
      <c r="E334" s="40" t="s">
        <v>5</v>
      </c>
    </row>
    <row r="335" spans="1:5" ht="12.75">
      <c r="A335" t="s">
        <v>58</v>
      </c>
      <c r="E335" s="39" t="s">
        <v>59</v>
      </c>
    </row>
    <row r="336" spans="1:16" ht="38.25">
      <c r="A336" t="s">
        <v>50</v>
      </c>
      <c s="34" t="s">
        <v>1648</v>
      </c>
      <c s="34" t="s">
        <v>1089</v>
      </c>
      <c s="35" t="s">
        <v>5</v>
      </c>
      <c s="6" t="s">
        <v>1090</v>
      </c>
      <c s="36" t="s">
        <v>64</v>
      </c>
      <c s="37">
        <v>29.4</v>
      </c>
      <c s="36">
        <v>0.1295</v>
      </c>
      <c s="36">
        <f>ROUND(G336*H336,6)</f>
      </c>
      <c r="L336" s="38">
        <v>0</v>
      </c>
      <c s="32">
        <f>ROUND(ROUND(L336,2)*ROUND(G336,3),2)</f>
      </c>
      <c s="36" t="s">
        <v>926</v>
      </c>
      <c>
        <f>(M336*21)/100</f>
      </c>
      <c t="s">
        <v>28</v>
      </c>
    </row>
    <row r="337" spans="1:5" ht="38.25">
      <c r="A337" s="35" t="s">
        <v>56</v>
      </c>
      <c r="E337" s="39" t="s">
        <v>1802</v>
      </c>
    </row>
    <row r="338" spans="1:5" ht="12.75">
      <c r="A338" s="35" t="s">
        <v>57</v>
      </c>
      <c r="E338" s="40" t="s">
        <v>5</v>
      </c>
    </row>
    <row r="339" spans="1:5" ht="12.75">
      <c r="A339" t="s">
        <v>58</v>
      </c>
      <c r="E339" s="39" t="s">
        <v>59</v>
      </c>
    </row>
    <row r="340" spans="1:16" ht="12.75">
      <c r="A340" t="s">
        <v>50</v>
      </c>
      <c s="34" t="s">
        <v>1651</v>
      </c>
      <c s="34" t="s">
        <v>1803</v>
      </c>
      <c s="35" t="s">
        <v>5</v>
      </c>
      <c s="6" t="s">
        <v>1804</v>
      </c>
      <c s="36" t="s">
        <v>64</v>
      </c>
      <c s="37">
        <v>29.988</v>
      </c>
      <c s="36">
        <v>0.05612</v>
      </c>
      <c s="36">
        <f>ROUND(G340*H340,6)</f>
      </c>
      <c r="L340" s="38">
        <v>0</v>
      </c>
      <c s="32">
        <f>ROUND(ROUND(L340,2)*ROUND(G340,3),2)</f>
      </c>
      <c s="36" t="s">
        <v>926</v>
      </c>
      <c>
        <f>(M340*21)/100</f>
      </c>
      <c t="s">
        <v>28</v>
      </c>
    </row>
    <row r="341" spans="1:5" ht="12.75">
      <c r="A341" s="35" t="s">
        <v>56</v>
      </c>
      <c r="E341" s="39" t="s">
        <v>1804</v>
      </c>
    </row>
    <row r="342" spans="1:5" ht="12.75">
      <c r="A342" s="35" t="s">
        <v>57</v>
      </c>
      <c r="E342" s="40" t="s">
        <v>5</v>
      </c>
    </row>
    <row r="343" spans="1:5" ht="12.75">
      <c r="A343" t="s">
        <v>58</v>
      </c>
      <c r="E343" s="39" t="s">
        <v>59</v>
      </c>
    </row>
    <row r="344" spans="1:16" ht="25.5">
      <c r="A344" t="s">
        <v>50</v>
      </c>
      <c s="34" t="s">
        <v>1654</v>
      </c>
      <c s="34" t="s">
        <v>1805</v>
      </c>
      <c s="35" t="s">
        <v>5</v>
      </c>
      <c s="6" t="s">
        <v>1806</v>
      </c>
      <c s="36" t="s">
        <v>423</v>
      </c>
      <c s="37">
        <v>2843.81</v>
      </c>
      <c s="36">
        <v>0.000468</v>
      </c>
      <c s="36">
        <f>ROUND(G344*H344,6)</f>
      </c>
      <c r="L344" s="38">
        <v>0</v>
      </c>
      <c s="32">
        <f>ROUND(ROUND(L344,2)*ROUND(G344,3),2)</f>
      </c>
      <c s="36" t="s">
        <v>926</v>
      </c>
      <c>
        <f>(M344*21)/100</f>
      </c>
      <c t="s">
        <v>28</v>
      </c>
    </row>
    <row r="345" spans="1:5" ht="25.5">
      <c r="A345" s="35" t="s">
        <v>56</v>
      </c>
      <c r="E345" s="39" t="s">
        <v>1806</v>
      </c>
    </row>
    <row r="346" spans="1:5" ht="12.75">
      <c r="A346" s="35" t="s">
        <v>57</v>
      </c>
      <c r="E346" s="40" t="s">
        <v>5</v>
      </c>
    </row>
    <row r="347" spans="1:5" ht="12.75">
      <c r="A347" t="s">
        <v>58</v>
      </c>
      <c r="E347" s="39" t="s">
        <v>59</v>
      </c>
    </row>
    <row r="348" spans="1:16" ht="12.75">
      <c r="A348" t="s">
        <v>50</v>
      </c>
      <c s="34" t="s">
        <v>1656</v>
      </c>
      <c s="34" t="s">
        <v>1807</v>
      </c>
      <c s="35" t="s">
        <v>5</v>
      </c>
      <c s="6" t="s">
        <v>1808</v>
      </c>
      <c s="36" t="s">
        <v>64</v>
      </c>
      <c s="37">
        <v>256.84</v>
      </c>
      <c s="36">
        <v>1E-06</v>
      </c>
      <c s="36">
        <f>ROUND(G348*H348,6)</f>
      </c>
      <c r="L348" s="38">
        <v>0</v>
      </c>
      <c s="32">
        <f>ROUND(ROUND(L348,2)*ROUND(G348,3),2)</f>
      </c>
      <c s="36" t="s">
        <v>926</v>
      </c>
      <c>
        <f>(M348*21)/100</f>
      </c>
      <c t="s">
        <v>28</v>
      </c>
    </row>
    <row r="349" spans="1:5" ht="12.75">
      <c r="A349" s="35" t="s">
        <v>56</v>
      </c>
      <c r="E349" s="39" t="s">
        <v>1808</v>
      </c>
    </row>
    <row r="350" spans="1:5" ht="12.75">
      <c r="A350" s="35" t="s">
        <v>57</v>
      </c>
      <c r="E350" s="40" t="s">
        <v>5</v>
      </c>
    </row>
    <row r="351" spans="1:5" ht="12.75">
      <c r="A351" t="s">
        <v>58</v>
      </c>
      <c r="E351" s="39" t="s">
        <v>59</v>
      </c>
    </row>
    <row r="352" spans="1:16" ht="12.75">
      <c r="A352" t="s">
        <v>50</v>
      </c>
      <c s="34" t="s">
        <v>1657</v>
      </c>
      <c s="34" t="s">
        <v>1809</v>
      </c>
      <c s="35" t="s">
        <v>5</v>
      </c>
      <c s="6" t="s">
        <v>1810</v>
      </c>
      <c s="36" t="s">
        <v>64</v>
      </c>
      <c s="37">
        <v>2.5</v>
      </c>
      <c s="36">
        <v>0.292209</v>
      </c>
      <c s="36">
        <f>ROUND(G352*H352,6)</f>
      </c>
      <c r="L352" s="38">
        <v>0</v>
      </c>
      <c s="32">
        <f>ROUND(ROUND(L352,2)*ROUND(G352,3),2)</f>
      </c>
      <c s="36" t="s">
        <v>926</v>
      </c>
      <c>
        <f>(M352*21)/100</f>
      </c>
      <c t="s">
        <v>28</v>
      </c>
    </row>
    <row r="353" spans="1:5" ht="12.75">
      <c r="A353" s="35" t="s">
        <v>56</v>
      </c>
      <c r="E353" s="39" t="s">
        <v>1810</v>
      </c>
    </row>
    <row r="354" spans="1:5" ht="12.75">
      <c r="A354" s="35" t="s">
        <v>57</v>
      </c>
      <c r="E354" s="40" t="s">
        <v>5</v>
      </c>
    </row>
    <row r="355" spans="1:5" ht="12.75">
      <c r="A355" t="s">
        <v>58</v>
      </c>
      <c r="E355" s="39" t="s">
        <v>59</v>
      </c>
    </row>
    <row r="356" spans="1:16" ht="12.75">
      <c r="A356" t="s">
        <v>50</v>
      </c>
      <c s="34" t="s">
        <v>1659</v>
      </c>
      <c s="34" t="s">
        <v>1811</v>
      </c>
      <c s="35" t="s">
        <v>5</v>
      </c>
      <c s="6" t="s">
        <v>1812</v>
      </c>
      <c s="36" t="s">
        <v>64</v>
      </c>
      <c s="37">
        <v>2.5</v>
      </c>
      <c s="36">
        <v>0.021</v>
      </c>
      <c s="36">
        <f>ROUND(G356*H356,6)</f>
      </c>
      <c r="L356" s="38">
        <v>0</v>
      </c>
      <c s="32">
        <f>ROUND(ROUND(L356,2)*ROUND(G356,3),2)</f>
      </c>
      <c s="36" t="s">
        <v>926</v>
      </c>
      <c>
        <f>(M356*21)/100</f>
      </c>
      <c t="s">
        <v>28</v>
      </c>
    </row>
    <row r="357" spans="1:5" ht="12.75">
      <c r="A357" s="35" t="s">
        <v>56</v>
      </c>
      <c r="E357" s="39" t="s">
        <v>1812</v>
      </c>
    </row>
    <row r="358" spans="1:5" ht="12.75">
      <c r="A358" s="35" t="s">
        <v>57</v>
      </c>
      <c r="E358" s="40" t="s">
        <v>5</v>
      </c>
    </row>
    <row r="359" spans="1:5" ht="12.75">
      <c r="A359" t="s">
        <v>58</v>
      </c>
      <c r="E359" s="39" t="s">
        <v>59</v>
      </c>
    </row>
    <row r="360" spans="1:16" ht="12.75">
      <c r="A360" t="s">
        <v>50</v>
      </c>
      <c s="34" t="s">
        <v>1660</v>
      </c>
      <c s="34" t="s">
        <v>1813</v>
      </c>
      <c s="35" t="s">
        <v>5</v>
      </c>
      <c s="6" t="s">
        <v>1814</v>
      </c>
      <c s="36" t="s">
        <v>64</v>
      </c>
      <c s="37">
        <v>2.5</v>
      </c>
      <c s="36">
        <v>0.0036</v>
      </c>
      <c s="36">
        <f>ROUND(G360*H360,6)</f>
      </c>
      <c r="L360" s="38">
        <v>0</v>
      </c>
      <c s="32">
        <f>ROUND(ROUND(L360,2)*ROUND(G360,3),2)</f>
      </c>
      <c s="36" t="s">
        <v>926</v>
      </c>
      <c>
        <f>(M360*21)/100</f>
      </c>
      <c t="s">
        <v>28</v>
      </c>
    </row>
    <row r="361" spans="1:5" ht="12.75">
      <c r="A361" s="35" t="s">
        <v>56</v>
      </c>
      <c r="E361" s="39" t="s">
        <v>1814</v>
      </c>
    </row>
    <row r="362" spans="1:5" ht="12.75">
      <c r="A362" s="35" t="s">
        <v>57</v>
      </c>
      <c r="E362" s="40" t="s">
        <v>5</v>
      </c>
    </row>
    <row r="363" spans="1:5" ht="12.75">
      <c r="A363" t="s">
        <v>58</v>
      </c>
      <c r="E363" s="39" t="s">
        <v>59</v>
      </c>
    </row>
    <row r="364" spans="1:16" ht="25.5">
      <c r="A364" t="s">
        <v>50</v>
      </c>
      <c s="34" t="s">
        <v>1661</v>
      </c>
      <c s="34" t="s">
        <v>1815</v>
      </c>
      <c s="35" t="s">
        <v>5</v>
      </c>
      <c s="6" t="s">
        <v>1816</v>
      </c>
      <c s="36" t="s">
        <v>64</v>
      </c>
      <c s="37">
        <v>109</v>
      </c>
      <c s="36">
        <v>0.25565</v>
      </c>
      <c s="36">
        <f>ROUND(G364*H364,6)</f>
      </c>
      <c r="L364" s="38">
        <v>0</v>
      </c>
      <c s="32">
        <f>ROUND(ROUND(L364,2)*ROUND(G364,3),2)</f>
      </c>
      <c s="36" t="s">
        <v>926</v>
      </c>
      <c>
        <f>(M364*21)/100</f>
      </c>
      <c t="s">
        <v>28</v>
      </c>
    </row>
    <row r="365" spans="1:5" ht="12.75">
      <c r="A365" s="35" t="s">
        <v>56</v>
      </c>
      <c r="E365" s="39" t="s">
        <v>1817</v>
      </c>
    </row>
    <row r="366" spans="1:5" ht="12.75">
      <c r="A366" s="35" t="s">
        <v>57</v>
      </c>
      <c r="E366" s="40" t="s">
        <v>5</v>
      </c>
    </row>
    <row r="367" spans="1:5" ht="12.75">
      <c r="A367" t="s">
        <v>58</v>
      </c>
      <c r="E367" s="39" t="s">
        <v>59</v>
      </c>
    </row>
    <row r="368" spans="1:16" ht="12.75">
      <c r="A368" t="s">
        <v>50</v>
      </c>
      <c s="34" t="s">
        <v>1663</v>
      </c>
      <c s="34" t="s">
        <v>1818</v>
      </c>
      <c s="35" t="s">
        <v>5</v>
      </c>
      <c s="6" t="s">
        <v>1819</v>
      </c>
      <c s="36" t="s">
        <v>54</v>
      </c>
      <c s="37">
        <v>1</v>
      </c>
      <c s="36">
        <v>0.272048</v>
      </c>
      <c s="36">
        <f>ROUND(G368*H368,6)</f>
      </c>
      <c r="L368" s="38">
        <v>0</v>
      </c>
      <c s="32">
        <f>ROUND(ROUND(L368,2)*ROUND(G368,3),2)</f>
      </c>
      <c s="36" t="s">
        <v>926</v>
      </c>
      <c>
        <f>(M368*21)/100</f>
      </c>
      <c t="s">
        <v>28</v>
      </c>
    </row>
    <row r="369" spans="1:5" ht="12.75">
      <c r="A369" s="35" t="s">
        <v>56</v>
      </c>
      <c r="E369" s="39" t="s">
        <v>1819</v>
      </c>
    </row>
    <row r="370" spans="1:5" ht="12.75">
      <c r="A370" s="35" t="s">
        <v>57</v>
      </c>
      <c r="E370" s="40" t="s">
        <v>5</v>
      </c>
    </row>
    <row r="371" spans="1:5" ht="12.75">
      <c r="A371" t="s">
        <v>58</v>
      </c>
      <c r="E371" s="39" t="s">
        <v>59</v>
      </c>
    </row>
    <row r="372" spans="1:16" ht="12.75">
      <c r="A372" t="s">
        <v>50</v>
      </c>
      <c s="34" t="s">
        <v>1664</v>
      </c>
      <c s="34" t="s">
        <v>1820</v>
      </c>
      <c s="35" t="s">
        <v>5</v>
      </c>
      <c s="6" t="s">
        <v>1821</v>
      </c>
      <c s="36" t="s">
        <v>54</v>
      </c>
      <c s="37">
        <v>1</v>
      </c>
      <c s="36">
        <v>0.022</v>
      </c>
      <c s="36">
        <f>ROUND(G372*H372,6)</f>
      </c>
      <c r="L372" s="38">
        <v>0</v>
      </c>
      <c s="32">
        <f>ROUND(ROUND(L372,2)*ROUND(G372,3),2)</f>
      </c>
      <c s="36" t="s">
        <v>926</v>
      </c>
      <c>
        <f>(M372*21)/100</f>
      </c>
      <c t="s">
        <v>28</v>
      </c>
    </row>
    <row r="373" spans="1:5" ht="12.75">
      <c r="A373" s="35" t="s">
        <v>56</v>
      </c>
      <c r="E373" s="39" t="s">
        <v>1821</v>
      </c>
    </row>
    <row r="374" spans="1:5" ht="12.75">
      <c r="A374" s="35" t="s">
        <v>57</v>
      </c>
      <c r="E374" s="40" t="s">
        <v>5</v>
      </c>
    </row>
    <row r="375" spans="1:5" ht="12.75">
      <c r="A375" t="s">
        <v>58</v>
      </c>
      <c r="E375" s="39" t="s">
        <v>59</v>
      </c>
    </row>
    <row r="376" spans="1:13" ht="12.75">
      <c r="A376" t="s">
        <v>47</v>
      </c>
      <c r="C376" s="31" t="s">
        <v>978</v>
      </c>
      <c r="E376" s="33" t="s">
        <v>979</v>
      </c>
      <c r="J376" s="32">
        <f>0</f>
      </c>
      <c s="32">
        <f>0</f>
      </c>
      <c s="32">
        <f>0+L377+L381</f>
      </c>
      <c s="32">
        <f>0+M377+M381</f>
      </c>
    </row>
    <row r="377" spans="1:16" ht="25.5">
      <c r="A377" t="s">
        <v>50</v>
      </c>
      <c s="34" t="s">
        <v>1665</v>
      </c>
      <c s="34" t="s">
        <v>980</v>
      </c>
      <c s="35" t="s">
        <v>981</v>
      </c>
      <c s="6" t="s">
        <v>982</v>
      </c>
      <c s="36" t="s">
        <v>939</v>
      </c>
      <c s="37">
        <v>1413.177</v>
      </c>
      <c s="36">
        <v>0</v>
      </c>
      <c s="36">
        <f>ROUND(G377*H377,6)</f>
      </c>
      <c r="L377" s="38">
        <v>0</v>
      </c>
      <c s="32">
        <f>ROUND(ROUND(L377,2)*ROUND(G377,3),2)</f>
      </c>
      <c s="36" t="s">
        <v>97</v>
      </c>
      <c>
        <f>(M377*21)/100</f>
      </c>
      <c t="s">
        <v>28</v>
      </c>
    </row>
    <row r="378" spans="1:5" ht="25.5">
      <c r="A378" s="35" t="s">
        <v>56</v>
      </c>
      <c r="E378" s="39" t="s">
        <v>982</v>
      </c>
    </row>
    <row r="379" spans="1:5" ht="12.75">
      <c r="A379" s="35" t="s">
        <v>57</v>
      </c>
      <c r="E379" s="40" t="s">
        <v>5</v>
      </c>
    </row>
    <row r="380" spans="1:5" ht="153">
      <c r="A380" t="s">
        <v>58</v>
      </c>
      <c r="E380" s="39" t="s">
        <v>983</v>
      </c>
    </row>
    <row r="381" spans="1:16" ht="25.5">
      <c r="A381" t="s">
        <v>50</v>
      </c>
      <c s="34" t="s">
        <v>1666</v>
      </c>
      <c s="34" t="s">
        <v>984</v>
      </c>
      <c s="35" t="s">
        <v>985</v>
      </c>
      <c s="6" t="s">
        <v>986</v>
      </c>
      <c s="36" t="s">
        <v>939</v>
      </c>
      <c s="37">
        <v>3297.414</v>
      </c>
      <c s="36">
        <v>0</v>
      </c>
      <c s="36">
        <f>ROUND(G381*H381,6)</f>
      </c>
      <c r="L381" s="38">
        <v>0</v>
      </c>
      <c s="32">
        <f>ROUND(ROUND(L381,2)*ROUND(G381,3),2)</f>
      </c>
      <c s="36" t="s">
        <v>97</v>
      </c>
      <c>
        <f>(M381*21)/100</f>
      </c>
      <c t="s">
        <v>28</v>
      </c>
    </row>
    <row r="382" spans="1:5" ht="25.5">
      <c r="A382" s="35" t="s">
        <v>56</v>
      </c>
      <c r="E382" s="39" t="s">
        <v>986</v>
      </c>
    </row>
    <row r="383" spans="1:5" ht="12.75">
      <c r="A383" s="35" t="s">
        <v>57</v>
      </c>
      <c r="E383" s="40" t="s">
        <v>5</v>
      </c>
    </row>
    <row r="384" spans="1:5" ht="153">
      <c r="A384" t="s">
        <v>58</v>
      </c>
      <c r="E384" s="39" t="s">
        <v>983</v>
      </c>
    </row>
    <row r="385" spans="1:13" ht="12.75">
      <c r="A385" t="s">
        <v>47</v>
      </c>
      <c r="C385" s="31" t="s">
        <v>987</v>
      </c>
      <c r="E385" s="33" t="s">
        <v>988</v>
      </c>
      <c r="J385" s="32">
        <f>0</f>
      </c>
      <c s="32">
        <f>0</f>
      </c>
      <c s="32">
        <f>0+L386</f>
      </c>
      <c s="32">
        <f>0+M386</f>
      </c>
    </row>
    <row r="386" spans="1:16" ht="25.5">
      <c r="A386" t="s">
        <v>50</v>
      </c>
      <c s="34" t="s">
        <v>1667</v>
      </c>
      <c s="34" t="s">
        <v>1822</v>
      </c>
      <c s="35" t="s">
        <v>5</v>
      </c>
      <c s="6" t="s">
        <v>1823</v>
      </c>
      <c s="36" t="s">
        <v>939</v>
      </c>
      <c s="37">
        <v>1233.698</v>
      </c>
      <c s="36">
        <v>0</v>
      </c>
      <c s="36">
        <f>ROUND(G386*H386,6)</f>
      </c>
      <c r="L386" s="38">
        <v>0</v>
      </c>
      <c s="32">
        <f>ROUND(ROUND(L386,2)*ROUND(G386,3),2)</f>
      </c>
      <c s="36" t="s">
        <v>926</v>
      </c>
      <c>
        <f>(M386*21)/100</f>
      </c>
      <c t="s">
        <v>28</v>
      </c>
    </row>
    <row r="387" spans="1:5" ht="25.5">
      <c r="A387" s="35" t="s">
        <v>56</v>
      </c>
      <c r="E387" s="39" t="s">
        <v>1823</v>
      </c>
    </row>
    <row r="388" spans="1:5" ht="12.75">
      <c r="A388" s="35" t="s">
        <v>57</v>
      </c>
      <c r="E388" s="40" t="s">
        <v>5</v>
      </c>
    </row>
    <row r="389" spans="1:5" ht="12.75">
      <c r="A389" t="s">
        <v>58</v>
      </c>
      <c r="E38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1669</v>
      </c>
      <c s="41">
        <f>Rekapitulace!C36</f>
      </c>
      <c s="20" t="s">
        <v>0</v>
      </c>
      <c t="s">
        <v>23</v>
      </c>
      <c t="s">
        <v>28</v>
      </c>
    </row>
    <row r="4" spans="1:16" ht="32" customHeight="1">
      <c r="A4" s="24" t="s">
        <v>20</v>
      </c>
      <c s="25" t="s">
        <v>29</v>
      </c>
      <c s="27" t="s">
        <v>1669</v>
      </c>
      <c r="E4" s="26" t="s">
        <v>1670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COUNTIFS(L8:L322,"=0",A8:A322,"P")+COUNTIFS(L8:L322,"",A8:A322,"P")+SUM(Q8:Q322)</f>
      </c>
    </row>
    <row r="8" spans="1:13" ht="12.75">
      <c r="A8" t="s">
        <v>45</v>
      </c>
      <c r="C8" s="28" t="s">
        <v>1826</v>
      </c>
      <c r="E8" s="30" t="s">
        <v>1825</v>
      </c>
      <c r="J8" s="29">
        <f>0+J9+J194+J203+J212+J233+J258+J267+J292+J317</f>
      </c>
      <c s="29">
        <f>0+K9+K194+K203+K212+K233+K258+K267+K292+K317</f>
      </c>
      <c s="29">
        <f>0+L9+L194+L203+L212+L233+L258+L267+L292+L317</f>
      </c>
      <c s="29">
        <f>0+M9+M194+M203+M212+M233+M258+M267+M292+M317</f>
      </c>
    </row>
    <row r="9" spans="1:13" ht="12.75">
      <c r="A9" t="s">
        <v>47</v>
      </c>
      <c r="C9" s="31" t="s">
        <v>48</v>
      </c>
      <c r="E9" s="33" t="s">
        <v>1217</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50</v>
      </c>
      <c s="34" t="s">
        <v>51</v>
      </c>
      <c s="34" t="s">
        <v>1827</v>
      </c>
      <c s="35" t="s">
        <v>5</v>
      </c>
      <c s="6" t="s">
        <v>1828</v>
      </c>
      <c s="36" t="s">
        <v>1223</v>
      </c>
      <c s="37">
        <v>1</v>
      </c>
      <c s="36">
        <v>0</v>
      </c>
      <c s="36">
        <f>ROUND(G10*H10,6)</f>
      </c>
      <c r="L10" s="38">
        <v>0</v>
      </c>
      <c s="32">
        <f>ROUND(ROUND(L10,2)*ROUND(G10,3),2)</f>
      </c>
      <c s="36" t="s">
        <v>97</v>
      </c>
      <c>
        <f>(M10*21)/100</f>
      </c>
      <c t="s">
        <v>28</v>
      </c>
    </row>
    <row r="11" spans="1:5" ht="12.75">
      <c r="A11" s="35" t="s">
        <v>56</v>
      </c>
      <c r="E11" s="39" t="s">
        <v>1828</v>
      </c>
    </row>
    <row r="12" spans="1:5" ht="12.75">
      <c r="A12" s="35" t="s">
        <v>57</v>
      </c>
      <c r="E12" s="40" t="s">
        <v>5</v>
      </c>
    </row>
    <row r="13" spans="1:5" ht="12.75">
      <c r="A13" t="s">
        <v>58</v>
      </c>
      <c r="E13" s="39" t="s">
        <v>5</v>
      </c>
    </row>
    <row r="14" spans="1:16" ht="12.75">
      <c r="A14" t="s">
        <v>50</v>
      </c>
      <c s="34" t="s">
        <v>28</v>
      </c>
      <c s="34" t="s">
        <v>1829</v>
      </c>
      <c s="35" t="s">
        <v>5</v>
      </c>
      <c s="6" t="s">
        <v>1830</v>
      </c>
      <c s="36" t="s">
        <v>1223</v>
      </c>
      <c s="37">
        <v>1</v>
      </c>
      <c s="36">
        <v>0</v>
      </c>
      <c s="36">
        <f>ROUND(G14*H14,6)</f>
      </c>
      <c r="L14" s="38">
        <v>0</v>
      </c>
      <c s="32">
        <f>ROUND(ROUND(L14,2)*ROUND(G14,3),2)</f>
      </c>
      <c s="36" t="s">
        <v>97</v>
      </c>
      <c>
        <f>(M14*21)/100</f>
      </c>
      <c t="s">
        <v>28</v>
      </c>
    </row>
    <row r="15" spans="1:5" ht="12.75">
      <c r="A15" s="35" t="s">
        <v>56</v>
      </c>
      <c r="E15" s="39" t="s">
        <v>1830</v>
      </c>
    </row>
    <row r="16" spans="1:5" ht="12.75">
      <c r="A16" s="35" t="s">
        <v>57</v>
      </c>
      <c r="E16" s="40" t="s">
        <v>5</v>
      </c>
    </row>
    <row r="17" spans="1:5" ht="12.75">
      <c r="A17" t="s">
        <v>58</v>
      </c>
      <c r="E17" s="39" t="s">
        <v>5</v>
      </c>
    </row>
    <row r="18" spans="1:16" ht="12.75">
      <c r="A18" t="s">
        <v>50</v>
      </c>
      <c s="34" t="s">
        <v>26</v>
      </c>
      <c s="34" t="s">
        <v>1831</v>
      </c>
      <c s="35" t="s">
        <v>5</v>
      </c>
      <c s="6" t="s">
        <v>1832</v>
      </c>
      <c s="36" t="s">
        <v>1223</v>
      </c>
      <c s="37">
        <v>2</v>
      </c>
      <c s="36">
        <v>0</v>
      </c>
      <c s="36">
        <f>ROUND(G18*H18,6)</f>
      </c>
      <c r="L18" s="38">
        <v>0</v>
      </c>
      <c s="32">
        <f>ROUND(ROUND(L18,2)*ROUND(G18,3),2)</f>
      </c>
      <c s="36" t="s">
        <v>97</v>
      </c>
      <c>
        <f>(M18*21)/100</f>
      </c>
      <c t="s">
        <v>28</v>
      </c>
    </row>
    <row r="19" spans="1:5" ht="12.75">
      <c r="A19" s="35" t="s">
        <v>56</v>
      </c>
      <c r="E19" s="39" t="s">
        <v>1832</v>
      </c>
    </row>
    <row r="20" spans="1:5" ht="12.75">
      <c r="A20" s="35" t="s">
        <v>57</v>
      </c>
      <c r="E20" s="40" t="s">
        <v>5</v>
      </c>
    </row>
    <row r="21" spans="1:5" ht="12.75">
      <c r="A21" t="s">
        <v>58</v>
      </c>
      <c r="E21" s="39" t="s">
        <v>5</v>
      </c>
    </row>
    <row r="22" spans="1:16" ht="12.75">
      <c r="A22" t="s">
        <v>50</v>
      </c>
      <c s="34" t="s">
        <v>67</v>
      </c>
      <c s="34" t="s">
        <v>1833</v>
      </c>
      <c s="35" t="s">
        <v>5</v>
      </c>
      <c s="6" t="s">
        <v>1834</v>
      </c>
      <c s="36" t="s">
        <v>1223</v>
      </c>
      <c s="37">
        <v>1</v>
      </c>
      <c s="36">
        <v>0</v>
      </c>
      <c s="36">
        <f>ROUND(G22*H22,6)</f>
      </c>
      <c r="L22" s="38">
        <v>0</v>
      </c>
      <c s="32">
        <f>ROUND(ROUND(L22,2)*ROUND(G22,3),2)</f>
      </c>
      <c s="36" t="s">
        <v>97</v>
      </c>
      <c>
        <f>(M22*21)/100</f>
      </c>
      <c t="s">
        <v>28</v>
      </c>
    </row>
    <row r="23" spans="1:5" ht="12.75">
      <c r="A23" s="35" t="s">
        <v>56</v>
      </c>
      <c r="E23" s="39" t="s">
        <v>1834</v>
      </c>
    </row>
    <row r="24" spans="1:5" ht="12.75">
      <c r="A24" s="35" t="s">
        <v>57</v>
      </c>
      <c r="E24" s="40" t="s">
        <v>5</v>
      </c>
    </row>
    <row r="25" spans="1:5" ht="12.75">
      <c r="A25" t="s">
        <v>58</v>
      </c>
      <c r="E25" s="39" t="s">
        <v>5</v>
      </c>
    </row>
    <row r="26" spans="1:16" ht="12.75">
      <c r="A26" t="s">
        <v>50</v>
      </c>
      <c s="34" t="s">
        <v>70</v>
      </c>
      <c s="34" t="s">
        <v>1835</v>
      </c>
      <c s="35" t="s">
        <v>5</v>
      </c>
      <c s="6" t="s">
        <v>1836</v>
      </c>
      <c s="36" t="s">
        <v>1223</v>
      </c>
      <c s="37">
        <v>1</v>
      </c>
      <c s="36">
        <v>0</v>
      </c>
      <c s="36">
        <f>ROUND(G26*H26,6)</f>
      </c>
      <c r="L26" s="38">
        <v>0</v>
      </c>
      <c s="32">
        <f>ROUND(ROUND(L26,2)*ROUND(G26,3),2)</f>
      </c>
      <c s="36" t="s">
        <v>97</v>
      </c>
      <c>
        <f>(M26*21)/100</f>
      </c>
      <c t="s">
        <v>28</v>
      </c>
    </row>
    <row r="27" spans="1:5" ht="12.75">
      <c r="A27" s="35" t="s">
        <v>56</v>
      </c>
      <c r="E27" s="39" t="s">
        <v>1836</v>
      </c>
    </row>
    <row r="28" spans="1:5" ht="12.75">
      <c r="A28" s="35" t="s">
        <v>57</v>
      </c>
      <c r="E28" s="40" t="s">
        <v>5</v>
      </c>
    </row>
    <row r="29" spans="1:5" ht="12.75">
      <c r="A29" t="s">
        <v>58</v>
      </c>
      <c r="E29" s="39" t="s">
        <v>5</v>
      </c>
    </row>
    <row r="30" spans="1:16" ht="12.75">
      <c r="A30" t="s">
        <v>50</v>
      </c>
      <c s="34" t="s">
        <v>27</v>
      </c>
      <c s="34" t="s">
        <v>1837</v>
      </c>
      <c s="35" t="s">
        <v>5</v>
      </c>
      <c s="6" t="s">
        <v>1838</v>
      </c>
      <c s="36" t="s">
        <v>1223</v>
      </c>
      <c s="37">
        <v>3</v>
      </c>
      <c s="36">
        <v>0</v>
      </c>
      <c s="36">
        <f>ROUND(G30*H30,6)</f>
      </c>
      <c r="L30" s="38">
        <v>0</v>
      </c>
      <c s="32">
        <f>ROUND(ROUND(L30,2)*ROUND(G30,3),2)</f>
      </c>
      <c s="36" t="s">
        <v>97</v>
      </c>
      <c>
        <f>(M30*21)/100</f>
      </c>
      <c t="s">
        <v>28</v>
      </c>
    </row>
    <row r="31" spans="1:5" ht="12.75">
      <c r="A31" s="35" t="s">
        <v>56</v>
      </c>
      <c r="E31" s="39" t="s">
        <v>1838</v>
      </c>
    </row>
    <row r="32" spans="1:5" ht="12.75">
      <c r="A32" s="35" t="s">
        <v>57</v>
      </c>
      <c r="E32" s="40" t="s">
        <v>5</v>
      </c>
    </row>
    <row r="33" spans="1:5" ht="12.75">
      <c r="A33" t="s">
        <v>58</v>
      </c>
      <c r="E33" s="39" t="s">
        <v>5</v>
      </c>
    </row>
    <row r="34" spans="1:16" ht="12.75">
      <c r="A34" t="s">
        <v>50</v>
      </c>
      <c s="34" t="s">
        <v>75</v>
      </c>
      <c s="34" t="s">
        <v>1839</v>
      </c>
      <c s="35" t="s">
        <v>5</v>
      </c>
      <c s="6" t="s">
        <v>1840</v>
      </c>
      <c s="36" t="s">
        <v>1223</v>
      </c>
      <c s="37">
        <v>2</v>
      </c>
      <c s="36">
        <v>0</v>
      </c>
      <c s="36">
        <f>ROUND(G34*H34,6)</f>
      </c>
      <c r="L34" s="38">
        <v>0</v>
      </c>
      <c s="32">
        <f>ROUND(ROUND(L34,2)*ROUND(G34,3),2)</f>
      </c>
      <c s="36" t="s">
        <v>97</v>
      </c>
      <c>
        <f>(M34*21)/100</f>
      </c>
      <c t="s">
        <v>28</v>
      </c>
    </row>
    <row r="35" spans="1:5" ht="12.75">
      <c r="A35" s="35" t="s">
        <v>56</v>
      </c>
      <c r="E35" s="39" t="s">
        <v>1840</v>
      </c>
    </row>
    <row r="36" spans="1:5" ht="12.75">
      <c r="A36" s="35" t="s">
        <v>57</v>
      </c>
      <c r="E36" s="40" t="s">
        <v>5</v>
      </c>
    </row>
    <row r="37" spans="1:5" ht="12.75">
      <c r="A37" t="s">
        <v>58</v>
      </c>
      <c r="E37" s="39" t="s">
        <v>5</v>
      </c>
    </row>
    <row r="38" spans="1:16" ht="12.75">
      <c r="A38" t="s">
        <v>50</v>
      </c>
      <c s="34" t="s">
        <v>78</v>
      </c>
      <c s="34" t="s">
        <v>1841</v>
      </c>
      <c s="35" t="s">
        <v>5</v>
      </c>
      <c s="6" t="s">
        <v>1842</v>
      </c>
      <c s="36" t="s">
        <v>1223</v>
      </c>
      <c s="37">
        <v>3</v>
      </c>
      <c s="36">
        <v>0</v>
      </c>
      <c s="36">
        <f>ROUND(G38*H38,6)</f>
      </c>
      <c r="L38" s="38">
        <v>0</v>
      </c>
      <c s="32">
        <f>ROUND(ROUND(L38,2)*ROUND(G38,3),2)</f>
      </c>
      <c s="36" t="s">
        <v>97</v>
      </c>
      <c>
        <f>(M38*21)/100</f>
      </c>
      <c t="s">
        <v>28</v>
      </c>
    </row>
    <row r="39" spans="1:5" ht="12.75">
      <c r="A39" s="35" t="s">
        <v>56</v>
      </c>
      <c r="E39" s="39" t="s">
        <v>1842</v>
      </c>
    </row>
    <row r="40" spans="1:5" ht="12.75">
      <c r="A40" s="35" t="s">
        <v>57</v>
      </c>
      <c r="E40" s="40" t="s">
        <v>5</v>
      </c>
    </row>
    <row r="41" spans="1:5" ht="12.75">
      <c r="A41" t="s">
        <v>58</v>
      </c>
      <c r="E41" s="39" t="s">
        <v>5</v>
      </c>
    </row>
    <row r="42" spans="1:16" ht="12.75">
      <c r="A42" t="s">
        <v>50</v>
      </c>
      <c s="34" t="s">
        <v>81</v>
      </c>
      <c s="34" t="s">
        <v>1843</v>
      </c>
      <c s="35" t="s">
        <v>5</v>
      </c>
      <c s="6" t="s">
        <v>1844</v>
      </c>
      <c s="36" t="s">
        <v>1223</v>
      </c>
      <c s="37">
        <v>3</v>
      </c>
      <c s="36">
        <v>0</v>
      </c>
      <c s="36">
        <f>ROUND(G42*H42,6)</f>
      </c>
      <c r="L42" s="38">
        <v>0</v>
      </c>
      <c s="32">
        <f>ROUND(ROUND(L42,2)*ROUND(G42,3),2)</f>
      </c>
      <c s="36" t="s">
        <v>97</v>
      </c>
      <c>
        <f>(M42*21)/100</f>
      </c>
      <c t="s">
        <v>28</v>
      </c>
    </row>
    <row r="43" spans="1:5" ht="12.75">
      <c r="A43" s="35" t="s">
        <v>56</v>
      </c>
      <c r="E43" s="39" t="s">
        <v>1844</v>
      </c>
    </row>
    <row r="44" spans="1:5" ht="12.75">
      <c r="A44" s="35" t="s">
        <v>57</v>
      </c>
      <c r="E44" s="40" t="s">
        <v>5</v>
      </c>
    </row>
    <row r="45" spans="1:5" ht="12.75">
      <c r="A45" t="s">
        <v>58</v>
      </c>
      <c r="E45" s="39" t="s">
        <v>5</v>
      </c>
    </row>
    <row r="46" spans="1:16" ht="12.75">
      <c r="A46" t="s">
        <v>50</v>
      </c>
      <c s="34" t="s">
        <v>84</v>
      </c>
      <c s="34" t="s">
        <v>1845</v>
      </c>
      <c s="35" t="s">
        <v>5</v>
      </c>
      <c s="6" t="s">
        <v>1846</v>
      </c>
      <c s="36" t="s">
        <v>1223</v>
      </c>
      <c s="37">
        <v>3</v>
      </c>
      <c s="36">
        <v>0</v>
      </c>
      <c s="36">
        <f>ROUND(G46*H46,6)</f>
      </c>
      <c r="L46" s="38">
        <v>0</v>
      </c>
      <c s="32">
        <f>ROUND(ROUND(L46,2)*ROUND(G46,3),2)</f>
      </c>
      <c s="36" t="s">
        <v>97</v>
      </c>
      <c>
        <f>(M46*21)/100</f>
      </c>
      <c t="s">
        <v>28</v>
      </c>
    </row>
    <row r="47" spans="1:5" ht="12.75">
      <c r="A47" s="35" t="s">
        <v>56</v>
      </c>
      <c r="E47" s="39" t="s">
        <v>1846</v>
      </c>
    </row>
    <row r="48" spans="1:5" ht="12.75">
      <c r="A48" s="35" t="s">
        <v>57</v>
      </c>
      <c r="E48" s="40" t="s">
        <v>5</v>
      </c>
    </row>
    <row r="49" spans="1:5" ht="12.75">
      <c r="A49" t="s">
        <v>58</v>
      </c>
      <c r="E49" s="39" t="s">
        <v>5</v>
      </c>
    </row>
    <row r="50" spans="1:16" ht="12.75">
      <c r="A50" t="s">
        <v>50</v>
      </c>
      <c s="34" t="s">
        <v>87</v>
      </c>
      <c s="34" t="s">
        <v>1847</v>
      </c>
      <c s="35" t="s">
        <v>5</v>
      </c>
      <c s="6" t="s">
        <v>1848</v>
      </c>
      <c s="36" t="s">
        <v>1223</v>
      </c>
      <c s="37">
        <v>2</v>
      </c>
      <c s="36">
        <v>0</v>
      </c>
      <c s="36">
        <f>ROUND(G50*H50,6)</f>
      </c>
      <c r="L50" s="38">
        <v>0</v>
      </c>
      <c s="32">
        <f>ROUND(ROUND(L50,2)*ROUND(G50,3),2)</f>
      </c>
      <c s="36" t="s">
        <v>97</v>
      </c>
      <c>
        <f>(M50*21)/100</f>
      </c>
      <c t="s">
        <v>28</v>
      </c>
    </row>
    <row r="51" spans="1:5" ht="12.75">
      <c r="A51" s="35" t="s">
        <v>56</v>
      </c>
      <c r="E51" s="39" t="s">
        <v>1848</v>
      </c>
    </row>
    <row r="52" spans="1:5" ht="12.75">
      <c r="A52" s="35" t="s">
        <v>57</v>
      </c>
      <c r="E52" s="40" t="s">
        <v>5</v>
      </c>
    </row>
    <row r="53" spans="1:5" ht="12.75">
      <c r="A53" t="s">
        <v>58</v>
      </c>
      <c r="E53" s="39" t="s">
        <v>5</v>
      </c>
    </row>
    <row r="54" spans="1:16" ht="12.75">
      <c r="A54" t="s">
        <v>50</v>
      </c>
      <c s="34" t="s">
        <v>91</v>
      </c>
      <c s="34" t="s">
        <v>1849</v>
      </c>
      <c s="35" t="s">
        <v>5</v>
      </c>
      <c s="6" t="s">
        <v>1850</v>
      </c>
      <c s="36" t="s">
        <v>1223</v>
      </c>
      <c s="37">
        <v>1</v>
      </c>
      <c s="36">
        <v>0</v>
      </c>
      <c s="36">
        <f>ROUND(G54*H54,6)</f>
      </c>
      <c r="L54" s="38">
        <v>0</v>
      </c>
      <c s="32">
        <f>ROUND(ROUND(L54,2)*ROUND(G54,3),2)</f>
      </c>
      <c s="36" t="s">
        <v>97</v>
      </c>
      <c>
        <f>(M54*21)/100</f>
      </c>
      <c t="s">
        <v>28</v>
      </c>
    </row>
    <row r="55" spans="1:5" ht="12.75">
      <c r="A55" s="35" t="s">
        <v>56</v>
      </c>
      <c r="E55" s="39" t="s">
        <v>1850</v>
      </c>
    </row>
    <row r="56" spans="1:5" ht="12.75">
      <c r="A56" s="35" t="s">
        <v>57</v>
      </c>
      <c r="E56" s="40" t="s">
        <v>5</v>
      </c>
    </row>
    <row r="57" spans="1:5" ht="12.75">
      <c r="A57" t="s">
        <v>58</v>
      </c>
      <c r="E57" s="39" t="s">
        <v>5</v>
      </c>
    </row>
    <row r="58" spans="1:16" ht="12.75">
      <c r="A58" t="s">
        <v>50</v>
      </c>
      <c s="34" t="s">
        <v>94</v>
      </c>
      <c s="34" t="s">
        <v>1851</v>
      </c>
      <c s="35" t="s">
        <v>5</v>
      </c>
      <c s="6" t="s">
        <v>1852</v>
      </c>
      <c s="36" t="s">
        <v>1223</v>
      </c>
      <c s="37">
        <v>1</v>
      </c>
      <c s="36">
        <v>0</v>
      </c>
      <c s="36">
        <f>ROUND(G58*H58,6)</f>
      </c>
      <c r="L58" s="38">
        <v>0</v>
      </c>
      <c s="32">
        <f>ROUND(ROUND(L58,2)*ROUND(G58,3),2)</f>
      </c>
      <c s="36" t="s">
        <v>97</v>
      </c>
      <c>
        <f>(M58*21)/100</f>
      </c>
      <c t="s">
        <v>28</v>
      </c>
    </row>
    <row r="59" spans="1:5" ht="12.75">
      <c r="A59" s="35" t="s">
        <v>56</v>
      </c>
      <c r="E59" s="39" t="s">
        <v>1852</v>
      </c>
    </row>
    <row r="60" spans="1:5" ht="12.75">
      <c r="A60" s="35" t="s">
        <v>57</v>
      </c>
      <c r="E60" s="40" t="s">
        <v>5</v>
      </c>
    </row>
    <row r="61" spans="1:5" ht="12.75">
      <c r="A61" t="s">
        <v>58</v>
      </c>
      <c r="E61" s="39" t="s">
        <v>5</v>
      </c>
    </row>
    <row r="62" spans="1:16" ht="12.75">
      <c r="A62" t="s">
        <v>50</v>
      </c>
      <c s="34" t="s">
        <v>101</v>
      </c>
      <c s="34" t="s">
        <v>1853</v>
      </c>
      <c s="35" t="s">
        <v>5</v>
      </c>
      <c s="6" t="s">
        <v>1854</v>
      </c>
      <c s="36" t="s">
        <v>64</v>
      </c>
      <c s="37">
        <v>545</v>
      </c>
      <c s="36">
        <v>0</v>
      </c>
      <c s="36">
        <f>ROUND(G62*H62,6)</f>
      </c>
      <c r="L62" s="38">
        <v>0</v>
      </c>
      <c s="32">
        <f>ROUND(ROUND(L62,2)*ROUND(G62,3),2)</f>
      </c>
      <c s="36" t="s">
        <v>97</v>
      </c>
      <c>
        <f>(M62*21)/100</f>
      </c>
      <c t="s">
        <v>28</v>
      </c>
    </row>
    <row r="63" spans="1:5" ht="12.75">
      <c r="A63" s="35" t="s">
        <v>56</v>
      </c>
      <c r="E63" s="39" t="s">
        <v>1854</v>
      </c>
    </row>
    <row r="64" spans="1:5" ht="12.75">
      <c r="A64" s="35" t="s">
        <v>57</v>
      </c>
      <c r="E64" s="40" t="s">
        <v>5</v>
      </c>
    </row>
    <row r="65" spans="1:5" ht="12.75">
      <c r="A65" t="s">
        <v>58</v>
      </c>
      <c r="E65" s="39" t="s">
        <v>5</v>
      </c>
    </row>
    <row r="66" spans="1:16" ht="12.75">
      <c r="A66" t="s">
        <v>50</v>
      </c>
      <c s="34" t="s">
        <v>104</v>
      </c>
      <c s="34" t="s">
        <v>1855</v>
      </c>
      <c s="35" t="s">
        <v>5</v>
      </c>
      <c s="6" t="s">
        <v>1856</v>
      </c>
      <c s="36" t="s">
        <v>64</v>
      </c>
      <c s="37">
        <v>20</v>
      </c>
      <c s="36">
        <v>0</v>
      </c>
      <c s="36">
        <f>ROUND(G66*H66,6)</f>
      </c>
      <c r="L66" s="38">
        <v>0</v>
      </c>
      <c s="32">
        <f>ROUND(ROUND(L66,2)*ROUND(G66,3),2)</f>
      </c>
      <c s="36" t="s">
        <v>97</v>
      </c>
      <c>
        <f>(M66*21)/100</f>
      </c>
      <c t="s">
        <v>28</v>
      </c>
    </row>
    <row r="67" spans="1:5" ht="12.75">
      <c r="A67" s="35" t="s">
        <v>56</v>
      </c>
      <c r="E67" s="39" t="s">
        <v>1856</v>
      </c>
    </row>
    <row r="68" spans="1:5" ht="12.75">
      <c r="A68" s="35" t="s">
        <v>57</v>
      </c>
      <c r="E68" s="40" t="s">
        <v>5</v>
      </c>
    </row>
    <row r="69" spans="1:5" ht="12.75">
      <c r="A69" t="s">
        <v>58</v>
      </c>
      <c r="E69" s="39" t="s">
        <v>5</v>
      </c>
    </row>
    <row r="70" spans="1:16" ht="12.75">
      <c r="A70" t="s">
        <v>50</v>
      </c>
      <c s="34" t="s">
        <v>109</v>
      </c>
      <c s="34" t="s">
        <v>1857</v>
      </c>
      <c s="35" t="s">
        <v>5</v>
      </c>
      <c s="6" t="s">
        <v>1858</v>
      </c>
      <c s="36" t="s">
        <v>64</v>
      </c>
      <c s="37">
        <v>120</v>
      </c>
      <c s="36">
        <v>0</v>
      </c>
      <c s="36">
        <f>ROUND(G70*H70,6)</f>
      </c>
      <c r="L70" s="38">
        <v>0</v>
      </c>
      <c s="32">
        <f>ROUND(ROUND(L70,2)*ROUND(G70,3),2)</f>
      </c>
      <c s="36" t="s">
        <v>97</v>
      </c>
      <c>
        <f>(M70*21)/100</f>
      </c>
      <c t="s">
        <v>28</v>
      </c>
    </row>
    <row r="71" spans="1:5" ht="12.75">
      <c r="A71" s="35" t="s">
        <v>56</v>
      </c>
      <c r="E71" s="39" t="s">
        <v>1858</v>
      </c>
    </row>
    <row r="72" spans="1:5" ht="12.75">
      <c r="A72" s="35" t="s">
        <v>57</v>
      </c>
      <c r="E72" s="40" t="s">
        <v>5</v>
      </c>
    </row>
    <row r="73" spans="1:5" ht="12.75">
      <c r="A73" t="s">
        <v>58</v>
      </c>
      <c r="E73" s="39" t="s">
        <v>5</v>
      </c>
    </row>
    <row r="74" spans="1:16" ht="12.75">
      <c r="A74" t="s">
        <v>50</v>
      </c>
      <c s="34" t="s">
        <v>112</v>
      </c>
      <c s="34" t="s">
        <v>1859</v>
      </c>
      <c s="35" t="s">
        <v>5</v>
      </c>
      <c s="6" t="s">
        <v>1860</v>
      </c>
      <c s="36" t="s">
        <v>64</v>
      </c>
      <c s="37">
        <v>80</v>
      </c>
      <c s="36">
        <v>0</v>
      </c>
      <c s="36">
        <f>ROUND(G74*H74,6)</f>
      </c>
      <c r="L74" s="38">
        <v>0</v>
      </c>
      <c s="32">
        <f>ROUND(ROUND(L74,2)*ROUND(G74,3),2)</f>
      </c>
      <c s="36" t="s">
        <v>97</v>
      </c>
      <c>
        <f>(M74*21)/100</f>
      </c>
      <c t="s">
        <v>28</v>
      </c>
    </row>
    <row r="75" spans="1:5" ht="12.75">
      <c r="A75" s="35" t="s">
        <v>56</v>
      </c>
      <c r="E75" s="39" t="s">
        <v>1860</v>
      </c>
    </row>
    <row r="76" spans="1:5" ht="12.75">
      <c r="A76" s="35" t="s">
        <v>57</v>
      </c>
      <c r="E76" s="40" t="s">
        <v>5</v>
      </c>
    </row>
    <row r="77" spans="1:5" ht="12.75">
      <c r="A77" t="s">
        <v>58</v>
      </c>
      <c r="E77" s="39" t="s">
        <v>5</v>
      </c>
    </row>
    <row r="78" spans="1:16" ht="12.75">
      <c r="A78" t="s">
        <v>50</v>
      </c>
      <c s="34" t="s">
        <v>115</v>
      </c>
      <c s="34" t="s">
        <v>1861</v>
      </c>
      <c s="35" t="s">
        <v>5</v>
      </c>
      <c s="6" t="s">
        <v>1862</v>
      </c>
      <c s="36" t="s">
        <v>64</v>
      </c>
      <c s="37">
        <v>150</v>
      </c>
      <c s="36">
        <v>0</v>
      </c>
      <c s="36">
        <f>ROUND(G78*H78,6)</f>
      </c>
      <c r="L78" s="38">
        <v>0</v>
      </c>
      <c s="32">
        <f>ROUND(ROUND(L78,2)*ROUND(G78,3),2)</f>
      </c>
      <c s="36" t="s">
        <v>97</v>
      </c>
      <c>
        <f>(M78*21)/100</f>
      </c>
      <c t="s">
        <v>28</v>
      </c>
    </row>
    <row r="79" spans="1:5" ht="12.75">
      <c r="A79" s="35" t="s">
        <v>56</v>
      </c>
      <c r="E79" s="39" t="s">
        <v>1862</v>
      </c>
    </row>
    <row r="80" spans="1:5" ht="12.75">
      <c r="A80" s="35" t="s">
        <v>57</v>
      </c>
      <c r="E80" s="40" t="s">
        <v>5</v>
      </c>
    </row>
    <row r="81" spans="1:5" ht="12.75">
      <c r="A81" t="s">
        <v>58</v>
      </c>
      <c r="E81" s="39" t="s">
        <v>5</v>
      </c>
    </row>
    <row r="82" spans="1:16" ht="12.75">
      <c r="A82" t="s">
        <v>50</v>
      </c>
      <c s="34" t="s">
        <v>118</v>
      </c>
      <c s="34" t="s">
        <v>1863</v>
      </c>
      <c s="35" t="s">
        <v>5</v>
      </c>
      <c s="6" t="s">
        <v>1864</v>
      </c>
      <c s="36" t="s">
        <v>1223</v>
      </c>
      <c s="37">
        <v>12</v>
      </c>
      <c s="36">
        <v>0</v>
      </c>
      <c s="36">
        <f>ROUND(G82*H82,6)</f>
      </c>
      <c r="L82" s="38">
        <v>0</v>
      </c>
      <c s="32">
        <f>ROUND(ROUND(L82,2)*ROUND(G82,3),2)</f>
      </c>
      <c s="36" t="s">
        <v>97</v>
      </c>
      <c>
        <f>(M82*21)/100</f>
      </c>
      <c t="s">
        <v>28</v>
      </c>
    </row>
    <row r="83" spans="1:5" ht="12.75">
      <c r="A83" s="35" t="s">
        <v>56</v>
      </c>
      <c r="E83" s="39" t="s">
        <v>1864</v>
      </c>
    </row>
    <row r="84" spans="1:5" ht="12.75">
      <c r="A84" s="35" t="s">
        <v>57</v>
      </c>
      <c r="E84" s="40" t="s">
        <v>5</v>
      </c>
    </row>
    <row r="85" spans="1:5" ht="12.75">
      <c r="A85" t="s">
        <v>58</v>
      </c>
      <c r="E85" s="39" t="s">
        <v>5</v>
      </c>
    </row>
    <row r="86" spans="1:16" ht="12.75">
      <c r="A86" t="s">
        <v>50</v>
      </c>
      <c s="34" t="s">
        <v>121</v>
      </c>
      <c s="34" t="s">
        <v>1865</v>
      </c>
      <c s="35" t="s">
        <v>5</v>
      </c>
      <c s="6" t="s">
        <v>1866</v>
      </c>
      <c s="36" t="s">
        <v>1223</v>
      </c>
      <c s="37">
        <v>8</v>
      </c>
      <c s="36">
        <v>0</v>
      </c>
      <c s="36">
        <f>ROUND(G86*H86,6)</f>
      </c>
      <c r="L86" s="38">
        <v>0</v>
      </c>
      <c s="32">
        <f>ROUND(ROUND(L86,2)*ROUND(G86,3),2)</f>
      </c>
      <c s="36" t="s">
        <v>97</v>
      </c>
      <c>
        <f>(M86*21)/100</f>
      </c>
      <c t="s">
        <v>28</v>
      </c>
    </row>
    <row r="87" spans="1:5" ht="12.75">
      <c r="A87" s="35" t="s">
        <v>56</v>
      </c>
      <c r="E87" s="39" t="s">
        <v>1866</v>
      </c>
    </row>
    <row r="88" spans="1:5" ht="12.75">
      <c r="A88" s="35" t="s">
        <v>57</v>
      </c>
      <c r="E88" s="40" t="s">
        <v>5</v>
      </c>
    </row>
    <row r="89" spans="1:5" ht="12.75">
      <c r="A89" t="s">
        <v>58</v>
      </c>
      <c r="E89" s="39" t="s">
        <v>5</v>
      </c>
    </row>
    <row r="90" spans="1:16" ht="12.75">
      <c r="A90" t="s">
        <v>50</v>
      </c>
      <c s="34" t="s">
        <v>125</v>
      </c>
      <c s="34" t="s">
        <v>1867</v>
      </c>
      <c s="35" t="s">
        <v>5</v>
      </c>
      <c s="6" t="s">
        <v>1868</v>
      </c>
      <c s="36" t="s">
        <v>1223</v>
      </c>
      <c s="37">
        <v>2</v>
      </c>
      <c s="36">
        <v>0</v>
      </c>
      <c s="36">
        <f>ROUND(G90*H90,6)</f>
      </c>
      <c r="L90" s="38">
        <v>0</v>
      </c>
      <c s="32">
        <f>ROUND(ROUND(L90,2)*ROUND(G90,3),2)</f>
      </c>
      <c s="36" t="s">
        <v>97</v>
      </c>
      <c>
        <f>(M90*21)/100</f>
      </c>
      <c t="s">
        <v>28</v>
      </c>
    </row>
    <row r="91" spans="1:5" ht="12.75">
      <c r="A91" s="35" t="s">
        <v>56</v>
      </c>
      <c r="E91" s="39" t="s">
        <v>1868</v>
      </c>
    </row>
    <row r="92" spans="1:5" ht="12.75">
      <c r="A92" s="35" t="s">
        <v>57</v>
      </c>
      <c r="E92" s="40" t="s">
        <v>5</v>
      </c>
    </row>
    <row r="93" spans="1:5" ht="12.75">
      <c r="A93" t="s">
        <v>58</v>
      </c>
      <c r="E93" s="39" t="s">
        <v>5</v>
      </c>
    </row>
    <row r="94" spans="1:16" ht="12.75">
      <c r="A94" t="s">
        <v>50</v>
      </c>
      <c s="34" t="s">
        <v>128</v>
      </c>
      <c s="34" t="s">
        <v>1869</v>
      </c>
      <c s="35" t="s">
        <v>5</v>
      </c>
      <c s="6" t="s">
        <v>1870</v>
      </c>
      <c s="36" t="s">
        <v>1223</v>
      </c>
      <c s="37">
        <v>4</v>
      </c>
      <c s="36">
        <v>0</v>
      </c>
      <c s="36">
        <f>ROUND(G94*H94,6)</f>
      </c>
      <c r="L94" s="38">
        <v>0</v>
      </c>
      <c s="32">
        <f>ROUND(ROUND(L94,2)*ROUND(G94,3),2)</f>
      </c>
      <c s="36" t="s">
        <v>97</v>
      </c>
      <c>
        <f>(M94*21)/100</f>
      </c>
      <c t="s">
        <v>28</v>
      </c>
    </row>
    <row r="95" spans="1:5" ht="12.75">
      <c r="A95" s="35" t="s">
        <v>56</v>
      </c>
      <c r="E95" s="39" t="s">
        <v>1870</v>
      </c>
    </row>
    <row r="96" spans="1:5" ht="12.75">
      <c r="A96" s="35" t="s">
        <v>57</v>
      </c>
      <c r="E96" s="40" t="s">
        <v>5</v>
      </c>
    </row>
    <row r="97" spans="1:5" ht="12.75">
      <c r="A97" t="s">
        <v>58</v>
      </c>
      <c r="E97" s="39" t="s">
        <v>5</v>
      </c>
    </row>
    <row r="98" spans="1:16" ht="12.75">
      <c r="A98" t="s">
        <v>50</v>
      </c>
      <c s="34" t="s">
        <v>132</v>
      </c>
      <c s="34" t="s">
        <v>1871</v>
      </c>
      <c s="35" t="s">
        <v>5</v>
      </c>
      <c s="6" t="s">
        <v>1872</v>
      </c>
      <c s="36" t="s">
        <v>1223</v>
      </c>
      <c s="37">
        <v>4</v>
      </c>
      <c s="36">
        <v>0</v>
      </c>
      <c s="36">
        <f>ROUND(G98*H98,6)</f>
      </c>
      <c r="L98" s="38">
        <v>0</v>
      </c>
      <c s="32">
        <f>ROUND(ROUND(L98,2)*ROUND(G98,3),2)</f>
      </c>
      <c s="36" t="s">
        <v>97</v>
      </c>
      <c>
        <f>(M98*21)/100</f>
      </c>
      <c t="s">
        <v>28</v>
      </c>
    </row>
    <row r="99" spans="1:5" ht="12.75">
      <c r="A99" s="35" t="s">
        <v>56</v>
      </c>
      <c r="E99" s="39" t="s">
        <v>1872</v>
      </c>
    </row>
    <row r="100" spans="1:5" ht="12.75">
      <c r="A100" s="35" t="s">
        <v>57</v>
      </c>
      <c r="E100" s="40" t="s">
        <v>5</v>
      </c>
    </row>
    <row r="101" spans="1:5" ht="12.75">
      <c r="A101" t="s">
        <v>58</v>
      </c>
      <c r="E101" s="39" t="s">
        <v>5</v>
      </c>
    </row>
    <row r="102" spans="1:16" ht="12.75">
      <c r="A102" t="s">
        <v>50</v>
      </c>
      <c s="34" t="s">
        <v>136</v>
      </c>
      <c s="34" t="s">
        <v>1873</v>
      </c>
      <c s="35" t="s">
        <v>5</v>
      </c>
      <c s="6" t="s">
        <v>1874</v>
      </c>
      <c s="36" t="s">
        <v>64</v>
      </c>
      <c s="37">
        <v>5</v>
      </c>
      <c s="36">
        <v>0</v>
      </c>
      <c s="36">
        <f>ROUND(G102*H102,6)</f>
      </c>
      <c r="L102" s="38">
        <v>0</v>
      </c>
      <c s="32">
        <f>ROUND(ROUND(L102,2)*ROUND(G102,3),2)</f>
      </c>
      <c s="36" t="s">
        <v>97</v>
      </c>
      <c>
        <f>(M102*21)/100</f>
      </c>
      <c t="s">
        <v>28</v>
      </c>
    </row>
    <row r="103" spans="1:5" ht="12.75">
      <c r="A103" s="35" t="s">
        <v>56</v>
      </c>
      <c r="E103" s="39" t="s">
        <v>1874</v>
      </c>
    </row>
    <row r="104" spans="1:5" ht="12.75">
      <c r="A104" s="35" t="s">
        <v>57</v>
      </c>
      <c r="E104" s="40" t="s">
        <v>5</v>
      </c>
    </row>
    <row r="105" spans="1:5" ht="12.75">
      <c r="A105" t="s">
        <v>58</v>
      </c>
      <c r="E105" s="39" t="s">
        <v>5</v>
      </c>
    </row>
    <row r="106" spans="1:16" ht="12.75">
      <c r="A106" t="s">
        <v>50</v>
      </c>
      <c s="34" t="s">
        <v>140</v>
      </c>
      <c s="34" t="s">
        <v>1875</v>
      </c>
      <c s="35" t="s">
        <v>5</v>
      </c>
      <c s="6" t="s">
        <v>1876</v>
      </c>
      <c s="36" t="s">
        <v>1223</v>
      </c>
      <c s="37">
        <v>1</v>
      </c>
      <c s="36">
        <v>0</v>
      </c>
      <c s="36">
        <f>ROUND(G106*H106,6)</f>
      </c>
      <c r="L106" s="38">
        <v>0</v>
      </c>
      <c s="32">
        <f>ROUND(ROUND(L106,2)*ROUND(G106,3),2)</f>
      </c>
      <c s="36" t="s">
        <v>97</v>
      </c>
      <c>
        <f>(M106*21)/100</f>
      </c>
      <c t="s">
        <v>28</v>
      </c>
    </row>
    <row r="107" spans="1:5" ht="12.75">
      <c r="A107" s="35" t="s">
        <v>56</v>
      </c>
      <c r="E107" s="39" t="s">
        <v>1876</v>
      </c>
    </row>
    <row r="108" spans="1:5" ht="12.75">
      <c r="A108" s="35" t="s">
        <v>57</v>
      </c>
      <c r="E108" s="40" t="s">
        <v>5</v>
      </c>
    </row>
    <row r="109" spans="1:5" ht="12.75">
      <c r="A109" t="s">
        <v>58</v>
      </c>
      <c r="E109" s="39" t="s">
        <v>5</v>
      </c>
    </row>
    <row r="110" spans="1:16" ht="12.75">
      <c r="A110" t="s">
        <v>50</v>
      </c>
      <c s="34" t="s">
        <v>144</v>
      </c>
      <c s="34" t="s">
        <v>1877</v>
      </c>
      <c s="35" t="s">
        <v>5</v>
      </c>
      <c s="6" t="s">
        <v>1878</v>
      </c>
      <c s="36" t="s">
        <v>1879</v>
      </c>
      <c s="37">
        <v>30</v>
      </c>
      <c s="36">
        <v>0</v>
      </c>
      <c s="36">
        <f>ROUND(G110*H110,6)</f>
      </c>
      <c r="L110" s="38">
        <v>0</v>
      </c>
      <c s="32">
        <f>ROUND(ROUND(L110,2)*ROUND(G110,3),2)</f>
      </c>
      <c s="36" t="s">
        <v>97</v>
      </c>
      <c>
        <f>(M110*21)/100</f>
      </c>
      <c t="s">
        <v>28</v>
      </c>
    </row>
    <row r="111" spans="1:5" ht="12.75">
      <c r="A111" s="35" t="s">
        <v>56</v>
      </c>
      <c r="E111" s="39" t="s">
        <v>1878</v>
      </c>
    </row>
    <row r="112" spans="1:5" ht="12.75">
      <c r="A112" s="35" t="s">
        <v>57</v>
      </c>
      <c r="E112" s="40" t="s">
        <v>5</v>
      </c>
    </row>
    <row r="113" spans="1:5" ht="12.75">
      <c r="A113" t="s">
        <v>58</v>
      </c>
      <c r="E113" s="39" t="s">
        <v>5</v>
      </c>
    </row>
    <row r="114" spans="1:16" ht="12.75">
      <c r="A114" t="s">
        <v>50</v>
      </c>
      <c s="34" t="s">
        <v>148</v>
      </c>
      <c s="34" t="s">
        <v>1880</v>
      </c>
      <c s="35" t="s">
        <v>5</v>
      </c>
      <c s="6" t="s">
        <v>1881</v>
      </c>
      <c s="36" t="s">
        <v>1223</v>
      </c>
      <c s="37">
        <v>3</v>
      </c>
      <c s="36">
        <v>0</v>
      </c>
      <c s="36">
        <f>ROUND(G114*H114,6)</f>
      </c>
      <c r="L114" s="38">
        <v>0</v>
      </c>
      <c s="32">
        <f>ROUND(ROUND(L114,2)*ROUND(G114,3),2)</f>
      </c>
      <c s="36" t="s">
        <v>97</v>
      </c>
      <c>
        <f>(M114*21)/100</f>
      </c>
      <c t="s">
        <v>28</v>
      </c>
    </row>
    <row r="115" spans="1:5" ht="12.75">
      <c r="A115" s="35" t="s">
        <v>56</v>
      </c>
      <c r="E115" s="39" t="s">
        <v>1881</v>
      </c>
    </row>
    <row r="116" spans="1:5" ht="12.75">
      <c r="A116" s="35" t="s">
        <v>57</v>
      </c>
      <c r="E116" s="40" t="s">
        <v>5</v>
      </c>
    </row>
    <row r="117" spans="1:5" ht="12.75">
      <c r="A117" t="s">
        <v>58</v>
      </c>
      <c r="E117" s="39" t="s">
        <v>5</v>
      </c>
    </row>
    <row r="118" spans="1:16" ht="12.75">
      <c r="A118" t="s">
        <v>50</v>
      </c>
      <c s="34" t="s">
        <v>152</v>
      </c>
      <c s="34" t="s">
        <v>1882</v>
      </c>
      <c s="35" t="s">
        <v>5</v>
      </c>
      <c s="6" t="s">
        <v>1883</v>
      </c>
      <c s="36" t="s">
        <v>1223</v>
      </c>
      <c s="37">
        <v>1</v>
      </c>
      <c s="36">
        <v>0</v>
      </c>
      <c s="36">
        <f>ROUND(G118*H118,6)</f>
      </c>
      <c r="L118" s="38">
        <v>0</v>
      </c>
      <c s="32">
        <f>ROUND(ROUND(L118,2)*ROUND(G118,3),2)</f>
      </c>
      <c s="36" t="s">
        <v>97</v>
      </c>
      <c>
        <f>(M118*21)/100</f>
      </c>
      <c t="s">
        <v>28</v>
      </c>
    </row>
    <row r="119" spans="1:5" ht="12.75">
      <c r="A119" s="35" t="s">
        <v>56</v>
      </c>
      <c r="E119" s="39" t="s">
        <v>1883</v>
      </c>
    </row>
    <row r="120" spans="1:5" ht="12.75">
      <c r="A120" s="35" t="s">
        <v>57</v>
      </c>
      <c r="E120" s="40" t="s">
        <v>5</v>
      </c>
    </row>
    <row r="121" spans="1:5" ht="12.75">
      <c r="A121" t="s">
        <v>58</v>
      </c>
      <c r="E121" s="39" t="s">
        <v>5</v>
      </c>
    </row>
    <row r="122" spans="1:16" ht="12.75">
      <c r="A122" t="s">
        <v>50</v>
      </c>
      <c s="34" t="s">
        <v>156</v>
      </c>
      <c s="34" t="s">
        <v>1884</v>
      </c>
      <c s="35" t="s">
        <v>5</v>
      </c>
      <c s="6" t="s">
        <v>1885</v>
      </c>
      <c s="36" t="s">
        <v>1223</v>
      </c>
      <c s="37">
        <v>1</v>
      </c>
      <c s="36">
        <v>0</v>
      </c>
      <c s="36">
        <f>ROUND(G122*H122,6)</f>
      </c>
      <c r="L122" s="38">
        <v>0</v>
      </c>
      <c s="32">
        <f>ROUND(ROUND(L122,2)*ROUND(G122,3),2)</f>
      </c>
      <c s="36" t="s">
        <v>97</v>
      </c>
      <c>
        <f>(M122*21)/100</f>
      </c>
      <c t="s">
        <v>28</v>
      </c>
    </row>
    <row r="123" spans="1:5" ht="12.75">
      <c r="A123" s="35" t="s">
        <v>56</v>
      </c>
      <c r="E123" s="39" t="s">
        <v>1885</v>
      </c>
    </row>
    <row r="124" spans="1:5" ht="12.75">
      <c r="A124" s="35" t="s">
        <v>57</v>
      </c>
      <c r="E124" s="40" t="s">
        <v>5</v>
      </c>
    </row>
    <row r="125" spans="1:5" ht="12.75">
      <c r="A125" t="s">
        <v>58</v>
      </c>
      <c r="E125" s="39" t="s">
        <v>5</v>
      </c>
    </row>
    <row r="126" spans="1:16" ht="12.75">
      <c r="A126" t="s">
        <v>50</v>
      </c>
      <c s="34" t="s">
        <v>160</v>
      </c>
      <c s="34" t="s">
        <v>1886</v>
      </c>
      <c s="35" t="s">
        <v>5</v>
      </c>
      <c s="6" t="s">
        <v>1887</v>
      </c>
      <c s="36" t="s">
        <v>1223</v>
      </c>
      <c s="37">
        <v>1</v>
      </c>
      <c s="36">
        <v>0</v>
      </c>
      <c s="36">
        <f>ROUND(G126*H126,6)</f>
      </c>
      <c r="L126" s="38">
        <v>0</v>
      </c>
      <c s="32">
        <f>ROUND(ROUND(L126,2)*ROUND(G126,3),2)</f>
      </c>
      <c s="36" t="s">
        <v>97</v>
      </c>
      <c>
        <f>(M126*21)/100</f>
      </c>
      <c t="s">
        <v>28</v>
      </c>
    </row>
    <row r="127" spans="1:5" ht="12.75">
      <c r="A127" s="35" t="s">
        <v>56</v>
      </c>
      <c r="E127" s="39" t="s">
        <v>1887</v>
      </c>
    </row>
    <row r="128" spans="1:5" ht="12.75">
      <c r="A128" s="35" t="s">
        <v>57</v>
      </c>
      <c r="E128" s="40" t="s">
        <v>5</v>
      </c>
    </row>
    <row r="129" spans="1:5" ht="12.75">
      <c r="A129" t="s">
        <v>58</v>
      </c>
      <c r="E129" s="39" t="s">
        <v>5</v>
      </c>
    </row>
    <row r="130" spans="1:16" ht="12.75">
      <c r="A130" t="s">
        <v>50</v>
      </c>
      <c s="34" t="s">
        <v>164</v>
      </c>
      <c s="34" t="s">
        <v>1888</v>
      </c>
      <c s="35" t="s">
        <v>5</v>
      </c>
      <c s="6" t="s">
        <v>1889</v>
      </c>
      <c s="36" t="s">
        <v>1223</v>
      </c>
      <c s="37">
        <v>2</v>
      </c>
      <c s="36">
        <v>0</v>
      </c>
      <c s="36">
        <f>ROUND(G130*H130,6)</f>
      </c>
      <c r="L130" s="38">
        <v>0</v>
      </c>
      <c s="32">
        <f>ROUND(ROUND(L130,2)*ROUND(G130,3),2)</f>
      </c>
      <c s="36" t="s">
        <v>97</v>
      </c>
      <c>
        <f>(M130*21)/100</f>
      </c>
      <c t="s">
        <v>28</v>
      </c>
    </row>
    <row r="131" spans="1:5" ht="12.75">
      <c r="A131" s="35" t="s">
        <v>56</v>
      </c>
      <c r="E131" s="39" t="s">
        <v>1889</v>
      </c>
    </row>
    <row r="132" spans="1:5" ht="12.75">
      <c r="A132" s="35" t="s">
        <v>57</v>
      </c>
      <c r="E132" s="40" t="s">
        <v>5</v>
      </c>
    </row>
    <row r="133" spans="1:5" ht="12.75">
      <c r="A133" t="s">
        <v>58</v>
      </c>
      <c r="E133" s="39" t="s">
        <v>5</v>
      </c>
    </row>
    <row r="134" spans="1:16" ht="12.75">
      <c r="A134" t="s">
        <v>50</v>
      </c>
      <c s="34" t="s">
        <v>168</v>
      </c>
      <c s="34" t="s">
        <v>1890</v>
      </c>
      <c s="35" t="s">
        <v>5</v>
      </c>
      <c s="6" t="s">
        <v>1891</v>
      </c>
      <c s="36" t="s">
        <v>1223</v>
      </c>
      <c s="37">
        <v>1</v>
      </c>
      <c s="36">
        <v>0</v>
      </c>
      <c s="36">
        <f>ROUND(G134*H134,6)</f>
      </c>
      <c r="L134" s="38">
        <v>0</v>
      </c>
      <c s="32">
        <f>ROUND(ROUND(L134,2)*ROUND(G134,3),2)</f>
      </c>
      <c s="36" t="s">
        <v>97</v>
      </c>
      <c>
        <f>(M134*21)/100</f>
      </c>
      <c t="s">
        <v>28</v>
      </c>
    </row>
    <row r="135" spans="1:5" ht="12.75">
      <c r="A135" s="35" t="s">
        <v>56</v>
      </c>
      <c r="E135" s="39" t="s">
        <v>1891</v>
      </c>
    </row>
    <row r="136" spans="1:5" ht="12.75">
      <c r="A136" s="35" t="s">
        <v>57</v>
      </c>
      <c r="E136" s="40" t="s">
        <v>5</v>
      </c>
    </row>
    <row r="137" spans="1:5" ht="12.75">
      <c r="A137" t="s">
        <v>58</v>
      </c>
      <c r="E137" s="39" t="s">
        <v>5</v>
      </c>
    </row>
    <row r="138" spans="1:16" ht="12.75">
      <c r="A138" t="s">
        <v>50</v>
      </c>
      <c s="34" t="s">
        <v>172</v>
      </c>
      <c s="34" t="s">
        <v>1892</v>
      </c>
      <c s="35" t="s">
        <v>5</v>
      </c>
      <c s="6" t="s">
        <v>1893</v>
      </c>
      <c s="36" t="s">
        <v>1223</v>
      </c>
      <c s="37">
        <v>1</v>
      </c>
      <c s="36">
        <v>0</v>
      </c>
      <c s="36">
        <f>ROUND(G138*H138,6)</f>
      </c>
      <c r="L138" s="38">
        <v>0</v>
      </c>
      <c s="32">
        <f>ROUND(ROUND(L138,2)*ROUND(G138,3),2)</f>
      </c>
      <c s="36" t="s">
        <v>97</v>
      </c>
      <c>
        <f>(M138*21)/100</f>
      </c>
      <c t="s">
        <v>28</v>
      </c>
    </row>
    <row r="139" spans="1:5" ht="12.75">
      <c r="A139" s="35" t="s">
        <v>56</v>
      </c>
      <c r="E139" s="39" t="s">
        <v>1893</v>
      </c>
    </row>
    <row r="140" spans="1:5" ht="12.75">
      <c r="A140" s="35" t="s">
        <v>57</v>
      </c>
      <c r="E140" s="40" t="s">
        <v>5</v>
      </c>
    </row>
    <row r="141" spans="1:5" ht="12.75">
      <c r="A141" t="s">
        <v>58</v>
      </c>
      <c r="E141" s="39" t="s">
        <v>5</v>
      </c>
    </row>
    <row r="142" spans="1:16" ht="12.75">
      <c r="A142" t="s">
        <v>50</v>
      </c>
      <c s="34" t="s">
        <v>176</v>
      </c>
      <c s="34" t="s">
        <v>1894</v>
      </c>
      <c s="35" t="s">
        <v>5</v>
      </c>
      <c s="6" t="s">
        <v>1895</v>
      </c>
      <c s="36" t="s">
        <v>1223</v>
      </c>
      <c s="37">
        <v>2</v>
      </c>
      <c s="36">
        <v>0</v>
      </c>
      <c s="36">
        <f>ROUND(G142*H142,6)</f>
      </c>
      <c r="L142" s="38">
        <v>0</v>
      </c>
      <c s="32">
        <f>ROUND(ROUND(L142,2)*ROUND(G142,3),2)</f>
      </c>
      <c s="36" t="s">
        <v>97</v>
      </c>
      <c>
        <f>(M142*21)/100</f>
      </c>
      <c t="s">
        <v>28</v>
      </c>
    </row>
    <row r="143" spans="1:5" ht="12.75">
      <c r="A143" s="35" t="s">
        <v>56</v>
      </c>
      <c r="E143" s="39" t="s">
        <v>1895</v>
      </c>
    </row>
    <row r="144" spans="1:5" ht="12.75">
      <c r="A144" s="35" t="s">
        <v>57</v>
      </c>
      <c r="E144" s="40" t="s">
        <v>5</v>
      </c>
    </row>
    <row r="145" spans="1:5" ht="12.75">
      <c r="A145" t="s">
        <v>58</v>
      </c>
      <c r="E145" s="39" t="s">
        <v>5</v>
      </c>
    </row>
    <row r="146" spans="1:16" ht="12.75">
      <c r="A146" t="s">
        <v>50</v>
      </c>
      <c s="34" t="s">
        <v>180</v>
      </c>
      <c s="34" t="s">
        <v>1896</v>
      </c>
      <c s="35" t="s">
        <v>5</v>
      </c>
      <c s="6" t="s">
        <v>1897</v>
      </c>
      <c s="36" t="s">
        <v>1223</v>
      </c>
      <c s="37">
        <v>3</v>
      </c>
      <c s="36">
        <v>0</v>
      </c>
      <c s="36">
        <f>ROUND(G146*H146,6)</f>
      </c>
      <c r="L146" s="38">
        <v>0</v>
      </c>
      <c s="32">
        <f>ROUND(ROUND(L146,2)*ROUND(G146,3),2)</f>
      </c>
      <c s="36" t="s">
        <v>97</v>
      </c>
      <c>
        <f>(M146*21)/100</f>
      </c>
      <c t="s">
        <v>28</v>
      </c>
    </row>
    <row r="147" spans="1:5" ht="12.75">
      <c r="A147" s="35" t="s">
        <v>56</v>
      </c>
      <c r="E147" s="39" t="s">
        <v>1897</v>
      </c>
    </row>
    <row r="148" spans="1:5" ht="12.75">
      <c r="A148" s="35" t="s">
        <v>57</v>
      </c>
      <c r="E148" s="40" t="s">
        <v>5</v>
      </c>
    </row>
    <row r="149" spans="1:5" ht="12.75">
      <c r="A149" t="s">
        <v>58</v>
      </c>
      <c r="E149" s="39" t="s">
        <v>5</v>
      </c>
    </row>
    <row r="150" spans="1:16" ht="12.75">
      <c r="A150" t="s">
        <v>50</v>
      </c>
      <c s="34" t="s">
        <v>184</v>
      </c>
      <c s="34" t="s">
        <v>1898</v>
      </c>
      <c s="35" t="s">
        <v>5</v>
      </c>
      <c s="6" t="s">
        <v>1899</v>
      </c>
      <c s="36" t="s">
        <v>1223</v>
      </c>
      <c s="37">
        <v>2</v>
      </c>
      <c s="36">
        <v>0</v>
      </c>
      <c s="36">
        <f>ROUND(G150*H150,6)</f>
      </c>
      <c r="L150" s="38">
        <v>0</v>
      </c>
      <c s="32">
        <f>ROUND(ROUND(L150,2)*ROUND(G150,3),2)</f>
      </c>
      <c s="36" t="s">
        <v>97</v>
      </c>
      <c>
        <f>(M150*21)/100</f>
      </c>
      <c t="s">
        <v>28</v>
      </c>
    </row>
    <row r="151" spans="1:5" ht="12.75">
      <c r="A151" s="35" t="s">
        <v>56</v>
      </c>
      <c r="E151" s="39" t="s">
        <v>1899</v>
      </c>
    </row>
    <row r="152" spans="1:5" ht="12.75">
      <c r="A152" s="35" t="s">
        <v>57</v>
      </c>
      <c r="E152" s="40" t="s">
        <v>5</v>
      </c>
    </row>
    <row r="153" spans="1:5" ht="12.75">
      <c r="A153" t="s">
        <v>58</v>
      </c>
      <c r="E153" s="39" t="s">
        <v>5</v>
      </c>
    </row>
    <row r="154" spans="1:16" ht="12.75">
      <c r="A154" t="s">
        <v>50</v>
      </c>
      <c s="34" t="s">
        <v>188</v>
      </c>
      <c s="34" t="s">
        <v>1900</v>
      </c>
      <c s="35" t="s">
        <v>5</v>
      </c>
      <c s="6" t="s">
        <v>1901</v>
      </c>
      <c s="36" t="s">
        <v>1223</v>
      </c>
      <c s="37">
        <v>1</v>
      </c>
      <c s="36">
        <v>0</v>
      </c>
      <c s="36">
        <f>ROUND(G154*H154,6)</f>
      </c>
      <c r="L154" s="38">
        <v>0</v>
      </c>
      <c s="32">
        <f>ROUND(ROUND(L154,2)*ROUND(G154,3),2)</f>
      </c>
      <c s="36" t="s">
        <v>97</v>
      </c>
      <c>
        <f>(M154*21)/100</f>
      </c>
      <c t="s">
        <v>28</v>
      </c>
    </row>
    <row r="155" spans="1:5" ht="12.75">
      <c r="A155" s="35" t="s">
        <v>56</v>
      </c>
      <c r="E155" s="39" t="s">
        <v>1901</v>
      </c>
    </row>
    <row r="156" spans="1:5" ht="12.75">
      <c r="A156" s="35" t="s">
        <v>57</v>
      </c>
      <c r="E156" s="40" t="s">
        <v>5</v>
      </c>
    </row>
    <row r="157" spans="1:5" ht="12.75">
      <c r="A157" t="s">
        <v>58</v>
      </c>
      <c r="E157" s="39" t="s">
        <v>5</v>
      </c>
    </row>
    <row r="158" spans="1:16" ht="12.75">
      <c r="A158" t="s">
        <v>50</v>
      </c>
      <c s="34" t="s">
        <v>192</v>
      </c>
      <c s="34" t="s">
        <v>1902</v>
      </c>
      <c s="35" t="s">
        <v>5</v>
      </c>
      <c s="6" t="s">
        <v>1903</v>
      </c>
      <c s="36" t="s">
        <v>1223</v>
      </c>
      <c s="37">
        <v>3</v>
      </c>
      <c s="36">
        <v>0</v>
      </c>
      <c s="36">
        <f>ROUND(G158*H158,6)</f>
      </c>
      <c r="L158" s="38">
        <v>0</v>
      </c>
      <c s="32">
        <f>ROUND(ROUND(L158,2)*ROUND(G158,3),2)</f>
      </c>
      <c s="36" t="s">
        <v>97</v>
      </c>
      <c>
        <f>(M158*21)/100</f>
      </c>
      <c t="s">
        <v>28</v>
      </c>
    </row>
    <row r="159" spans="1:5" ht="12.75">
      <c r="A159" s="35" t="s">
        <v>56</v>
      </c>
      <c r="E159" s="39" t="s">
        <v>1903</v>
      </c>
    </row>
    <row r="160" spans="1:5" ht="12.75">
      <c r="A160" s="35" t="s">
        <v>57</v>
      </c>
      <c r="E160" s="40" t="s">
        <v>5</v>
      </c>
    </row>
    <row r="161" spans="1:5" ht="12.75">
      <c r="A161" t="s">
        <v>58</v>
      </c>
      <c r="E161" s="39" t="s">
        <v>5</v>
      </c>
    </row>
    <row r="162" spans="1:16" ht="12.75">
      <c r="A162" t="s">
        <v>50</v>
      </c>
      <c s="34" t="s">
        <v>196</v>
      </c>
      <c s="34" t="s">
        <v>1904</v>
      </c>
      <c s="35" t="s">
        <v>5</v>
      </c>
      <c s="6" t="s">
        <v>1905</v>
      </c>
      <c s="36" t="s">
        <v>1223</v>
      </c>
      <c s="37">
        <v>3</v>
      </c>
      <c s="36">
        <v>0</v>
      </c>
      <c s="36">
        <f>ROUND(G162*H162,6)</f>
      </c>
      <c r="L162" s="38">
        <v>0</v>
      </c>
      <c s="32">
        <f>ROUND(ROUND(L162,2)*ROUND(G162,3),2)</f>
      </c>
      <c s="36" t="s">
        <v>97</v>
      </c>
      <c>
        <f>(M162*21)/100</f>
      </c>
      <c t="s">
        <v>28</v>
      </c>
    </row>
    <row r="163" spans="1:5" ht="12.75">
      <c r="A163" s="35" t="s">
        <v>56</v>
      </c>
      <c r="E163" s="39" t="s">
        <v>1905</v>
      </c>
    </row>
    <row r="164" spans="1:5" ht="12.75">
      <c r="A164" s="35" t="s">
        <v>57</v>
      </c>
      <c r="E164" s="40" t="s">
        <v>5</v>
      </c>
    </row>
    <row r="165" spans="1:5" ht="12.75">
      <c r="A165" t="s">
        <v>58</v>
      </c>
      <c r="E165" s="39" t="s">
        <v>5</v>
      </c>
    </row>
    <row r="166" spans="1:16" ht="12.75">
      <c r="A166" t="s">
        <v>50</v>
      </c>
      <c s="34" t="s">
        <v>200</v>
      </c>
      <c s="34" t="s">
        <v>1906</v>
      </c>
      <c s="35" t="s">
        <v>5</v>
      </c>
      <c s="6" t="s">
        <v>1907</v>
      </c>
      <c s="36" t="s">
        <v>64</v>
      </c>
      <c s="37">
        <v>545</v>
      </c>
      <c s="36">
        <v>0</v>
      </c>
      <c s="36">
        <f>ROUND(G166*H166,6)</f>
      </c>
      <c r="L166" s="38">
        <v>0</v>
      </c>
      <c s="32">
        <f>ROUND(ROUND(L166,2)*ROUND(G166,3),2)</f>
      </c>
      <c s="36" t="s">
        <v>97</v>
      </c>
      <c>
        <f>(M166*21)/100</f>
      </c>
      <c t="s">
        <v>28</v>
      </c>
    </row>
    <row r="167" spans="1:5" ht="12.75">
      <c r="A167" s="35" t="s">
        <v>56</v>
      </c>
      <c r="E167" s="39" t="s">
        <v>1907</v>
      </c>
    </row>
    <row r="168" spans="1:5" ht="12.75">
      <c r="A168" s="35" t="s">
        <v>57</v>
      </c>
      <c r="E168" s="40" t="s">
        <v>5</v>
      </c>
    </row>
    <row r="169" spans="1:5" ht="12.75">
      <c r="A169" t="s">
        <v>58</v>
      </c>
      <c r="E169" s="39" t="s">
        <v>5</v>
      </c>
    </row>
    <row r="170" spans="1:16" ht="12.75">
      <c r="A170" t="s">
        <v>50</v>
      </c>
      <c s="34" t="s">
        <v>204</v>
      </c>
      <c s="34" t="s">
        <v>1908</v>
      </c>
      <c s="35" t="s">
        <v>5</v>
      </c>
      <c s="6" t="s">
        <v>1909</v>
      </c>
      <c s="36" t="s">
        <v>64</v>
      </c>
      <c s="37">
        <v>20</v>
      </c>
      <c s="36">
        <v>0</v>
      </c>
      <c s="36">
        <f>ROUND(G170*H170,6)</f>
      </c>
      <c r="L170" s="38">
        <v>0</v>
      </c>
      <c s="32">
        <f>ROUND(ROUND(L170,2)*ROUND(G170,3),2)</f>
      </c>
      <c s="36" t="s">
        <v>97</v>
      </c>
      <c>
        <f>(M170*21)/100</f>
      </c>
      <c t="s">
        <v>28</v>
      </c>
    </row>
    <row r="171" spans="1:5" ht="12.75">
      <c r="A171" s="35" t="s">
        <v>56</v>
      </c>
      <c r="E171" s="39" t="s">
        <v>1909</v>
      </c>
    </row>
    <row r="172" spans="1:5" ht="12.75">
      <c r="A172" s="35" t="s">
        <v>57</v>
      </c>
      <c r="E172" s="40" t="s">
        <v>5</v>
      </c>
    </row>
    <row r="173" spans="1:5" ht="12.75">
      <c r="A173" t="s">
        <v>58</v>
      </c>
      <c r="E173" s="39" t="s">
        <v>5</v>
      </c>
    </row>
    <row r="174" spans="1:16" ht="12.75">
      <c r="A174" t="s">
        <v>50</v>
      </c>
      <c s="34" t="s">
        <v>208</v>
      </c>
      <c s="34" t="s">
        <v>1910</v>
      </c>
      <c s="35" t="s">
        <v>5</v>
      </c>
      <c s="6" t="s">
        <v>1911</v>
      </c>
      <c s="36" t="s">
        <v>64</v>
      </c>
      <c s="37">
        <v>120</v>
      </c>
      <c s="36">
        <v>0</v>
      </c>
      <c s="36">
        <f>ROUND(G174*H174,6)</f>
      </c>
      <c r="L174" s="38">
        <v>0</v>
      </c>
      <c s="32">
        <f>ROUND(ROUND(L174,2)*ROUND(G174,3),2)</f>
      </c>
      <c s="36" t="s">
        <v>97</v>
      </c>
      <c>
        <f>(M174*21)/100</f>
      </c>
      <c t="s">
        <v>28</v>
      </c>
    </row>
    <row r="175" spans="1:5" ht="12.75">
      <c r="A175" s="35" t="s">
        <v>56</v>
      </c>
      <c r="E175" s="39" t="s">
        <v>1911</v>
      </c>
    </row>
    <row r="176" spans="1:5" ht="12.75">
      <c r="A176" s="35" t="s">
        <v>57</v>
      </c>
      <c r="E176" s="40" t="s">
        <v>5</v>
      </c>
    </row>
    <row r="177" spans="1:5" ht="12.75">
      <c r="A177" t="s">
        <v>58</v>
      </c>
      <c r="E177" s="39" t="s">
        <v>5</v>
      </c>
    </row>
    <row r="178" spans="1:16" ht="12.75">
      <c r="A178" t="s">
        <v>50</v>
      </c>
      <c s="34" t="s">
        <v>212</v>
      </c>
      <c s="34" t="s">
        <v>1912</v>
      </c>
      <c s="35" t="s">
        <v>5</v>
      </c>
      <c s="6" t="s">
        <v>1913</v>
      </c>
      <c s="36" t="s">
        <v>64</v>
      </c>
      <c s="37">
        <v>80</v>
      </c>
      <c s="36">
        <v>0</v>
      </c>
      <c s="36">
        <f>ROUND(G178*H178,6)</f>
      </c>
      <c r="L178" s="38">
        <v>0</v>
      </c>
      <c s="32">
        <f>ROUND(ROUND(L178,2)*ROUND(G178,3),2)</f>
      </c>
      <c s="36" t="s">
        <v>97</v>
      </c>
      <c>
        <f>(M178*21)/100</f>
      </c>
      <c t="s">
        <v>28</v>
      </c>
    </row>
    <row r="179" spans="1:5" ht="12.75">
      <c r="A179" s="35" t="s">
        <v>56</v>
      </c>
      <c r="E179" s="39" t="s">
        <v>1913</v>
      </c>
    </row>
    <row r="180" spans="1:5" ht="12.75">
      <c r="A180" s="35" t="s">
        <v>57</v>
      </c>
      <c r="E180" s="40" t="s">
        <v>5</v>
      </c>
    </row>
    <row r="181" spans="1:5" ht="12.75">
      <c r="A181" t="s">
        <v>58</v>
      </c>
      <c r="E181" s="39" t="s">
        <v>5</v>
      </c>
    </row>
    <row r="182" spans="1:16" ht="12.75">
      <c r="A182" t="s">
        <v>50</v>
      </c>
      <c s="34" t="s">
        <v>214</v>
      </c>
      <c s="34" t="s">
        <v>1914</v>
      </c>
      <c s="35" t="s">
        <v>5</v>
      </c>
      <c s="6" t="s">
        <v>1915</v>
      </c>
      <c s="36" t="s">
        <v>64</v>
      </c>
      <c s="37">
        <v>150</v>
      </c>
      <c s="36">
        <v>0</v>
      </c>
      <c s="36">
        <f>ROUND(G182*H182,6)</f>
      </c>
      <c r="L182" s="38">
        <v>0</v>
      </c>
      <c s="32">
        <f>ROUND(ROUND(L182,2)*ROUND(G182,3),2)</f>
      </c>
      <c s="36" t="s">
        <v>97</v>
      </c>
      <c>
        <f>(M182*21)/100</f>
      </c>
      <c t="s">
        <v>28</v>
      </c>
    </row>
    <row r="183" spans="1:5" ht="12.75">
      <c r="A183" s="35" t="s">
        <v>56</v>
      </c>
      <c r="E183" s="39" t="s">
        <v>1915</v>
      </c>
    </row>
    <row r="184" spans="1:5" ht="12.75">
      <c r="A184" s="35" t="s">
        <v>57</v>
      </c>
      <c r="E184" s="40" t="s">
        <v>5</v>
      </c>
    </row>
    <row r="185" spans="1:5" ht="12.75">
      <c r="A185" t="s">
        <v>58</v>
      </c>
      <c r="E185" s="39" t="s">
        <v>5</v>
      </c>
    </row>
    <row r="186" spans="1:16" ht="12.75">
      <c r="A186" t="s">
        <v>50</v>
      </c>
      <c s="34" t="s">
        <v>218</v>
      </c>
      <c s="34" t="s">
        <v>1916</v>
      </c>
      <c s="35" t="s">
        <v>5</v>
      </c>
      <c s="6" t="s">
        <v>1917</v>
      </c>
      <c s="36" t="s">
        <v>1223</v>
      </c>
      <c s="37">
        <v>12</v>
      </c>
      <c s="36">
        <v>0</v>
      </c>
      <c s="36">
        <f>ROUND(G186*H186,6)</f>
      </c>
      <c r="L186" s="38">
        <v>0</v>
      </c>
      <c s="32">
        <f>ROUND(ROUND(L186,2)*ROUND(G186,3),2)</f>
      </c>
      <c s="36" t="s">
        <v>97</v>
      </c>
      <c>
        <f>(M186*21)/100</f>
      </c>
      <c t="s">
        <v>28</v>
      </c>
    </row>
    <row r="187" spans="1:5" ht="12.75">
      <c r="A187" s="35" t="s">
        <v>56</v>
      </c>
      <c r="E187" s="39" t="s">
        <v>1917</v>
      </c>
    </row>
    <row r="188" spans="1:5" ht="12.75">
      <c r="A188" s="35" t="s">
        <v>57</v>
      </c>
      <c r="E188" s="40" t="s">
        <v>5</v>
      </c>
    </row>
    <row r="189" spans="1:5" ht="12.75">
      <c r="A189" t="s">
        <v>58</v>
      </c>
      <c r="E189" s="39" t="s">
        <v>5</v>
      </c>
    </row>
    <row r="190" spans="1:16" ht="12.75">
      <c r="A190" t="s">
        <v>50</v>
      </c>
      <c s="34" t="s">
        <v>220</v>
      </c>
      <c s="34" t="s">
        <v>1918</v>
      </c>
      <c s="35" t="s">
        <v>5</v>
      </c>
      <c s="6" t="s">
        <v>1919</v>
      </c>
      <c s="36" t="s">
        <v>1223</v>
      </c>
      <c s="37">
        <v>16</v>
      </c>
      <c s="36">
        <v>0</v>
      </c>
      <c s="36">
        <f>ROUND(G190*H190,6)</f>
      </c>
      <c r="L190" s="38">
        <v>0</v>
      </c>
      <c s="32">
        <f>ROUND(ROUND(L190,2)*ROUND(G190,3),2)</f>
      </c>
      <c s="36" t="s">
        <v>97</v>
      </c>
      <c>
        <f>(M190*21)/100</f>
      </c>
      <c t="s">
        <v>28</v>
      </c>
    </row>
    <row r="191" spans="1:5" ht="12.75">
      <c r="A191" s="35" t="s">
        <v>56</v>
      </c>
      <c r="E191" s="39" t="s">
        <v>1919</v>
      </c>
    </row>
    <row r="192" spans="1:5" ht="12.75">
      <c r="A192" s="35" t="s">
        <v>57</v>
      </c>
      <c r="E192" s="40" t="s">
        <v>5</v>
      </c>
    </row>
    <row r="193" spans="1:5" ht="12.75">
      <c r="A193" t="s">
        <v>58</v>
      </c>
      <c r="E193" s="39" t="s">
        <v>5</v>
      </c>
    </row>
    <row r="194" spans="1:13" ht="12.75">
      <c r="A194" t="s">
        <v>47</v>
      </c>
      <c r="C194" s="31" t="s">
        <v>978</v>
      </c>
      <c r="E194" s="33" t="s">
        <v>979</v>
      </c>
      <c r="J194" s="32">
        <f>0</f>
      </c>
      <c s="32">
        <f>0</f>
      </c>
      <c s="32">
        <f>0+L195+L199</f>
      </c>
      <c s="32">
        <f>0+M195+M199</f>
      </c>
    </row>
    <row r="195" spans="1:16" ht="25.5">
      <c r="A195" t="s">
        <v>50</v>
      </c>
      <c s="34" t="s">
        <v>222</v>
      </c>
      <c s="34" t="s">
        <v>980</v>
      </c>
      <c s="35" t="s">
        <v>981</v>
      </c>
      <c s="6" t="s">
        <v>982</v>
      </c>
      <c s="36" t="s">
        <v>939</v>
      </c>
      <c s="37">
        <v>10.8</v>
      </c>
      <c s="36">
        <v>0</v>
      </c>
      <c s="36">
        <f>ROUND(G195*H195,6)</f>
      </c>
      <c r="L195" s="38">
        <v>0</v>
      </c>
      <c s="32">
        <f>ROUND(ROUND(L195,2)*ROUND(G195,3),2)</f>
      </c>
      <c s="36" t="s">
        <v>97</v>
      </c>
      <c>
        <f>(M195*21)/100</f>
      </c>
      <c t="s">
        <v>28</v>
      </c>
    </row>
    <row r="196" spans="1:5" ht="25.5">
      <c r="A196" s="35" t="s">
        <v>56</v>
      </c>
      <c r="E196" s="39" t="s">
        <v>982</v>
      </c>
    </row>
    <row r="197" spans="1:5" ht="12.75">
      <c r="A197" s="35" t="s">
        <v>57</v>
      </c>
      <c r="E197" s="40" t="s">
        <v>5</v>
      </c>
    </row>
    <row r="198" spans="1:5" ht="153">
      <c r="A198" t="s">
        <v>58</v>
      </c>
      <c r="E198" s="39" t="s">
        <v>983</v>
      </c>
    </row>
    <row r="199" spans="1:16" ht="25.5">
      <c r="A199" t="s">
        <v>50</v>
      </c>
      <c s="34" t="s">
        <v>224</v>
      </c>
      <c s="34" t="s">
        <v>984</v>
      </c>
      <c s="35" t="s">
        <v>985</v>
      </c>
      <c s="6" t="s">
        <v>986</v>
      </c>
      <c s="36" t="s">
        <v>939</v>
      </c>
      <c s="37">
        <v>25.2</v>
      </c>
      <c s="36">
        <v>0</v>
      </c>
      <c s="36">
        <f>ROUND(G199*H199,6)</f>
      </c>
      <c r="L199" s="38">
        <v>0</v>
      </c>
      <c s="32">
        <f>ROUND(ROUND(L199,2)*ROUND(G199,3),2)</f>
      </c>
      <c s="36" t="s">
        <v>97</v>
      </c>
      <c>
        <f>(M199*21)/100</f>
      </c>
      <c t="s">
        <v>28</v>
      </c>
    </row>
    <row r="200" spans="1:5" ht="25.5">
      <c r="A200" s="35" t="s">
        <v>56</v>
      </c>
      <c r="E200" s="39" t="s">
        <v>986</v>
      </c>
    </row>
    <row r="201" spans="1:5" ht="12.75">
      <c r="A201" s="35" t="s">
        <v>57</v>
      </c>
      <c r="E201" s="40" t="s">
        <v>5</v>
      </c>
    </row>
    <row r="202" spans="1:5" ht="153">
      <c r="A202" t="s">
        <v>58</v>
      </c>
      <c r="E202" s="39" t="s">
        <v>983</v>
      </c>
    </row>
    <row r="203" spans="1:13" ht="12.75">
      <c r="A203" t="s">
        <v>47</v>
      </c>
      <c r="C203" s="31" t="s">
        <v>1920</v>
      </c>
      <c r="E203" s="33" t="s">
        <v>1921</v>
      </c>
      <c r="J203" s="32">
        <f>0</f>
      </c>
      <c s="32">
        <f>0</f>
      </c>
      <c s="32">
        <f>0+L204+L208</f>
      </c>
      <c s="32">
        <f>0+M204+M208</f>
      </c>
    </row>
    <row r="204" spans="1:16" ht="12.75">
      <c r="A204" t="s">
        <v>50</v>
      </c>
      <c s="34" t="s">
        <v>227</v>
      </c>
      <c s="34" t="s">
        <v>1922</v>
      </c>
      <c s="35" t="s">
        <v>5</v>
      </c>
      <c s="6" t="s">
        <v>1923</v>
      </c>
      <c s="36" t="s">
        <v>423</v>
      </c>
      <c s="37">
        <v>15</v>
      </c>
      <c s="36">
        <v>0</v>
      </c>
      <c s="36">
        <f>ROUND(G204*H204,6)</f>
      </c>
      <c r="L204" s="38">
        <v>0</v>
      </c>
      <c s="32">
        <f>ROUND(ROUND(L204,2)*ROUND(G204,3),2)</f>
      </c>
      <c s="36" t="s">
        <v>97</v>
      </c>
      <c>
        <f>(M204*21)/100</f>
      </c>
      <c t="s">
        <v>28</v>
      </c>
    </row>
    <row r="205" spans="1:5" ht="12.75">
      <c r="A205" s="35" t="s">
        <v>56</v>
      </c>
      <c r="E205" s="39" t="s">
        <v>1923</v>
      </c>
    </row>
    <row r="206" spans="1:5" ht="12.75">
      <c r="A206" s="35" t="s">
        <v>57</v>
      </c>
      <c r="E206" s="40" t="s">
        <v>5</v>
      </c>
    </row>
    <row r="207" spans="1:5" ht="12.75">
      <c r="A207" t="s">
        <v>58</v>
      </c>
      <c r="E207" s="39" t="s">
        <v>5</v>
      </c>
    </row>
    <row r="208" spans="1:16" ht="12.75">
      <c r="A208" t="s">
        <v>50</v>
      </c>
      <c s="34" t="s">
        <v>337</v>
      </c>
      <c s="34" t="s">
        <v>1924</v>
      </c>
      <c s="35" t="s">
        <v>5</v>
      </c>
      <c s="6" t="s">
        <v>1925</v>
      </c>
      <c s="36" t="s">
        <v>423</v>
      </c>
      <c s="37">
        <v>16</v>
      </c>
      <c s="36">
        <v>0</v>
      </c>
      <c s="36">
        <f>ROUND(G208*H208,6)</f>
      </c>
      <c r="L208" s="38">
        <v>0</v>
      </c>
      <c s="32">
        <f>ROUND(ROUND(L208,2)*ROUND(G208,3),2)</f>
      </c>
      <c s="36" t="s">
        <v>97</v>
      </c>
      <c>
        <f>(M208*21)/100</f>
      </c>
      <c t="s">
        <v>28</v>
      </c>
    </row>
    <row r="209" spans="1:5" ht="12.75">
      <c r="A209" s="35" t="s">
        <v>56</v>
      </c>
      <c r="E209" s="39" t="s">
        <v>1925</v>
      </c>
    </row>
    <row r="210" spans="1:5" ht="12.75">
      <c r="A210" s="35" t="s">
        <v>57</v>
      </c>
      <c r="E210" s="40" t="s">
        <v>5</v>
      </c>
    </row>
    <row r="211" spans="1:5" ht="12.75">
      <c r="A211" t="s">
        <v>58</v>
      </c>
      <c r="E211" s="39" t="s">
        <v>5</v>
      </c>
    </row>
    <row r="212" spans="1:13" ht="12.75">
      <c r="A212" t="s">
        <v>47</v>
      </c>
      <c r="C212" s="31" t="s">
        <v>1926</v>
      </c>
      <c r="E212" s="33" t="s">
        <v>1927</v>
      </c>
      <c r="J212" s="32">
        <f>0</f>
      </c>
      <c s="32">
        <f>0</f>
      </c>
      <c s="32">
        <f>0+L213+L217+L221+L225+L229</f>
      </c>
      <c s="32">
        <f>0+M213+M217+M221+M225+M229</f>
      </c>
    </row>
    <row r="213" spans="1:16" ht="12.75">
      <c r="A213" t="s">
        <v>50</v>
      </c>
      <c s="34" t="s">
        <v>340</v>
      </c>
      <c s="34" t="s">
        <v>1928</v>
      </c>
      <c s="35" t="s">
        <v>5</v>
      </c>
      <c s="6" t="s">
        <v>1929</v>
      </c>
      <c s="36" t="s">
        <v>64</v>
      </c>
      <c s="37">
        <v>60</v>
      </c>
      <c s="36">
        <v>0</v>
      </c>
      <c s="36">
        <f>ROUND(G213*H213,6)</f>
      </c>
      <c r="L213" s="38">
        <v>0</v>
      </c>
      <c s="32">
        <f>ROUND(ROUND(L213,2)*ROUND(G213,3),2)</f>
      </c>
      <c s="36" t="s">
        <v>97</v>
      </c>
      <c>
        <f>(M213*21)/100</f>
      </c>
      <c t="s">
        <v>28</v>
      </c>
    </row>
    <row r="214" spans="1:5" ht="12.75">
      <c r="A214" s="35" t="s">
        <v>56</v>
      </c>
      <c r="E214" s="39" t="s">
        <v>1929</v>
      </c>
    </row>
    <row r="215" spans="1:5" ht="12.75">
      <c r="A215" s="35" t="s">
        <v>57</v>
      </c>
      <c r="E215" s="40" t="s">
        <v>5</v>
      </c>
    </row>
    <row r="216" spans="1:5" ht="12.75">
      <c r="A216" t="s">
        <v>58</v>
      </c>
      <c r="E216" s="39" t="s">
        <v>5</v>
      </c>
    </row>
    <row r="217" spans="1:16" ht="12.75">
      <c r="A217" t="s">
        <v>50</v>
      </c>
      <c s="34" t="s">
        <v>343</v>
      </c>
      <c s="34" t="s">
        <v>1930</v>
      </c>
      <c s="35" t="s">
        <v>5</v>
      </c>
      <c s="6" t="s">
        <v>1931</v>
      </c>
      <c s="36" t="s">
        <v>64</v>
      </c>
      <c s="37">
        <v>35</v>
      </c>
      <c s="36">
        <v>0</v>
      </c>
      <c s="36">
        <f>ROUND(G217*H217,6)</f>
      </c>
      <c r="L217" s="38">
        <v>0</v>
      </c>
      <c s="32">
        <f>ROUND(ROUND(L217,2)*ROUND(G217,3),2)</f>
      </c>
      <c s="36" t="s">
        <v>97</v>
      </c>
      <c>
        <f>(M217*21)/100</f>
      </c>
      <c t="s">
        <v>28</v>
      </c>
    </row>
    <row r="218" spans="1:5" ht="12.75">
      <c r="A218" s="35" t="s">
        <v>56</v>
      </c>
      <c r="E218" s="39" t="s">
        <v>1931</v>
      </c>
    </row>
    <row r="219" spans="1:5" ht="12.75">
      <c r="A219" s="35" t="s">
        <v>57</v>
      </c>
      <c r="E219" s="40" t="s">
        <v>5</v>
      </c>
    </row>
    <row r="220" spans="1:5" ht="12.75">
      <c r="A220" t="s">
        <v>58</v>
      </c>
      <c r="E220" s="39" t="s">
        <v>5</v>
      </c>
    </row>
    <row r="221" spans="1:16" ht="12.75">
      <c r="A221" t="s">
        <v>50</v>
      </c>
      <c s="34" t="s">
        <v>346</v>
      </c>
      <c s="34" t="s">
        <v>1932</v>
      </c>
      <c s="35" t="s">
        <v>5</v>
      </c>
      <c s="6" t="s">
        <v>1933</v>
      </c>
      <c s="36" t="s">
        <v>1223</v>
      </c>
      <c s="37">
        <v>1</v>
      </c>
      <c s="36">
        <v>0</v>
      </c>
      <c s="36">
        <f>ROUND(G221*H221,6)</f>
      </c>
      <c r="L221" s="38">
        <v>0</v>
      </c>
      <c s="32">
        <f>ROUND(ROUND(L221,2)*ROUND(G221,3),2)</f>
      </c>
      <c s="36" t="s">
        <v>97</v>
      </c>
      <c>
        <f>(M221*21)/100</f>
      </c>
      <c t="s">
        <v>28</v>
      </c>
    </row>
    <row r="222" spans="1:5" ht="12.75">
      <c r="A222" s="35" t="s">
        <v>56</v>
      </c>
      <c r="E222" s="39" t="s">
        <v>1933</v>
      </c>
    </row>
    <row r="223" spans="1:5" ht="12.75">
      <c r="A223" s="35" t="s">
        <v>57</v>
      </c>
      <c r="E223" s="40" t="s">
        <v>5</v>
      </c>
    </row>
    <row r="224" spans="1:5" ht="12.75">
      <c r="A224" t="s">
        <v>58</v>
      </c>
      <c r="E224" s="39" t="s">
        <v>5</v>
      </c>
    </row>
    <row r="225" spans="1:16" ht="12.75">
      <c r="A225" t="s">
        <v>50</v>
      </c>
      <c s="34" t="s">
        <v>349</v>
      </c>
      <c s="34" t="s">
        <v>1934</v>
      </c>
      <c s="35" t="s">
        <v>5</v>
      </c>
      <c s="6" t="s">
        <v>1935</v>
      </c>
      <c s="36" t="s">
        <v>1223</v>
      </c>
      <c s="37">
        <v>2</v>
      </c>
      <c s="36">
        <v>0</v>
      </c>
      <c s="36">
        <f>ROUND(G225*H225,6)</f>
      </c>
      <c r="L225" s="38">
        <v>0</v>
      </c>
      <c s="32">
        <f>ROUND(ROUND(L225,2)*ROUND(G225,3),2)</f>
      </c>
      <c s="36" t="s">
        <v>97</v>
      </c>
      <c>
        <f>(M225*21)/100</f>
      </c>
      <c t="s">
        <v>28</v>
      </c>
    </row>
    <row r="226" spans="1:5" ht="12.75">
      <c r="A226" s="35" t="s">
        <v>56</v>
      </c>
      <c r="E226" s="39" t="s">
        <v>1935</v>
      </c>
    </row>
    <row r="227" spans="1:5" ht="12.75">
      <c r="A227" s="35" t="s">
        <v>57</v>
      </c>
      <c r="E227" s="40" t="s">
        <v>5</v>
      </c>
    </row>
    <row r="228" spans="1:5" ht="12.75">
      <c r="A228" t="s">
        <v>58</v>
      </c>
      <c r="E228" s="39" t="s">
        <v>5</v>
      </c>
    </row>
    <row r="229" spans="1:16" ht="12.75">
      <c r="A229" t="s">
        <v>50</v>
      </c>
      <c s="34" t="s">
        <v>352</v>
      </c>
      <c s="34" t="s">
        <v>1936</v>
      </c>
      <c s="35" t="s">
        <v>5</v>
      </c>
      <c s="6" t="s">
        <v>1937</v>
      </c>
      <c s="36" t="s">
        <v>64</v>
      </c>
      <c s="37">
        <v>80</v>
      </c>
      <c s="36">
        <v>0</v>
      </c>
      <c s="36">
        <f>ROUND(G229*H229,6)</f>
      </c>
      <c r="L229" s="38">
        <v>0</v>
      </c>
      <c s="32">
        <f>ROUND(ROUND(L229,2)*ROUND(G229,3),2)</f>
      </c>
      <c s="36" t="s">
        <v>97</v>
      </c>
      <c>
        <f>(M229*21)/100</f>
      </c>
      <c t="s">
        <v>28</v>
      </c>
    </row>
    <row r="230" spans="1:5" ht="12.75">
      <c r="A230" s="35" t="s">
        <v>56</v>
      </c>
      <c r="E230" s="39" t="s">
        <v>1937</v>
      </c>
    </row>
    <row r="231" spans="1:5" ht="12.75">
      <c r="A231" s="35" t="s">
        <v>57</v>
      </c>
      <c r="E231" s="40" t="s">
        <v>5</v>
      </c>
    </row>
    <row r="232" spans="1:5" ht="12.75">
      <c r="A232" t="s">
        <v>58</v>
      </c>
      <c r="E232" s="39" t="s">
        <v>5</v>
      </c>
    </row>
    <row r="233" spans="1:13" ht="12.75">
      <c r="A233" t="s">
        <v>47</v>
      </c>
      <c r="C233" s="31" t="s">
        <v>1938</v>
      </c>
      <c r="E233" s="33" t="s">
        <v>1939</v>
      </c>
      <c r="J233" s="32">
        <f>0</f>
      </c>
      <c s="32">
        <f>0</f>
      </c>
      <c s="32">
        <f>0+L234+L238+L242+L246+L250+L254</f>
      </c>
      <c s="32">
        <f>0+M234+M238+M242+M246+M250+M254</f>
      </c>
    </row>
    <row r="234" spans="1:16" ht="12.75">
      <c r="A234" t="s">
        <v>50</v>
      </c>
      <c s="34" t="s">
        <v>355</v>
      </c>
      <c s="34" t="s">
        <v>1940</v>
      </c>
      <c s="35" t="s">
        <v>5</v>
      </c>
      <c s="6" t="s">
        <v>1941</v>
      </c>
      <c s="36" t="s">
        <v>64</v>
      </c>
      <c s="37">
        <v>60</v>
      </c>
      <c s="36">
        <v>0</v>
      </c>
      <c s="36">
        <f>ROUND(G234*H234,6)</f>
      </c>
      <c r="L234" s="38">
        <v>0</v>
      </c>
      <c s="32">
        <f>ROUND(ROUND(L234,2)*ROUND(G234,3),2)</f>
      </c>
      <c s="36" t="s">
        <v>97</v>
      </c>
      <c>
        <f>(M234*21)/100</f>
      </c>
      <c t="s">
        <v>28</v>
      </c>
    </row>
    <row r="235" spans="1:5" ht="12.75">
      <c r="A235" s="35" t="s">
        <v>56</v>
      </c>
      <c r="E235" s="39" t="s">
        <v>1941</v>
      </c>
    </row>
    <row r="236" spans="1:5" ht="12.75">
      <c r="A236" s="35" t="s">
        <v>57</v>
      </c>
      <c r="E236" s="40" t="s">
        <v>5</v>
      </c>
    </row>
    <row r="237" spans="1:5" ht="12.75">
      <c r="A237" t="s">
        <v>58</v>
      </c>
      <c r="E237" s="39" t="s">
        <v>5</v>
      </c>
    </row>
    <row r="238" spans="1:16" ht="12.75">
      <c r="A238" t="s">
        <v>50</v>
      </c>
      <c s="34" t="s">
        <v>358</v>
      </c>
      <c s="34" t="s">
        <v>1942</v>
      </c>
      <c s="35" t="s">
        <v>5</v>
      </c>
      <c s="6" t="s">
        <v>1943</v>
      </c>
      <c s="36" t="s">
        <v>64</v>
      </c>
      <c s="37">
        <v>60</v>
      </c>
      <c s="36">
        <v>0</v>
      </c>
      <c s="36">
        <f>ROUND(G238*H238,6)</f>
      </c>
      <c r="L238" s="38">
        <v>0</v>
      </c>
      <c s="32">
        <f>ROUND(ROUND(L238,2)*ROUND(G238,3),2)</f>
      </c>
      <c s="36" t="s">
        <v>97</v>
      </c>
      <c>
        <f>(M238*21)/100</f>
      </c>
      <c t="s">
        <v>28</v>
      </c>
    </row>
    <row r="239" spans="1:5" ht="12.75">
      <c r="A239" s="35" t="s">
        <v>56</v>
      </c>
      <c r="E239" s="39" t="s">
        <v>1943</v>
      </c>
    </row>
    <row r="240" spans="1:5" ht="12.75">
      <c r="A240" s="35" t="s">
        <v>57</v>
      </c>
      <c r="E240" s="40" t="s">
        <v>5</v>
      </c>
    </row>
    <row r="241" spans="1:5" ht="12.75">
      <c r="A241" t="s">
        <v>58</v>
      </c>
      <c r="E241" s="39" t="s">
        <v>5</v>
      </c>
    </row>
    <row r="242" spans="1:16" ht="12.75">
      <c r="A242" t="s">
        <v>50</v>
      </c>
      <c s="34" t="s">
        <v>361</v>
      </c>
      <c s="34" t="s">
        <v>1944</v>
      </c>
      <c s="35" t="s">
        <v>5</v>
      </c>
      <c s="6" t="s">
        <v>1945</v>
      </c>
      <c s="36" t="s">
        <v>64</v>
      </c>
      <c s="37">
        <v>35</v>
      </c>
      <c s="36">
        <v>0</v>
      </c>
      <c s="36">
        <f>ROUND(G242*H242,6)</f>
      </c>
      <c r="L242" s="38">
        <v>0</v>
      </c>
      <c s="32">
        <f>ROUND(ROUND(L242,2)*ROUND(G242,3),2)</f>
      </c>
      <c s="36" t="s">
        <v>97</v>
      </c>
      <c>
        <f>(M242*21)/100</f>
      </c>
      <c t="s">
        <v>28</v>
      </c>
    </row>
    <row r="243" spans="1:5" ht="12.75">
      <c r="A243" s="35" t="s">
        <v>56</v>
      </c>
      <c r="E243" s="39" t="s">
        <v>1945</v>
      </c>
    </row>
    <row r="244" spans="1:5" ht="12.75">
      <c r="A244" s="35" t="s">
        <v>57</v>
      </c>
      <c r="E244" s="40" t="s">
        <v>5</v>
      </c>
    </row>
    <row r="245" spans="1:5" ht="12.75">
      <c r="A245" t="s">
        <v>58</v>
      </c>
      <c r="E245" s="39" t="s">
        <v>5</v>
      </c>
    </row>
    <row r="246" spans="1:16" ht="12.75">
      <c r="A246" t="s">
        <v>50</v>
      </c>
      <c s="34" t="s">
        <v>364</v>
      </c>
      <c s="34" t="s">
        <v>1946</v>
      </c>
      <c s="35" t="s">
        <v>5</v>
      </c>
      <c s="6" t="s">
        <v>1947</v>
      </c>
      <c s="36" t="s">
        <v>64</v>
      </c>
      <c s="37">
        <v>35</v>
      </c>
      <c s="36">
        <v>0</v>
      </c>
      <c s="36">
        <f>ROUND(G246*H246,6)</f>
      </c>
      <c r="L246" s="38">
        <v>0</v>
      </c>
      <c s="32">
        <f>ROUND(ROUND(L246,2)*ROUND(G246,3),2)</f>
      </c>
      <c s="36" t="s">
        <v>97</v>
      </c>
      <c>
        <f>(M246*21)/100</f>
      </c>
      <c t="s">
        <v>28</v>
      </c>
    </row>
    <row r="247" spans="1:5" ht="12.75">
      <c r="A247" s="35" t="s">
        <v>56</v>
      </c>
      <c r="E247" s="39" t="s">
        <v>1947</v>
      </c>
    </row>
    <row r="248" spans="1:5" ht="12.75">
      <c r="A248" s="35" t="s">
        <v>57</v>
      </c>
      <c r="E248" s="40" t="s">
        <v>5</v>
      </c>
    </row>
    <row r="249" spans="1:5" ht="12.75">
      <c r="A249" t="s">
        <v>58</v>
      </c>
      <c r="E249" s="39" t="s">
        <v>5</v>
      </c>
    </row>
    <row r="250" spans="1:16" ht="12.75">
      <c r="A250" t="s">
        <v>50</v>
      </c>
      <c s="34" t="s">
        <v>367</v>
      </c>
      <c s="34" t="s">
        <v>1948</v>
      </c>
      <c s="35" t="s">
        <v>5</v>
      </c>
      <c s="6" t="s">
        <v>1949</v>
      </c>
      <c s="36" t="s">
        <v>64</v>
      </c>
      <c s="37">
        <v>60</v>
      </c>
      <c s="36">
        <v>0</v>
      </c>
      <c s="36">
        <f>ROUND(G250*H250,6)</f>
      </c>
      <c r="L250" s="38">
        <v>0</v>
      </c>
      <c s="32">
        <f>ROUND(ROUND(L250,2)*ROUND(G250,3),2)</f>
      </c>
      <c s="36" t="s">
        <v>97</v>
      </c>
      <c>
        <f>(M250*21)/100</f>
      </c>
      <c t="s">
        <v>28</v>
      </c>
    </row>
    <row r="251" spans="1:5" ht="12.75">
      <c r="A251" s="35" t="s">
        <v>56</v>
      </c>
      <c r="E251" s="39" t="s">
        <v>1949</v>
      </c>
    </row>
    <row r="252" spans="1:5" ht="12.75">
      <c r="A252" s="35" t="s">
        <v>57</v>
      </c>
      <c r="E252" s="40" t="s">
        <v>5</v>
      </c>
    </row>
    <row r="253" spans="1:5" ht="12.75">
      <c r="A253" t="s">
        <v>58</v>
      </c>
      <c r="E253" s="39" t="s">
        <v>5</v>
      </c>
    </row>
    <row r="254" spans="1:16" ht="12.75">
      <c r="A254" t="s">
        <v>50</v>
      </c>
      <c s="34" t="s">
        <v>370</v>
      </c>
      <c s="34" t="s">
        <v>1950</v>
      </c>
      <c s="35" t="s">
        <v>5</v>
      </c>
      <c s="6" t="s">
        <v>1951</v>
      </c>
      <c s="36" t="s">
        <v>423</v>
      </c>
      <c s="37">
        <v>2</v>
      </c>
      <c s="36">
        <v>0</v>
      </c>
      <c s="36">
        <f>ROUND(G254*H254,6)</f>
      </c>
      <c r="L254" s="38">
        <v>0</v>
      </c>
      <c s="32">
        <f>ROUND(ROUND(L254,2)*ROUND(G254,3),2)</f>
      </c>
      <c s="36" t="s">
        <v>97</v>
      </c>
      <c>
        <f>(M254*21)/100</f>
      </c>
      <c t="s">
        <v>28</v>
      </c>
    </row>
    <row r="255" spans="1:5" ht="12.75">
      <c r="A255" s="35" t="s">
        <v>56</v>
      </c>
      <c r="E255" s="39" t="s">
        <v>1951</v>
      </c>
    </row>
    <row r="256" spans="1:5" ht="12.75">
      <c r="A256" s="35" t="s">
        <v>57</v>
      </c>
      <c r="E256" s="40" t="s">
        <v>5</v>
      </c>
    </row>
    <row r="257" spans="1:5" ht="12.75">
      <c r="A257" t="s">
        <v>58</v>
      </c>
      <c r="E257" s="39" t="s">
        <v>5</v>
      </c>
    </row>
    <row r="258" spans="1:13" ht="12.75">
      <c r="A258" t="s">
        <v>47</v>
      </c>
      <c r="C258" s="31" t="s">
        <v>1952</v>
      </c>
      <c r="E258" s="33" t="s">
        <v>1953</v>
      </c>
      <c r="J258" s="32">
        <f>0</f>
      </c>
      <c s="32">
        <f>0</f>
      </c>
      <c s="32">
        <f>0+L259+L263</f>
      </c>
      <c s="32">
        <f>0+M259+M263</f>
      </c>
    </row>
    <row r="259" spans="1:16" ht="12.75">
      <c r="A259" t="s">
        <v>50</v>
      </c>
      <c s="34" t="s">
        <v>373</v>
      </c>
      <c s="34" t="s">
        <v>1954</v>
      </c>
      <c s="35" t="s">
        <v>5</v>
      </c>
      <c s="6" t="s">
        <v>1955</v>
      </c>
      <c s="36" t="s">
        <v>236</v>
      </c>
      <c s="37">
        <v>0.4</v>
      </c>
      <c s="36">
        <v>0</v>
      </c>
      <c s="36">
        <f>ROUND(G259*H259,6)</f>
      </c>
      <c r="L259" s="38">
        <v>0</v>
      </c>
      <c s="32">
        <f>ROUND(ROUND(L259,2)*ROUND(G259,3),2)</f>
      </c>
      <c s="36" t="s">
        <v>97</v>
      </c>
      <c>
        <f>(M259*21)/100</f>
      </c>
      <c t="s">
        <v>28</v>
      </c>
    </row>
    <row r="260" spans="1:5" ht="12.75">
      <c r="A260" s="35" t="s">
        <v>56</v>
      </c>
      <c r="E260" s="39" t="s">
        <v>1955</v>
      </c>
    </row>
    <row r="261" spans="1:5" ht="12.75">
      <c r="A261" s="35" t="s">
        <v>57</v>
      </c>
      <c r="E261" s="40" t="s">
        <v>5</v>
      </c>
    </row>
    <row r="262" spans="1:5" ht="12.75">
      <c r="A262" t="s">
        <v>58</v>
      </c>
      <c r="E262" s="39" t="s">
        <v>5</v>
      </c>
    </row>
    <row r="263" spans="1:16" ht="12.75">
      <c r="A263" t="s">
        <v>50</v>
      </c>
      <c s="34" t="s">
        <v>376</v>
      </c>
      <c s="34" t="s">
        <v>1956</v>
      </c>
      <c s="35" t="s">
        <v>5</v>
      </c>
      <c s="6" t="s">
        <v>1957</v>
      </c>
      <c s="36" t="s">
        <v>236</v>
      </c>
      <c s="37">
        <v>2</v>
      </c>
      <c s="36">
        <v>0</v>
      </c>
      <c s="36">
        <f>ROUND(G263*H263,6)</f>
      </c>
      <c r="L263" s="38">
        <v>0</v>
      </c>
      <c s="32">
        <f>ROUND(ROUND(L263,2)*ROUND(G263,3),2)</f>
      </c>
      <c s="36" t="s">
        <v>97</v>
      </c>
      <c>
        <f>(M263*21)/100</f>
      </c>
      <c t="s">
        <v>28</v>
      </c>
    </row>
    <row r="264" spans="1:5" ht="12.75">
      <c r="A264" s="35" t="s">
        <v>56</v>
      </c>
      <c r="E264" s="39" t="s">
        <v>1957</v>
      </c>
    </row>
    <row r="265" spans="1:5" ht="12.75">
      <c r="A265" s="35" t="s">
        <v>57</v>
      </c>
      <c r="E265" s="40" t="s">
        <v>5</v>
      </c>
    </row>
    <row r="266" spans="1:5" ht="12.75">
      <c r="A266" t="s">
        <v>58</v>
      </c>
      <c r="E266" s="39" t="s">
        <v>5</v>
      </c>
    </row>
    <row r="267" spans="1:13" ht="12.75">
      <c r="A267" t="s">
        <v>47</v>
      </c>
      <c r="C267" s="31" t="s">
        <v>1958</v>
      </c>
      <c r="E267" s="33" t="s">
        <v>1959</v>
      </c>
      <c r="J267" s="32">
        <f>0</f>
      </c>
      <c s="32">
        <f>0</f>
      </c>
      <c s="32">
        <f>0+L268+L272+L276+L280+L284+L288</f>
      </c>
      <c s="32">
        <f>0+M268+M272+M276+M280+M284+M288</f>
      </c>
    </row>
    <row r="268" spans="1:16" ht="12.75">
      <c r="A268" t="s">
        <v>50</v>
      </c>
      <c s="34" t="s">
        <v>379</v>
      </c>
      <c s="34" t="s">
        <v>1960</v>
      </c>
      <c s="35" t="s">
        <v>5</v>
      </c>
      <c s="6" t="s">
        <v>1961</v>
      </c>
      <c s="36" t="s">
        <v>64</v>
      </c>
      <c s="37">
        <v>110</v>
      </c>
      <c s="36">
        <v>0</v>
      </c>
      <c s="36">
        <f>ROUND(G268*H268,6)</f>
      </c>
      <c r="L268" s="38">
        <v>0</v>
      </c>
      <c s="32">
        <f>ROUND(ROUND(L268,2)*ROUND(G268,3),2)</f>
      </c>
      <c s="36" t="s">
        <v>97</v>
      </c>
      <c>
        <f>(M268*21)/100</f>
      </c>
      <c t="s">
        <v>28</v>
      </c>
    </row>
    <row r="269" spans="1:5" ht="12.75">
      <c r="A269" s="35" t="s">
        <v>56</v>
      </c>
      <c r="E269" s="39" t="s">
        <v>1961</v>
      </c>
    </row>
    <row r="270" spans="1:5" ht="12.75">
      <c r="A270" s="35" t="s">
        <v>57</v>
      </c>
      <c r="E270" s="40" t="s">
        <v>5</v>
      </c>
    </row>
    <row r="271" spans="1:5" ht="12.75">
      <c r="A271" t="s">
        <v>58</v>
      </c>
      <c r="E271" s="39" t="s">
        <v>5</v>
      </c>
    </row>
    <row r="272" spans="1:16" ht="12.75">
      <c r="A272" t="s">
        <v>50</v>
      </c>
      <c s="34" t="s">
        <v>382</v>
      </c>
      <c s="34" t="s">
        <v>1962</v>
      </c>
      <c s="35" t="s">
        <v>5</v>
      </c>
      <c s="6" t="s">
        <v>1963</v>
      </c>
      <c s="36" t="s">
        <v>64</v>
      </c>
      <c s="37">
        <v>30</v>
      </c>
      <c s="36">
        <v>0</v>
      </c>
      <c s="36">
        <f>ROUND(G272*H272,6)</f>
      </c>
      <c r="L272" s="38">
        <v>0</v>
      </c>
      <c s="32">
        <f>ROUND(ROUND(L272,2)*ROUND(G272,3),2)</f>
      </c>
      <c s="36" t="s">
        <v>97</v>
      </c>
      <c>
        <f>(M272*21)/100</f>
      </c>
      <c t="s">
        <v>28</v>
      </c>
    </row>
    <row r="273" spans="1:5" ht="12.75">
      <c r="A273" s="35" t="s">
        <v>56</v>
      </c>
      <c r="E273" s="39" t="s">
        <v>1963</v>
      </c>
    </row>
    <row r="274" spans="1:5" ht="12.75">
      <c r="A274" s="35" t="s">
        <v>57</v>
      </c>
      <c r="E274" s="40" t="s">
        <v>5</v>
      </c>
    </row>
    <row r="275" spans="1:5" ht="12.75">
      <c r="A275" t="s">
        <v>58</v>
      </c>
      <c r="E275" s="39" t="s">
        <v>5</v>
      </c>
    </row>
    <row r="276" spans="1:16" ht="12.75">
      <c r="A276" t="s">
        <v>50</v>
      </c>
      <c s="34" t="s">
        <v>385</v>
      </c>
      <c s="34" t="s">
        <v>1964</v>
      </c>
      <c s="35" t="s">
        <v>5</v>
      </c>
      <c s="6" t="s">
        <v>1965</v>
      </c>
      <c s="36" t="s">
        <v>1223</v>
      </c>
      <c s="37">
        <v>8</v>
      </c>
      <c s="36">
        <v>0</v>
      </c>
      <c s="36">
        <f>ROUND(G276*H276,6)</f>
      </c>
      <c r="L276" s="38">
        <v>0</v>
      </c>
      <c s="32">
        <f>ROUND(ROUND(L276,2)*ROUND(G276,3),2)</f>
      </c>
      <c s="36" t="s">
        <v>97</v>
      </c>
      <c>
        <f>(M276*21)/100</f>
      </c>
      <c t="s">
        <v>28</v>
      </c>
    </row>
    <row r="277" spans="1:5" ht="12.75">
      <c r="A277" s="35" t="s">
        <v>56</v>
      </c>
      <c r="E277" s="39" t="s">
        <v>1965</v>
      </c>
    </row>
    <row r="278" spans="1:5" ht="12.75">
      <c r="A278" s="35" t="s">
        <v>57</v>
      </c>
      <c r="E278" s="40" t="s">
        <v>5</v>
      </c>
    </row>
    <row r="279" spans="1:5" ht="12.75">
      <c r="A279" t="s">
        <v>58</v>
      </c>
      <c r="E279" s="39" t="s">
        <v>5</v>
      </c>
    </row>
    <row r="280" spans="1:16" ht="12.75">
      <c r="A280" t="s">
        <v>50</v>
      </c>
      <c s="34" t="s">
        <v>388</v>
      </c>
      <c s="34" t="s">
        <v>1966</v>
      </c>
      <c s="35" t="s">
        <v>5</v>
      </c>
      <c s="6" t="s">
        <v>1967</v>
      </c>
      <c s="36" t="s">
        <v>64</v>
      </c>
      <c s="37">
        <v>30</v>
      </c>
      <c s="36">
        <v>0</v>
      </c>
      <c s="36">
        <f>ROUND(G280*H280,6)</f>
      </c>
      <c r="L280" s="38">
        <v>0</v>
      </c>
      <c s="32">
        <f>ROUND(ROUND(L280,2)*ROUND(G280,3),2)</f>
      </c>
      <c s="36" t="s">
        <v>97</v>
      </c>
      <c>
        <f>(M280*21)/100</f>
      </c>
      <c t="s">
        <v>28</v>
      </c>
    </row>
    <row r="281" spans="1:5" ht="12.75">
      <c r="A281" s="35" t="s">
        <v>56</v>
      </c>
      <c r="E281" s="39" t="s">
        <v>1967</v>
      </c>
    </row>
    <row r="282" spans="1:5" ht="12.75">
      <c r="A282" s="35" t="s">
        <v>57</v>
      </c>
      <c r="E282" s="40" t="s">
        <v>5</v>
      </c>
    </row>
    <row r="283" spans="1:5" ht="12.75">
      <c r="A283" t="s">
        <v>58</v>
      </c>
      <c r="E283" s="39" t="s">
        <v>5</v>
      </c>
    </row>
    <row r="284" spans="1:16" ht="12.75">
      <c r="A284" t="s">
        <v>50</v>
      </c>
      <c s="34" t="s">
        <v>391</v>
      </c>
      <c s="34" t="s">
        <v>1968</v>
      </c>
      <c s="35" t="s">
        <v>5</v>
      </c>
      <c s="6" t="s">
        <v>1969</v>
      </c>
      <c s="36" t="s">
        <v>1223</v>
      </c>
      <c s="37">
        <v>10</v>
      </c>
      <c s="36">
        <v>0</v>
      </c>
      <c s="36">
        <f>ROUND(G284*H284,6)</f>
      </c>
      <c r="L284" s="38">
        <v>0</v>
      </c>
      <c s="32">
        <f>ROUND(ROUND(L284,2)*ROUND(G284,3),2)</f>
      </c>
      <c s="36" t="s">
        <v>97</v>
      </c>
      <c>
        <f>(M284*21)/100</f>
      </c>
      <c t="s">
        <v>28</v>
      </c>
    </row>
    <row r="285" spans="1:5" ht="12.75">
      <c r="A285" s="35" t="s">
        <v>56</v>
      </c>
      <c r="E285" s="39" t="s">
        <v>1969</v>
      </c>
    </row>
    <row r="286" spans="1:5" ht="12.75">
      <c r="A286" s="35" t="s">
        <v>57</v>
      </c>
      <c r="E286" s="40" t="s">
        <v>5</v>
      </c>
    </row>
    <row r="287" spans="1:5" ht="12.75">
      <c r="A287" t="s">
        <v>58</v>
      </c>
      <c r="E287" s="39" t="s">
        <v>5</v>
      </c>
    </row>
    <row r="288" spans="1:16" ht="12.75">
      <c r="A288" t="s">
        <v>50</v>
      </c>
      <c s="34" t="s">
        <v>394</v>
      </c>
      <c s="34" t="s">
        <v>1970</v>
      </c>
      <c s="35" t="s">
        <v>5</v>
      </c>
      <c s="6" t="s">
        <v>1971</v>
      </c>
      <c s="36" t="s">
        <v>64</v>
      </c>
      <c s="37">
        <v>60</v>
      </c>
      <c s="36">
        <v>0</v>
      </c>
      <c s="36">
        <f>ROUND(G288*H288,6)</f>
      </c>
      <c r="L288" s="38">
        <v>0</v>
      </c>
      <c s="32">
        <f>ROUND(ROUND(L288,2)*ROUND(G288,3),2)</f>
      </c>
      <c s="36" t="s">
        <v>97</v>
      </c>
      <c>
        <f>(M288*21)/100</f>
      </c>
      <c t="s">
        <v>28</v>
      </c>
    </row>
    <row r="289" spans="1:5" ht="12.75">
      <c r="A289" s="35" t="s">
        <v>56</v>
      </c>
      <c r="E289" s="39" t="s">
        <v>1971</v>
      </c>
    </row>
    <row r="290" spans="1:5" ht="12.75">
      <c r="A290" s="35" t="s">
        <v>57</v>
      </c>
      <c r="E290" s="40" t="s">
        <v>5</v>
      </c>
    </row>
    <row r="291" spans="1:5" ht="12.75">
      <c r="A291" t="s">
        <v>58</v>
      </c>
      <c r="E291" s="39" t="s">
        <v>5</v>
      </c>
    </row>
    <row r="292" spans="1:13" ht="12.75">
      <c r="A292" t="s">
        <v>47</v>
      </c>
      <c r="C292" s="31" t="s">
        <v>1972</v>
      </c>
      <c r="E292" s="33" t="s">
        <v>1973</v>
      </c>
      <c r="J292" s="32">
        <f>0</f>
      </c>
      <c s="32">
        <f>0</f>
      </c>
      <c s="32">
        <f>0+L293+L297+L301+L305+L309+L313</f>
      </c>
      <c s="32">
        <f>0+M293+M297+M301+M305+M309+M313</f>
      </c>
    </row>
    <row r="293" spans="1:16" ht="12.75">
      <c r="A293" t="s">
        <v>50</v>
      </c>
      <c s="34" t="s">
        <v>398</v>
      </c>
      <c s="34" t="s">
        <v>1974</v>
      </c>
      <c s="35" t="s">
        <v>5</v>
      </c>
      <c s="6" t="s">
        <v>1975</v>
      </c>
      <c s="36" t="s">
        <v>236</v>
      </c>
      <c s="37">
        <v>14</v>
      </c>
      <c s="36">
        <v>0</v>
      </c>
      <c s="36">
        <f>ROUND(G293*H293,6)</f>
      </c>
      <c r="L293" s="38">
        <v>0</v>
      </c>
      <c s="32">
        <f>ROUND(ROUND(L293,2)*ROUND(G293,3),2)</f>
      </c>
      <c s="36" t="s">
        <v>97</v>
      </c>
      <c>
        <f>(M293*21)/100</f>
      </c>
      <c t="s">
        <v>28</v>
      </c>
    </row>
    <row r="294" spans="1:5" ht="12.75">
      <c r="A294" s="35" t="s">
        <v>56</v>
      </c>
      <c r="E294" s="39" t="s">
        <v>1975</v>
      </c>
    </row>
    <row r="295" spans="1:5" ht="12.75">
      <c r="A295" s="35" t="s">
        <v>57</v>
      </c>
      <c r="E295" s="40" t="s">
        <v>5</v>
      </c>
    </row>
    <row r="296" spans="1:5" ht="12.75">
      <c r="A296" t="s">
        <v>58</v>
      </c>
      <c r="E296" s="39" t="s">
        <v>5</v>
      </c>
    </row>
    <row r="297" spans="1:16" ht="12.75">
      <c r="A297" t="s">
        <v>50</v>
      </c>
      <c s="34" t="s">
        <v>401</v>
      </c>
      <c s="34" t="s">
        <v>1976</v>
      </c>
      <c s="35" t="s">
        <v>5</v>
      </c>
      <c s="6" t="s">
        <v>1977</v>
      </c>
      <c s="36" t="s">
        <v>236</v>
      </c>
      <c s="37">
        <v>14</v>
      </c>
      <c s="36">
        <v>0</v>
      </c>
      <c s="36">
        <f>ROUND(G297*H297,6)</f>
      </c>
      <c r="L297" s="38">
        <v>0</v>
      </c>
      <c s="32">
        <f>ROUND(ROUND(L297,2)*ROUND(G297,3),2)</f>
      </c>
      <c s="36" t="s">
        <v>97</v>
      </c>
      <c>
        <f>(M297*21)/100</f>
      </c>
      <c t="s">
        <v>28</v>
      </c>
    </row>
    <row r="298" spans="1:5" ht="12.75">
      <c r="A298" s="35" t="s">
        <v>56</v>
      </c>
      <c r="E298" s="39" t="s">
        <v>1977</v>
      </c>
    </row>
    <row r="299" spans="1:5" ht="12.75">
      <c r="A299" s="35" t="s">
        <v>57</v>
      </c>
      <c r="E299" s="40" t="s">
        <v>5</v>
      </c>
    </row>
    <row r="300" spans="1:5" ht="12.75">
      <c r="A300" t="s">
        <v>58</v>
      </c>
      <c r="E300" s="39" t="s">
        <v>5</v>
      </c>
    </row>
    <row r="301" spans="1:16" ht="12.75">
      <c r="A301" t="s">
        <v>50</v>
      </c>
      <c s="34" t="s">
        <v>405</v>
      </c>
      <c s="34" t="s">
        <v>1978</v>
      </c>
      <c s="35" t="s">
        <v>5</v>
      </c>
      <c s="6" t="s">
        <v>1979</v>
      </c>
      <c s="36" t="s">
        <v>64</v>
      </c>
      <c s="37">
        <v>110</v>
      </c>
      <c s="36">
        <v>0</v>
      </c>
      <c s="36">
        <f>ROUND(G301*H301,6)</f>
      </c>
      <c r="L301" s="38">
        <v>0</v>
      </c>
      <c s="32">
        <f>ROUND(ROUND(L301,2)*ROUND(G301,3),2)</f>
      </c>
      <c s="36" t="s">
        <v>97</v>
      </c>
      <c>
        <f>(M301*21)/100</f>
      </c>
      <c t="s">
        <v>28</v>
      </c>
    </row>
    <row r="302" spans="1:5" ht="12.75">
      <c r="A302" s="35" t="s">
        <v>56</v>
      </c>
      <c r="E302" s="39" t="s">
        <v>1979</v>
      </c>
    </row>
    <row r="303" spans="1:5" ht="12.75">
      <c r="A303" s="35" t="s">
        <v>57</v>
      </c>
      <c r="E303" s="40" t="s">
        <v>5</v>
      </c>
    </row>
    <row r="304" spans="1:5" ht="12.75">
      <c r="A304" t="s">
        <v>58</v>
      </c>
      <c r="E304" s="39" t="s">
        <v>5</v>
      </c>
    </row>
    <row r="305" spans="1:16" ht="12.75">
      <c r="A305" t="s">
        <v>50</v>
      </c>
      <c s="34" t="s">
        <v>408</v>
      </c>
      <c s="34" t="s">
        <v>1980</v>
      </c>
      <c s="35" t="s">
        <v>5</v>
      </c>
      <c s="6" t="s">
        <v>1981</v>
      </c>
      <c s="36" t="s">
        <v>1223</v>
      </c>
      <c s="37">
        <v>8</v>
      </c>
      <c s="36">
        <v>0</v>
      </c>
      <c s="36">
        <f>ROUND(G305*H305,6)</f>
      </c>
      <c r="L305" s="38">
        <v>0</v>
      </c>
      <c s="32">
        <f>ROUND(ROUND(L305,2)*ROUND(G305,3),2)</f>
      </c>
      <c s="36" t="s">
        <v>97</v>
      </c>
      <c>
        <f>(M305*21)/100</f>
      </c>
      <c t="s">
        <v>28</v>
      </c>
    </row>
    <row r="306" spans="1:5" ht="12.75">
      <c r="A306" s="35" t="s">
        <v>56</v>
      </c>
      <c r="E306" s="39" t="s">
        <v>1981</v>
      </c>
    </row>
    <row r="307" spans="1:5" ht="12.75">
      <c r="A307" s="35" t="s">
        <v>57</v>
      </c>
      <c r="E307" s="40" t="s">
        <v>5</v>
      </c>
    </row>
    <row r="308" spans="1:5" ht="12.75">
      <c r="A308" t="s">
        <v>58</v>
      </c>
      <c r="E308" s="39" t="s">
        <v>5</v>
      </c>
    </row>
    <row r="309" spans="1:16" ht="12.75">
      <c r="A309" t="s">
        <v>50</v>
      </c>
      <c s="34" t="s">
        <v>1635</v>
      </c>
      <c s="34" t="s">
        <v>1982</v>
      </c>
      <c s="35" t="s">
        <v>5</v>
      </c>
      <c s="6" t="s">
        <v>1983</v>
      </c>
      <c s="36" t="s">
        <v>64</v>
      </c>
      <c s="37">
        <v>60</v>
      </c>
      <c s="36">
        <v>0</v>
      </c>
      <c s="36">
        <f>ROUND(G309*H309,6)</f>
      </c>
      <c r="L309" s="38">
        <v>0</v>
      </c>
      <c s="32">
        <f>ROUND(ROUND(L309,2)*ROUND(G309,3),2)</f>
      </c>
      <c s="36" t="s">
        <v>97</v>
      </c>
      <c>
        <f>(M309*21)/100</f>
      </c>
      <c t="s">
        <v>28</v>
      </c>
    </row>
    <row r="310" spans="1:5" ht="12.75">
      <c r="A310" s="35" t="s">
        <v>56</v>
      </c>
      <c r="E310" s="39" t="s">
        <v>1983</v>
      </c>
    </row>
    <row r="311" spans="1:5" ht="12.75">
      <c r="A311" s="35" t="s">
        <v>57</v>
      </c>
      <c r="E311" s="40" t="s">
        <v>5</v>
      </c>
    </row>
    <row r="312" spans="1:5" ht="12.75">
      <c r="A312" t="s">
        <v>58</v>
      </c>
      <c r="E312" s="39" t="s">
        <v>5</v>
      </c>
    </row>
    <row r="313" spans="1:16" ht="12.75">
      <c r="A313" t="s">
        <v>50</v>
      </c>
      <c s="34" t="s">
        <v>1636</v>
      </c>
      <c s="34" t="s">
        <v>1984</v>
      </c>
      <c s="35" t="s">
        <v>5</v>
      </c>
      <c s="6" t="s">
        <v>1985</v>
      </c>
      <c s="36" t="s">
        <v>1223</v>
      </c>
      <c s="37">
        <v>5</v>
      </c>
      <c s="36">
        <v>0</v>
      </c>
      <c s="36">
        <f>ROUND(G313*H313,6)</f>
      </c>
      <c r="L313" s="38">
        <v>0</v>
      </c>
      <c s="32">
        <f>ROUND(ROUND(L313,2)*ROUND(G313,3),2)</f>
      </c>
      <c s="36" t="s">
        <v>97</v>
      </c>
      <c>
        <f>(M313*21)/100</f>
      </c>
      <c t="s">
        <v>28</v>
      </c>
    </row>
    <row r="314" spans="1:5" ht="12.75">
      <c r="A314" s="35" t="s">
        <v>56</v>
      </c>
      <c r="E314" s="39" t="s">
        <v>1985</v>
      </c>
    </row>
    <row r="315" spans="1:5" ht="12.75">
      <c r="A315" s="35" t="s">
        <v>57</v>
      </c>
      <c r="E315" s="40" t="s">
        <v>5</v>
      </c>
    </row>
    <row r="316" spans="1:5" ht="12.75">
      <c r="A316" t="s">
        <v>58</v>
      </c>
      <c r="E316" s="39" t="s">
        <v>5</v>
      </c>
    </row>
    <row r="317" spans="1:13" ht="12.75">
      <c r="A317" t="s">
        <v>47</v>
      </c>
      <c r="C317" s="31" t="s">
        <v>1986</v>
      </c>
      <c r="E317" s="33" t="s">
        <v>1987</v>
      </c>
      <c r="J317" s="32">
        <f>0</f>
      </c>
      <c s="32">
        <f>0</f>
      </c>
      <c s="32">
        <f>0+L318+L322</f>
      </c>
      <c s="32">
        <f>0+M318+M322</f>
      </c>
    </row>
    <row r="318" spans="1:16" ht="12.75">
      <c r="A318" t="s">
        <v>50</v>
      </c>
      <c s="34" t="s">
        <v>1637</v>
      </c>
      <c s="34" t="s">
        <v>1988</v>
      </c>
      <c s="35" t="s">
        <v>5</v>
      </c>
      <c s="6" t="s">
        <v>1989</v>
      </c>
      <c s="36" t="s">
        <v>423</v>
      </c>
      <c s="37">
        <v>15</v>
      </c>
      <c s="36">
        <v>0</v>
      </c>
      <c s="36">
        <f>ROUND(G318*H318,6)</f>
      </c>
      <c r="L318" s="38">
        <v>0</v>
      </c>
      <c s="32">
        <f>ROUND(ROUND(L318,2)*ROUND(G318,3),2)</f>
      </c>
      <c s="36" t="s">
        <v>97</v>
      </c>
      <c>
        <f>(M318*21)/100</f>
      </c>
      <c t="s">
        <v>28</v>
      </c>
    </row>
    <row r="319" spans="1:5" ht="12.75">
      <c r="A319" s="35" t="s">
        <v>56</v>
      </c>
      <c r="E319" s="39" t="s">
        <v>1989</v>
      </c>
    </row>
    <row r="320" spans="1:5" ht="12.75">
      <c r="A320" s="35" t="s">
        <v>57</v>
      </c>
      <c r="E320" s="40" t="s">
        <v>5</v>
      </c>
    </row>
    <row r="321" spans="1:5" ht="12.75">
      <c r="A321" t="s">
        <v>58</v>
      </c>
      <c r="E321" s="39" t="s">
        <v>5</v>
      </c>
    </row>
    <row r="322" spans="1:16" ht="12.75">
      <c r="A322" t="s">
        <v>50</v>
      </c>
      <c s="34" t="s">
        <v>1638</v>
      </c>
      <c s="34" t="s">
        <v>1990</v>
      </c>
      <c s="35" t="s">
        <v>5</v>
      </c>
      <c s="6" t="s">
        <v>1991</v>
      </c>
      <c s="36" t="s">
        <v>423</v>
      </c>
      <c s="37">
        <v>16</v>
      </c>
      <c s="36">
        <v>0</v>
      </c>
      <c s="36">
        <f>ROUND(G322*H322,6)</f>
      </c>
      <c r="L322" s="38">
        <v>0</v>
      </c>
      <c s="32">
        <f>ROUND(ROUND(L322,2)*ROUND(G322,3),2)</f>
      </c>
      <c s="36" t="s">
        <v>97</v>
      </c>
      <c>
        <f>(M322*21)/100</f>
      </c>
      <c t="s">
        <v>28</v>
      </c>
    </row>
    <row r="323" spans="1:5" ht="12.75">
      <c r="A323" s="35" t="s">
        <v>56</v>
      </c>
      <c r="E323" s="39" t="s">
        <v>1991</v>
      </c>
    </row>
    <row r="324" spans="1:5" ht="12.75">
      <c r="A324" s="35" t="s">
        <v>57</v>
      </c>
      <c r="E324" s="40" t="s">
        <v>5</v>
      </c>
    </row>
    <row r="325" spans="1:5" ht="12.75">
      <c r="A325" t="s">
        <v>58</v>
      </c>
      <c r="E3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54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1992</v>
      </c>
      <c s="41">
        <f>Rekapitulace!C39</f>
      </c>
      <c s="20" t="s">
        <v>0</v>
      </c>
      <c t="s">
        <v>23</v>
      </c>
      <c t="s">
        <v>28</v>
      </c>
    </row>
    <row r="4" spans="1:16" ht="32" customHeight="1">
      <c r="A4" s="24" t="s">
        <v>20</v>
      </c>
      <c s="25" t="s">
        <v>29</v>
      </c>
      <c s="27" t="s">
        <v>1992</v>
      </c>
      <c r="E4" s="26" t="s">
        <v>1993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COUNTIFS(L8:L5437,"=0",A8:A5437,"P")+COUNTIFS(L8:L5437,"",A8:A5437,"P")+SUM(Q8:Q5437)</f>
      </c>
    </row>
    <row r="8" spans="1:13" ht="12.75">
      <c r="A8" t="s">
        <v>45</v>
      </c>
      <c r="C8" s="28" t="s">
        <v>1996</v>
      </c>
      <c r="E8" s="30" t="s">
        <v>1995</v>
      </c>
      <c r="J8" s="29">
        <f>0+J9+J58+J123+J388+J653+J686+J851+J884+J1013+J1154+J1287+J1476+J1513+J1538+J1671+J1688+J1785+J1842+J1991+J2184+J2369+J2778+J3063+J4268+J4333+J4386+J4423+J4496+J5113+J5150+J5171+J5232+J5249+J5258+J5295+J5308+J5349+J5422+J5431+J5436</f>
      </c>
      <c s="29">
        <f>0+K9+K58+K123+K388+K653+K686+K851+K884+K1013+K1154+K1287+K1476+K1513+K1538+K1671+K1688+K1785+K1842+K1991+K2184+K2369+K2778+K3063+K4268+K4333+K4386+K4423+K4496+K5113+K5150+K5171+K5232+K5249+K5258+K5295+K5308+K5349+K5422+K5431+K5436</f>
      </c>
      <c s="29">
        <f>0+L9+L58+L123+L388+L653+L686+L851+L884+L1013+L1154+L1287+L1476+L1513+L1538+L1671+L1688+L1785+L1842+L1991+L2184+L2369+L2778+L3063+L4268+L4333+L4386+L4423+L4496+L5113+L5150+L5171+L5232+L5249+L5258+L5295+L5308+L5349+L5422+L5431+L5436</f>
      </c>
      <c s="29">
        <f>0+M9+M58+M123+M388+M653+M686+M851+M884+M1013+M1154+M1287+M1476+M1513+M1538+M1671+M1688+M1785+M1842+M1991+M2184+M2369+M2778+M3063+M4268+M4333+M4386+M4423+M4496+M5113+M5150+M5171+M5232+M5249+M5258+M5295+M5308+M5349+M5422+M5431+M5436</f>
      </c>
    </row>
    <row r="9" spans="1:13" ht="12.75">
      <c r="A9" t="s">
        <v>47</v>
      </c>
      <c r="C9" s="31" t="s">
        <v>51</v>
      </c>
      <c r="E9" s="33" t="s">
        <v>923</v>
      </c>
      <c r="J9" s="32">
        <f>0</f>
      </c>
      <c s="32">
        <f>0</f>
      </c>
      <c s="32">
        <f>0+L10+L14+L18+L22+L26+L30+L34+L38+L42+L46+L50+L54</f>
      </c>
      <c s="32">
        <f>0+M10+M14+M18+M22+M26+M30+M34+M38+M42+M46+M50+M54</f>
      </c>
    </row>
    <row r="10" spans="1:16" ht="25.5">
      <c r="A10" t="s">
        <v>50</v>
      </c>
      <c s="34" t="s">
        <v>51</v>
      </c>
      <c s="34" t="s">
        <v>1997</v>
      </c>
      <c s="35" t="s">
        <v>5</v>
      </c>
      <c s="6" t="s">
        <v>1998</v>
      </c>
      <c s="36" t="s">
        <v>236</v>
      </c>
      <c s="37">
        <v>817</v>
      </c>
      <c s="36">
        <v>0</v>
      </c>
      <c s="36">
        <f>ROUND(G10*H10,6)</f>
      </c>
      <c r="L10" s="38">
        <v>0</v>
      </c>
      <c s="32">
        <f>ROUND(ROUND(L10,2)*ROUND(G10,3),2)</f>
      </c>
      <c s="36" t="s">
        <v>926</v>
      </c>
      <c>
        <f>(M10*21)/100</f>
      </c>
      <c t="s">
        <v>28</v>
      </c>
    </row>
    <row r="11" spans="1:5" ht="25.5">
      <c r="A11" s="35" t="s">
        <v>56</v>
      </c>
      <c r="E11" s="39" t="s">
        <v>1998</v>
      </c>
    </row>
    <row r="12" spans="1:5" ht="12.75">
      <c r="A12" s="35" t="s">
        <v>57</v>
      </c>
      <c r="E12" s="40" t="s">
        <v>1999</v>
      </c>
    </row>
    <row r="13" spans="1:5" ht="12.75">
      <c r="A13" t="s">
        <v>58</v>
      </c>
      <c r="E13" s="39" t="s">
        <v>59</v>
      </c>
    </row>
    <row r="14" spans="1:16" ht="25.5">
      <c r="A14" t="s">
        <v>50</v>
      </c>
      <c s="34" t="s">
        <v>28</v>
      </c>
      <c s="34" t="s">
        <v>1021</v>
      </c>
      <c s="35" t="s">
        <v>5</v>
      </c>
      <c s="6" t="s">
        <v>1022</v>
      </c>
      <c s="36" t="s">
        <v>236</v>
      </c>
      <c s="37">
        <v>888.079</v>
      </c>
      <c s="36">
        <v>0</v>
      </c>
      <c s="36">
        <f>ROUND(G14*H14,6)</f>
      </c>
      <c r="L14" s="38">
        <v>0</v>
      </c>
      <c s="32">
        <f>ROUND(ROUND(L14,2)*ROUND(G14,3),2)</f>
      </c>
      <c s="36" t="s">
        <v>926</v>
      </c>
      <c>
        <f>(M14*21)/100</f>
      </c>
      <c t="s">
        <v>28</v>
      </c>
    </row>
    <row r="15" spans="1:5" ht="25.5">
      <c r="A15" s="35" t="s">
        <v>56</v>
      </c>
      <c r="E15" s="39" t="s">
        <v>1022</v>
      </c>
    </row>
    <row r="16" spans="1:5" ht="153">
      <c r="A16" s="35" t="s">
        <v>57</v>
      </c>
      <c r="E16" s="40" t="s">
        <v>2000</v>
      </c>
    </row>
    <row r="17" spans="1:5" ht="12.75">
      <c r="A17" t="s">
        <v>58</v>
      </c>
      <c r="E17" s="39" t="s">
        <v>59</v>
      </c>
    </row>
    <row r="18" spans="1:16" ht="25.5">
      <c r="A18" t="s">
        <v>50</v>
      </c>
      <c s="34" t="s">
        <v>26</v>
      </c>
      <c s="34" t="s">
        <v>2001</v>
      </c>
      <c s="35" t="s">
        <v>5</v>
      </c>
      <c s="6" t="s">
        <v>2002</v>
      </c>
      <c s="36" t="s">
        <v>236</v>
      </c>
      <c s="37">
        <v>40.5</v>
      </c>
      <c s="36">
        <v>0</v>
      </c>
      <c s="36">
        <f>ROUND(G18*H18,6)</f>
      </c>
      <c r="L18" s="38">
        <v>0</v>
      </c>
      <c s="32">
        <f>ROUND(ROUND(L18,2)*ROUND(G18,3),2)</f>
      </c>
      <c s="36" t="s">
        <v>926</v>
      </c>
      <c>
        <f>(M18*21)/100</f>
      </c>
      <c t="s">
        <v>28</v>
      </c>
    </row>
    <row r="19" spans="1:5" ht="25.5">
      <c r="A19" s="35" t="s">
        <v>56</v>
      </c>
      <c r="E19" s="39" t="s">
        <v>2002</v>
      </c>
    </row>
    <row r="20" spans="1:5" ht="25.5">
      <c r="A20" s="35" t="s">
        <v>57</v>
      </c>
      <c r="E20" s="40" t="s">
        <v>2003</v>
      </c>
    </row>
    <row r="21" spans="1:5" ht="12.75">
      <c r="A21" t="s">
        <v>58</v>
      </c>
      <c r="E21" s="39" t="s">
        <v>59</v>
      </c>
    </row>
    <row r="22" spans="1:16" ht="25.5">
      <c r="A22" t="s">
        <v>50</v>
      </c>
      <c s="34" t="s">
        <v>67</v>
      </c>
      <c s="34" t="s">
        <v>1526</v>
      </c>
      <c s="35" t="s">
        <v>5</v>
      </c>
      <c s="6" t="s">
        <v>1527</v>
      </c>
      <c s="36" t="s">
        <v>236</v>
      </c>
      <c s="37">
        <v>229.5</v>
      </c>
      <c s="36">
        <v>0</v>
      </c>
      <c s="36">
        <f>ROUND(G22*H22,6)</f>
      </c>
      <c r="L22" s="38">
        <v>0</v>
      </c>
      <c s="32">
        <f>ROUND(ROUND(L22,2)*ROUND(G22,3),2)</f>
      </c>
      <c s="36" t="s">
        <v>926</v>
      </c>
      <c>
        <f>(M22*21)/100</f>
      </c>
      <c t="s">
        <v>28</v>
      </c>
    </row>
    <row r="23" spans="1:5" ht="38.25">
      <c r="A23" s="35" t="s">
        <v>56</v>
      </c>
      <c r="E23" s="39" t="s">
        <v>1528</v>
      </c>
    </row>
    <row r="24" spans="1:5" ht="12.75">
      <c r="A24" s="35" t="s">
        <v>57</v>
      </c>
      <c r="E24" s="40" t="s">
        <v>2004</v>
      </c>
    </row>
    <row r="25" spans="1:5" ht="12.75">
      <c r="A25" t="s">
        <v>58</v>
      </c>
      <c r="E25" s="39" t="s">
        <v>59</v>
      </c>
    </row>
    <row r="26" spans="1:16" ht="25.5">
      <c r="A26" t="s">
        <v>50</v>
      </c>
      <c s="34" t="s">
        <v>70</v>
      </c>
      <c s="34" t="s">
        <v>1529</v>
      </c>
      <c s="35" t="s">
        <v>5</v>
      </c>
      <c s="6" t="s">
        <v>1530</v>
      </c>
      <c s="36" t="s">
        <v>423</v>
      </c>
      <c s="37">
        <v>150</v>
      </c>
      <c s="36">
        <v>0.000839</v>
      </c>
      <c s="36">
        <f>ROUND(G26*H26,6)</f>
      </c>
      <c r="L26" s="38">
        <v>0</v>
      </c>
      <c s="32">
        <f>ROUND(ROUND(L26,2)*ROUND(G26,3),2)</f>
      </c>
      <c s="36" t="s">
        <v>926</v>
      </c>
      <c>
        <f>(M26*21)/100</f>
      </c>
      <c t="s">
        <v>28</v>
      </c>
    </row>
    <row r="27" spans="1:5" ht="25.5">
      <c r="A27" s="35" t="s">
        <v>56</v>
      </c>
      <c r="E27" s="39" t="s">
        <v>1530</v>
      </c>
    </row>
    <row r="28" spans="1:5" ht="12.75">
      <c r="A28" s="35" t="s">
        <v>57</v>
      </c>
      <c r="E28" s="40" t="s">
        <v>5</v>
      </c>
    </row>
    <row r="29" spans="1:5" ht="12.75">
      <c r="A29" t="s">
        <v>58</v>
      </c>
      <c r="E29" s="39" t="s">
        <v>59</v>
      </c>
    </row>
    <row r="30" spans="1:16" ht="25.5">
      <c r="A30" t="s">
        <v>50</v>
      </c>
      <c s="34" t="s">
        <v>27</v>
      </c>
      <c s="34" t="s">
        <v>1531</v>
      </c>
      <c s="35" t="s">
        <v>5</v>
      </c>
      <c s="6" t="s">
        <v>1532</v>
      </c>
      <c s="36" t="s">
        <v>423</v>
      </c>
      <c s="37">
        <v>150</v>
      </c>
      <c s="36">
        <v>0</v>
      </c>
      <c s="36">
        <f>ROUND(G30*H30,6)</f>
      </c>
      <c r="L30" s="38">
        <v>0</v>
      </c>
      <c s="32">
        <f>ROUND(ROUND(L30,2)*ROUND(G30,3),2)</f>
      </c>
      <c s="36" t="s">
        <v>926</v>
      </c>
      <c>
        <f>(M30*21)/100</f>
      </c>
      <c t="s">
        <v>28</v>
      </c>
    </row>
    <row r="31" spans="1:5" ht="25.5">
      <c r="A31" s="35" t="s">
        <v>56</v>
      </c>
      <c r="E31" s="39" t="s">
        <v>1532</v>
      </c>
    </row>
    <row r="32" spans="1:5" ht="12.75">
      <c r="A32" s="35" t="s">
        <v>57</v>
      </c>
      <c r="E32" s="40" t="s">
        <v>5</v>
      </c>
    </row>
    <row r="33" spans="1:5" ht="12.75">
      <c r="A33" t="s">
        <v>58</v>
      </c>
      <c r="E33" s="39" t="s">
        <v>59</v>
      </c>
    </row>
    <row r="34" spans="1:16" ht="25.5">
      <c r="A34" t="s">
        <v>50</v>
      </c>
      <c s="34" t="s">
        <v>75</v>
      </c>
      <c s="34" t="s">
        <v>1025</v>
      </c>
      <c s="35" t="s">
        <v>5</v>
      </c>
      <c s="6" t="s">
        <v>1026</v>
      </c>
      <c s="36" t="s">
        <v>236</v>
      </c>
      <c s="37">
        <v>2758.823</v>
      </c>
      <c s="36">
        <v>0</v>
      </c>
      <c s="36">
        <f>ROUND(G34*H34,6)</f>
      </c>
      <c r="L34" s="38">
        <v>0</v>
      </c>
      <c s="32">
        <f>ROUND(ROUND(L34,2)*ROUND(G34,3),2)</f>
      </c>
      <c s="36" t="s">
        <v>926</v>
      </c>
      <c>
        <f>(M34*21)/100</f>
      </c>
      <c t="s">
        <v>28</v>
      </c>
    </row>
    <row r="35" spans="1:5" ht="25.5">
      <c r="A35" s="35" t="s">
        <v>56</v>
      </c>
      <c r="E35" s="39" t="s">
        <v>1026</v>
      </c>
    </row>
    <row r="36" spans="1:5" ht="12.75">
      <c r="A36" s="35" t="s">
        <v>57</v>
      </c>
      <c r="E36" s="40" t="s">
        <v>5</v>
      </c>
    </row>
    <row r="37" spans="1:5" ht="12.75">
      <c r="A37" t="s">
        <v>58</v>
      </c>
      <c r="E37" s="39" t="s">
        <v>59</v>
      </c>
    </row>
    <row r="38" spans="1:16" ht="25.5">
      <c r="A38" t="s">
        <v>50</v>
      </c>
      <c s="34" t="s">
        <v>78</v>
      </c>
      <c s="34" t="s">
        <v>932</v>
      </c>
      <c s="35" t="s">
        <v>5</v>
      </c>
      <c s="6" t="s">
        <v>933</v>
      </c>
      <c s="36" t="s">
        <v>236</v>
      </c>
      <c s="37">
        <v>2758.823</v>
      </c>
      <c s="36">
        <v>0</v>
      </c>
      <c s="36">
        <f>ROUND(G38*H38,6)</f>
      </c>
      <c r="L38" s="38">
        <v>0</v>
      </c>
      <c s="32">
        <f>ROUND(ROUND(L38,2)*ROUND(G38,3),2)</f>
      </c>
      <c s="36" t="s">
        <v>926</v>
      </c>
      <c>
        <f>(M38*21)/100</f>
      </c>
      <c t="s">
        <v>28</v>
      </c>
    </row>
    <row r="39" spans="1:5" ht="25.5">
      <c r="A39" s="35" t="s">
        <v>56</v>
      </c>
      <c r="E39" s="39" t="s">
        <v>933</v>
      </c>
    </row>
    <row r="40" spans="1:5" ht="12.75">
      <c r="A40" s="35" t="s">
        <v>57</v>
      </c>
      <c r="E40" s="40" t="s">
        <v>5</v>
      </c>
    </row>
    <row r="41" spans="1:5" ht="12.75">
      <c r="A41" t="s">
        <v>58</v>
      </c>
      <c r="E41" s="39" t="s">
        <v>59</v>
      </c>
    </row>
    <row r="42" spans="1:16" ht="25.5">
      <c r="A42" t="s">
        <v>50</v>
      </c>
      <c s="34" t="s">
        <v>81</v>
      </c>
      <c s="34" t="s">
        <v>1148</v>
      </c>
      <c s="35" t="s">
        <v>5</v>
      </c>
      <c s="6" t="s">
        <v>1149</v>
      </c>
      <c s="36" t="s">
        <v>236</v>
      </c>
      <c s="37">
        <v>1075</v>
      </c>
      <c s="36">
        <v>0</v>
      </c>
      <c s="36">
        <f>ROUND(G42*H42,6)</f>
      </c>
      <c r="L42" s="38">
        <v>0</v>
      </c>
      <c s="32">
        <f>ROUND(ROUND(L42,2)*ROUND(G42,3),2)</f>
      </c>
      <c s="36" t="s">
        <v>926</v>
      </c>
      <c>
        <f>(M42*21)/100</f>
      </c>
      <c t="s">
        <v>28</v>
      </c>
    </row>
    <row r="43" spans="1:5" ht="25.5">
      <c r="A43" s="35" t="s">
        <v>56</v>
      </c>
      <c r="E43" s="39" t="s">
        <v>1149</v>
      </c>
    </row>
    <row r="44" spans="1:5" ht="12.75">
      <c r="A44" s="35" t="s">
        <v>57</v>
      </c>
      <c r="E44" s="40" t="s">
        <v>5</v>
      </c>
    </row>
    <row r="45" spans="1:5" ht="12.75">
      <c r="A45" t="s">
        <v>58</v>
      </c>
      <c r="E45" s="39" t="s">
        <v>59</v>
      </c>
    </row>
    <row r="46" spans="1:16" ht="12.75">
      <c r="A46" t="s">
        <v>50</v>
      </c>
      <c s="34" t="s">
        <v>84</v>
      </c>
      <c s="34" t="s">
        <v>934</v>
      </c>
      <c s="35" t="s">
        <v>5</v>
      </c>
      <c s="6" t="s">
        <v>935</v>
      </c>
      <c s="36" t="s">
        <v>236</v>
      </c>
      <c s="37">
        <v>182</v>
      </c>
      <c s="36">
        <v>0</v>
      </c>
      <c s="36">
        <f>ROUND(G46*H46,6)</f>
      </c>
      <c r="L46" s="38">
        <v>0</v>
      </c>
      <c s="32">
        <f>ROUND(ROUND(L46,2)*ROUND(G46,3),2)</f>
      </c>
      <c s="36" t="s">
        <v>926</v>
      </c>
      <c>
        <f>(M46*21)/100</f>
      </c>
      <c t="s">
        <v>28</v>
      </c>
    </row>
    <row r="47" spans="1:5" ht="12.75">
      <c r="A47" s="35" t="s">
        <v>56</v>
      </c>
      <c r="E47" s="39" t="s">
        <v>1535</v>
      </c>
    </row>
    <row r="48" spans="1:5" ht="12.75">
      <c r="A48" s="35" t="s">
        <v>57</v>
      </c>
      <c r="E48" s="40" t="s">
        <v>5</v>
      </c>
    </row>
    <row r="49" spans="1:5" ht="12.75">
      <c r="A49" t="s">
        <v>58</v>
      </c>
      <c r="E49" s="39" t="s">
        <v>59</v>
      </c>
    </row>
    <row r="50" spans="1:16" ht="25.5">
      <c r="A50" t="s">
        <v>50</v>
      </c>
      <c s="34" t="s">
        <v>87</v>
      </c>
      <c s="34" t="s">
        <v>1345</v>
      </c>
      <c s="35" t="s">
        <v>5</v>
      </c>
      <c s="6" t="s">
        <v>1346</v>
      </c>
      <c s="36" t="s">
        <v>236</v>
      </c>
      <c s="37">
        <v>66</v>
      </c>
      <c s="36">
        <v>0</v>
      </c>
      <c s="36">
        <f>ROUND(G50*H50,6)</f>
      </c>
      <c r="L50" s="38">
        <v>0</v>
      </c>
      <c s="32">
        <f>ROUND(ROUND(L50,2)*ROUND(G50,3),2)</f>
      </c>
      <c s="36" t="s">
        <v>926</v>
      </c>
      <c>
        <f>(M50*21)/100</f>
      </c>
      <c t="s">
        <v>28</v>
      </c>
    </row>
    <row r="51" spans="1:5" ht="38.25">
      <c r="A51" s="35" t="s">
        <v>56</v>
      </c>
      <c r="E51" s="39" t="s">
        <v>1347</v>
      </c>
    </row>
    <row r="52" spans="1:5" ht="12.75">
      <c r="A52" s="35" t="s">
        <v>57</v>
      </c>
      <c r="E52" s="40" t="s">
        <v>5</v>
      </c>
    </row>
    <row r="53" spans="1:5" ht="12.75">
      <c r="A53" t="s">
        <v>58</v>
      </c>
      <c r="E53" s="39" t="s">
        <v>59</v>
      </c>
    </row>
    <row r="54" spans="1:16" ht="12.75">
      <c r="A54" t="s">
        <v>50</v>
      </c>
      <c s="34" t="s">
        <v>91</v>
      </c>
      <c s="34" t="s">
        <v>1150</v>
      </c>
      <c s="35" t="s">
        <v>5</v>
      </c>
      <c s="6" t="s">
        <v>1151</v>
      </c>
      <c s="36" t="s">
        <v>939</v>
      </c>
      <c s="37">
        <v>112.2</v>
      </c>
      <c s="36">
        <v>1</v>
      </c>
      <c s="36">
        <f>ROUND(G54*H54,6)</f>
      </c>
      <c r="L54" s="38">
        <v>0</v>
      </c>
      <c s="32">
        <f>ROUND(ROUND(L54,2)*ROUND(G54,3),2)</f>
      </c>
      <c s="36" t="s">
        <v>926</v>
      </c>
      <c>
        <f>(M54*21)/100</f>
      </c>
      <c t="s">
        <v>28</v>
      </c>
    </row>
    <row r="55" spans="1:5" ht="12.75">
      <c r="A55" s="35" t="s">
        <v>56</v>
      </c>
      <c r="E55" s="39" t="s">
        <v>1151</v>
      </c>
    </row>
    <row r="56" spans="1:5" ht="12.75">
      <c r="A56" s="35" t="s">
        <v>57</v>
      </c>
      <c r="E56" s="40" t="s">
        <v>5</v>
      </c>
    </row>
    <row r="57" spans="1:5" ht="12.75">
      <c r="A57" t="s">
        <v>58</v>
      </c>
      <c r="E57" s="39" t="s">
        <v>59</v>
      </c>
    </row>
    <row r="58" spans="1:13" ht="12.75">
      <c r="A58" t="s">
        <v>47</v>
      </c>
      <c r="C58" s="31" t="s">
        <v>28</v>
      </c>
      <c r="E58" s="33" t="s">
        <v>2005</v>
      </c>
      <c r="J58" s="32">
        <f>0</f>
      </c>
      <c s="32">
        <f>0</f>
      </c>
      <c s="32">
        <f>0+L59+L63+L67+L71+L75+L79+L83+L87+L91+L95+L99+L103+L107+L111+L115+L119</f>
      </c>
      <c s="32">
        <f>0+M59+M63+M67+M71+M75+M79+M83+M87+M91+M95+M99+M103+M107+M111+M115+M119</f>
      </c>
    </row>
    <row r="59" spans="1:16" ht="25.5">
      <c r="A59" t="s">
        <v>50</v>
      </c>
      <c s="34" t="s">
        <v>94</v>
      </c>
      <c s="34" t="s">
        <v>2006</v>
      </c>
      <c s="35" t="s">
        <v>5</v>
      </c>
      <c s="6" t="s">
        <v>2007</v>
      </c>
      <c s="36" t="s">
        <v>64</v>
      </c>
      <c s="37">
        <v>615</v>
      </c>
      <c s="36">
        <v>0.00016</v>
      </c>
      <c s="36">
        <f>ROUND(G59*H59,6)</f>
      </c>
      <c r="L59" s="38">
        <v>0</v>
      </c>
      <c s="32">
        <f>ROUND(ROUND(L59,2)*ROUND(G59,3),2)</f>
      </c>
      <c s="36" t="s">
        <v>926</v>
      </c>
      <c>
        <f>(M59*21)/100</f>
      </c>
      <c t="s">
        <v>28</v>
      </c>
    </row>
    <row r="60" spans="1:5" ht="25.5">
      <c r="A60" s="35" t="s">
        <v>56</v>
      </c>
      <c r="E60" s="39" t="s">
        <v>2007</v>
      </c>
    </row>
    <row r="61" spans="1:5" ht="12.75">
      <c r="A61" s="35" t="s">
        <v>57</v>
      </c>
      <c r="E61" s="40" t="s">
        <v>5</v>
      </c>
    </row>
    <row r="62" spans="1:5" ht="12.75">
      <c r="A62" t="s">
        <v>58</v>
      </c>
      <c r="E62" s="39" t="s">
        <v>59</v>
      </c>
    </row>
    <row r="63" spans="1:16" ht="25.5">
      <c r="A63" t="s">
        <v>50</v>
      </c>
      <c s="34" t="s">
        <v>101</v>
      </c>
      <c s="34" t="s">
        <v>2008</v>
      </c>
      <c s="35" t="s">
        <v>5</v>
      </c>
      <c s="6" t="s">
        <v>2009</v>
      </c>
      <c s="36" t="s">
        <v>64</v>
      </c>
      <c s="37">
        <v>420</v>
      </c>
      <c s="36">
        <v>0.00021</v>
      </c>
      <c s="36">
        <f>ROUND(G63*H63,6)</f>
      </c>
      <c r="L63" s="38">
        <v>0</v>
      </c>
      <c s="32">
        <f>ROUND(ROUND(L63,2)*ROUND(G63,3),2)</f>
      </c>
      <c s="36" t="s">
        <v>926</v>
      </c>
      <c>
        <f>(M63*21)/100</f>
      </c>
      <c t="s">
        <v>28</v>
      </c>
    </row>
    <row r="64" spans="1:5" ht="25.5">
      <c r="A64" s="35" t="s">
        <v>56</v>
      </c>
      <c r="E64" s="39" t="s">
        <v>2009</v>
      </c>
    </row>
    <row r="65" spans="1:5" ht="12.75">
      <c r="A65" s="35" t="s">
        <v>57</v>
      </c>
      <c r="E65" s="40" t="s">
        <v>5</v>
      </c>
    </row>
    <row r="66" spans="1:5" ht="12.75">
      <c r="A66" t="s">
        <v>58</v>
      </c>
      <c r="E66" s="39" t="s">
        <v>59</v>
      </c>
    </row>
    <row r="67" spans="1:16" ht="38.25">
      <c r="A67" t="s">
        <v>50</v>
      </c>
      <c s="34" t="s">
        <v>104</v>
      </c>
      <c s="34" t="s">
        <v>2010</v>
      </c>
      <c s="35" t="s">
        <v>5</v>
      </c>
      <c s="6" t="s">
        <v>2011</v>
      </c>
      <c s="36" t="s">
        <v>64</v>
      </c>
      <c s="37">
        <v>1035</v>
      </c>
      <c s="36">
        <v>0</v>
      </c>
      <c s="36">
        <f>ROUND(G67*H67,6)</f>
      </c>
      <c r="L67" s="38">
        <v>0</v>
      </c>
      <c s="32">
        <f>ROUND(ROUND(L67,2)*ROUND(G67,3),2)</f>
      </c>
      <c s="36" t="s">
        <v>926</v>
      </c>
      <c>
        <f>(M67*21)/100</f>
      </c>
      <c t="s">
        <v>28</v>
      </c>
    </row>
    <row r="68" spans="1:5" ht="38.25">
      <c r="A68" s="35" t="s">
        <v>56</v>
      </c>
      <c r="E68" s="39" t="s">
        <v>2012</v>
      </c>
    </row>
    <row r="69" spans="1:5" ht="12.75">
      <c r="A69" s="35" t="s">
        <v>57</v>
      </c>
      <c r="E69" s="40" t="s">
        <v>5</v>
      </c>
    </row>
    <row r="70" spans="1:5" ht="12.75">
      <c r="A70" t="s">
        <v>58</v>
      </c>
      <c r="E70" s="39" t="s">
        <v>59</v>
      </c>
    </row>
    <row r="71" spans="1:16" ht="25.5">
      <c r="A71" t="s">
        <v>50</v>
      </c>
      <c s="34" t="s">
        <v>109</v>
      </c>
      <c s="34" t="s">
        <v>2013</v>
      </c>
      <c s="35" t="s">
        <v>5</v>
      </c>
      <c s="6" t="s">
        <v>2014</v>
      </c>
      <c s="36" t="s">
        <v>236</v>
      </c>
      <c s="37">
        <v>172.8</v>
      </c>
      <c s="36">
        <v>2.50187</v>
      </c>
      <c s="36">
        <f>ROUND(G71*H71,6)</f>
      </c>
      <c r="L71" s="38">
        <v>0</v>
      </c>
      <c s="32">
        <f>ROUND(ROUND(L71,2)*ROUND(G71,3),2)</f>
      </c>
      <c s="36" t="s">
        <v>926</v>
      </c>
      <c>
        <f>(M71*21)/100</f>
      </c>
      <c t="s">
        <v>28</v>
      </c>
    </row>
    <row r="72" spans="1:5" ht="25.5">
      <c r="A72" s="35" t="s">
        <v>56</v>
      </c>
      <c r="E72" s="39" t="s">
        <v>2014</v>
      </c>
    </row>
    <row r="73" spans="1:5" ht="12.75">
      <c r="A73" s="35" t="s">
        <v>57</v>
      </c>
      <c r="E73" s="40" t="s">
        <v>5</v>
      </c>
    </row>
    <row r="74" spans="1:5" ht="12.75">
      <c r="A74" t="s">
        <v>58</v>
      </c>
      <c r="E74" s="39" t="s">
        <v>59</v>
      </c>
    </row>
    <row r="75" spans="1:16" ht="12.75">
      <c r="A75" t="s">
        <v>50</v>
      </c>
      <c s="34" t="s">
        <v>112</v>
      </c>
      <c s="34" t="s">
        <v>2015</v>
      </c>
      <c s="35" t="s">
        <v>5</v>
      </c>
      <c s="6" t="s">
        <v>2016</v>
      </c>
      <c s="36" t="s">
        <v>423</v>
      </c>
      <c s="37">
        <v>506.4</v>
      </c>
      <c s="36">
        <v>0.00264</v>
      </c>
      <c s="36">
        <f>ROUND(G75*H75,6)</f>
      </c>
      <c r="L75" s="38">
        <v>0</v>
      </c>
      <c s="32">
        <f>ROUND(ROUND(L75,2)*ROUND(G75,3),2)</f>
      </c>
      <c s="36" t="s">
        <v>2017</v>
      </c>
      <c>
        <f>(M75*21)/100</f>
      </c>
      <c t="s">
        <v>28</v>
      </c>
    </row>
    <row r="76" spans="1:5" ht="12.75">
      <c r="A76" s="35" t="s">
        <v>56</v>
      </c>
      <c r="E76" s="39" t="s">
        <v>2016</v>
      </c>
    </row>
    <row r="77" spans="1:5" ht="12.75">
      <c r="A77" s="35" t="s">
        <v>57</v>
      </c>
      <c r="E77" s="40" t="s">
        <v>5</v>
      </c>
    </row>
    <row r="78" spans="1:5" ht="12.75">
      <c r="A78" t="s">
        <v>58</v>
      </c>
      <c r="E78" s="39" t="s">
        <v>59</v>
      </c>
    </row>
    <row r="79" spans="1:16" ht="12.75">
      <c r="A79" t="s">
        <v>50</v>
      </c>
      <c s="34" t="s">
        <v>115</v>
      </c>
      <c s="34" t="s">
        <v>2018</v>
      </c>
      <c s="35" t="s">
        <v>5</v>
      </c>
      <c s="6" t="s">
        <v>2019</v>
      </c>
      <c s="36" t="s">
        <v>423</v>
      </c>
      <c s="37">
        <v>506.4</v>
      </c>
      <c s="36">
        <v>0</v>
      </c>
      <c s="36">
        <f>ROUND(G79*H79,6)</f>
      </c>
      <c r="L79" s="38">
        <v>0</v>
      </c>
      <c s="32">
        <f>ROUND(ROUND(L79,2)*ROUND(G79,3),2)</f>
      </c>
      <c s="36" t="s">
        <v>926</v>
      </c>
      <c>
        <f>(M79*21)/100</f>
      </c>
      <c t="s">
        <v>28</v>
      </c>
    </row>
    <row r="80" spans="1:5" ht="12.75">
      <c r="A80" s="35" t="s">
        <v>56</v>
      </c>
      <c r="E80" s="39" t="s">
        <v>2019</v>
      </c>
    </row>
    <row r="81" spans="1:5" ht="12.75">
      <c r="A81" s="35" t="s">
        <v>57</v>
      </c>
      <c r="E81" s="40" t="s">
        <v>5</v>
      </c>
    </row>
    <row r="82" spans="1:5" ht="12.75">
      <c r="A82" t="s">
        <v>58</v>
      </c>
      <c r="E82" s="39" t="s">
        <v>59</v>
      </c>
    </row>
    <row r="83" spans="1:16" ht="25.5">
      <c r="A83" t="s">
        <v>50</v>
      </c>
      <c s="34" t="s">
        <v>118</v>
      </c>
      <c s="34" t="s">
        <v>2020</v>
      </c>
      <c s="35" t="s">
        <v>5</v>
      </c>
      <c s="6" t="s">
        <v>2021</v>
      </c>
      <c s="36" t="s">
        <v>54</v>
      </c>
      <c s="37">
        <v>58</v>
      </c>
      <c s="36">
        <v>0.02277</v>
      </c>
      <c s="36">
        <f>ROUND(G83*H83,6)</f>
      </c>
      <c r="L83" s="38">
        <v>0</v>
      </c>
      <c s="32">
        <f>ROUND(ROUND(L83,2)*ROUND(G83,3),2)</f>
      </c>
      <c s="36" t="s">
        <v>926</v>
      </c>
      <c>
        <f>(M83*21)/100</f>
      </c>
      <c t="s">
        <v>28</v>
      </c>
    </row>
    <row r="84" spans="1:5" ht="38.25">
      <c r="A84" s="35" t="s">
        <v>56</v>
      </c>
      <c r="E84" s="39" t="s">
        <v>2022</v>
      </c>
    </row>
    <row r="85" spans="1:5" ht="12.75">
      <c r="A85" s="35" t="s">
        <v>57</v>
      </c>
      <c r="E85" s="40" t="s">
        <v>5</v>
      </c>
    </row>
    <row r="86" spans="1:5" ht="12.75">
      <c r="A86" t="s">
        <v>58</v>
      </c>
      <c r="E86" s="39" t="s">
        <v>59</v>
      </c>
    </row>
    <row r="87" spans="1:16" ht="12.75">
      <c r="A87" t="s">
        <v>50</v>
      </c>
      <c s="34" t="s">
        <v>121</v>
      </c>
      <c s="34" t="s">
        <v>2023</v>
      </c>
      <c s="35" t="s">
        <v>5</v>
      </c>
      <c s="6" t="s">
        <v>2024</v>
      </c>
      <c s="36" t="s">
        <v>939</v>
      </c>
      <c s="37">
        <v>13</v>
      </c>
      <c s="36">
        <v>1.06062</v>
      </c>
      <c s="36">
        <f>ROUND(G87*H87,6)</f>
      </c>
      <c r="L87" s="38">
        <v>0</v>
      </c>
      <c s="32">
        <f>ROUND(ROUND(L87,2)*ROUND(G87,3),2)</f>
      </c>
      <c s="36" t="s">
        <v>926</v>
      </c>
      <c>
        <f>(M87*21)/100</f>
      </c>
      <c t="s">
        <v>28</v>
      </c>
    </row>
    <row r="88" spans="1:5" ht="12.75">
      <c r="A88" s="35" t="s">
        <v>56</v>
      </c>
      <c r="E88" s="39" t="s">
        <v>2024</v>
      </c>
    </row>
    <row r="89" spans="1:5" ht="12.75">
      <c r="A89" s="35" t="s">
        <v>57</v>
      </c>
      <c r="E89" s="40" t="s">
        <v>5</v>
      </c>
    </row>
    <row r="90" spans="1:5" ht="12.75">
      <c r="A90" t="s">
        <v>58</v>
      </c>
      <c r="E90" s="39" t="s">
        <v>59</v>
      </c>
    </row>
    <row r="91" spans="1:16" ht="12.75">
      <c r="A91" t="s">
        <v>50</v>
      </c>
      <c s="34" t="s">
        <v>125</v>
      </c>
      <c s="34" t="s">
        <v>2025</v>
      </c>
      <c s="35" t="s">
        <v>5</v>
      </c>
      <c s="6" t="s">
        <v>2026</v>
      </c>
      <c s="36" t="s">
        <v>236</v>
      </c>
      <c s="37">
        <v>783.744</v>
      </c>
      <c s="36">
        <v>2.45</v>
      </c>
      <c s="36">
        <f>ROUND(G91*H91,6)</f>
      </c>
      <c r="L91" s="38">
        <v>0</v>
      </c>
      <c s="32">
        <f>ROUND(ROUND(L91,2)*ROUND(G91,3),2)</f>
      </c>
      <c s="36" t="s">
        <v>926</v>
      </c>
      <c>
        <f>(M91*21)/100</f>
      </c>
      <c t="s">
        <v>28</v>
      </c>
    </row>
    <row r="92" spans="1:5" ht="12.75">
      <c r="A92" s="35" t="s">
        <v>56</v>
      </c>
      <c r="E92" s="39" t="s">
        <v>2026</v>
      </c>
    </row>
    <row r="93" spans="1:5" ht="12.75">
      <c r="A93" s="35" t="s">
        <v>57</v>
      </c>
      <c r="E93" s="40" t="s">
        <v>5</v>
      </c>
    </row>
    <row r="94" spans="1:5" ht="12.75">
      <c r="A94" t="s">
        <v>58</v>
      </c>
      <c r="E94" s="39" t="s">
        <v>59</v>
      </c>
    </row>
    <row r="95" spans="1:16" ht="12.75">
      <c r="A95" t="s">
        <v>50</v>
      </c>
      <c s="34" t="s">
        <v>128</v>
      </c>
      <c s="34" t="s">
        <v>2027</v>
      </c>
      <c s="35" t="s">
        <v>5</v>
      </c>
      <c s="6" t="s">
        <v>2028</v>
      </c>
      <c s="36" t="s">
        <v>939</v>
      </c>
      <c s="37">
        <v>38.2</v>
      </c>
      <c s="36">
        <v>1.11381</v>
      </c>
      <c s="36">
        <f>ROUND(G95*H95,6)</f>
      </c>
      <c r="L95" s="38">
        <v>0</v>
      </c>
      <c s="32">
        <f>ROUND(ROUND(L95,2)*ROUND(G95,3),2)</f>
      </c>
      <c s="36" t="s">
        <v>926</v>
      </c>
      <c>
        <f>(M95*21)/100</f>
      </c>
      <c t="s">
        <v>28</v>
      </c>
    </row>
    <row r="96" spans="1:5" ht="12.75">
      <c r="A96" s="35" t="s">
        <v>56</v>
      </c>
      <c r="E96" s="39" t="s">
        <v>2028</v>
      </c>
    </row>
    <row r="97" spans="1:5" ht="12.75">
      <c r="A97" s="35" t="s">
        <v>57</v>
      </c>
      <c r="E97" s="40" t="s">
        <v>5</v>
      </c>
    </row>
    <row r="98" spans="1:5" ht="12.75">
      <c r="A98" t="s">
        <v>58</v>
      </c>
      <c r="E98" s="39" t="s">
        <v>59</v>
      </c>
    </row>
    <row r="99" spans="1:16" ht="25.5">
      <c r="A99" t="s">
        <v>50</v>
      </c>
      <c s="34" t="s">
        <v>132</v>
      </c>
      <c s="34" t="s">
        <v>2029</v>
      </c>
      <c s="35" t="s">
        <v>5</v>
      </c>
      <c s="6" t="s">
        <v>2030</v>
      </c>
      <c s="36" t="s">
        <v>236</v>
      </c>
      <c s="37">
        <v>422.477</v>
      </c>
      <c s="36">
        <v>2.501872</v>
      </c>
      <c s="36">
        <f>ROUND(G99*H99,6)</f>
      </c>
      <c r="L99" s="38">
        <v>0</v>
      </c>
      <c s="32">
        <f>ROUND(ROUND(L99,2)*ROUND(G99,3),2)</f>
      </c>
      <c s="36" t="s">
        <v>926</v>
      </c>
      <c>
        <f>(M99*21)/100</f>
      </c>
      <c t="s">
        <v>28</v>
      </c>
    </row>
    <row r="100" spans="1:5" ht="25.5">
      <c r="A100" s="35" t="s">
        <v>56</v>
      </c>
      <c r="E100" s="39" t="s">
        <v>2030</v>
      </c>
    </row>
    <row r="101" spans="1:5" ht="12.75">
      <c r="A101" s="35" t="s">
        <v>57</v>
      </c>
      <c r="E101" s="40" t="s">
        <v>5</v>
      </c>
    </row>
    <row r="102" spans="1:5" ht="12.75">
      <c r="A102" t="s">
        <v>58</v>
      </c>
      <c r="E102" s="39" t="s">
        <v>59</v>
      </c>
    </row>
    <row r="103" spans="1:16" ht="12.75">
      <c r="A103" t="s">
        <v>50</v>
      </c>
      <c s="34" t="s">
        <v>136</v>
      </c>
      <c s="34" t="s">
        <v>1708</v>
      </c>
      <c s="35" t="s">
        <v>5</v>
      </c>
      <c s="6" t="s">
        <v>1709</v>
      </c>
      <c s="36" t="s">
        <v>939</v>
      </c>
      <c s="37">
        <v>12.902</v>
      </c>
      <c s="36">
        <v>1.062773</v>
      </c>
      <c s="36">
        <f>ROUND(G103*H103,6)</f>
      </c>
      <c r="L103" s="38">
        <v>0</v>
      </c>
      <c s="32">
        <f>ROUND(ROUND(L103,2)*ROUND(G103,3),2)</f>
      </c>
      <c s="36" t="s">
        <v>926</v>
      </c>
      <c>
        <f>(M103*21)/100</f>
      </c>
      <c t="s">
        <v>28</v>
      </c>
    </row>
    <row r="104" spans="1:5" ht="12.75">
      <c r="A104" s="35" t="s">
        <v>56</v>
      </c>
      <c r="E104" s="39" t="s">
        <v>1709</v>
      </c>
    </row>
    <row r="105" spans="1:5" ht="12.75">
      <c r="A105" s="35" t="s">
        <v>57</v>
      </c>
      <c r="E105" s="40" t="s">
        <v>5</v>
      </c>
    </row>
    <row r="106" spans="1:5" ht="12.75">
      <c r="A106" t="s">
        <v>58</v>
      </c>
      <c r="E106" s="39" t="s">
        <v>59</v>
      </c>
    </row>
    <row r="107" spans="1:16" ht="25.5">
      <c r="A107" t="s">
        <v>50</v>
      </c>
      <c s="34" t="s">
        <v>140</v>
      </c>
      <c s="34" t="s">
        <v>2031</v>
      </c>
      <c s="35" t="s">
        <v>5</v>
      </c>
      <c s="6" t="s">
        <v>2032</v>
      </c>
      <c s="36" t="s">
        <v>236</v>
      </c>
      <c s="37">
        <v>2.61</v>
      </c>
      <c s="36">
        <v>2.50187</v>
      </c>
      <c s="36">
        <f>ROUND(G107*H107,6)</f>
      </c>
      <c r="L107" s="38">
        <v>0</v>
      </c>
      <c s="32">
        <f>ROUND(ROUND(L107,2)*ROUND(G107,3),2)</f>
      </c>
      <c s="36" t="s">
        <v>926</v>
      </c>
      <c>
        <f>(M107*21)/100</f>
      </c>
      <c t="s">
        <v>28</v>
      </c>
    </row>
    <row r="108" spans="1:5" ht="25.5">
      <c r="A108" s="35" t="s">
        <v>56</v>
      </c>
      <c r="E108" s="39" t="s">
        <v>2032</v>
      </c>
    </row>
    <row r="109" spans="1:5" ht="12.75">
      <c r="A109" s="35" t="s">
        <v>57</v>
      </c>
      <c r="E109" s="40" t="s">
        <v>5</v>
      </c>
    </row>
    <row r="110" spans="1:5" ht="12.75">
      <c r="A110" t="s">
        <v>58</v>
      </c>
      <c r="E110" s="39" t="s">
        <v>59</v>
      </c>
    </row>
    <row r="111" spans="1:16" ht="12.75">
      <c r="A111" t="s">
        <v>50</v>
      </c>
      <c s="34" t="s">
        <v>144</v>
      </c>
      <c s="34" t="s">
        <v>2033</v>
      </c>
      <c s="35" t="s">
        <v>5</v>
      </c>
      <c s="6" t="s">
        <v>2034</v>
      </c>
      <c s="36" t="s">
        <v>423</v>
      </c>
      <c s="37">
        <v>20.822</v>
      </c>
      <c s="36">
        <v>0.00275</v>
      </c>
      <c s="36">
        <f>ROUND(G111*H111,6)</f>
      </c>
      <c r="L111" s="38">
        <v>0</v>
      </c>
      <c s="32">
        <f>ROUND(ROUND(L111,2)*ROUND(G111,3),2)</f>
      </c>
      <c s="36" t="s">
        <v>926</v>
      </c>
      <c>
        <f>(M111*21)/100</f>
      </c>
      <c t="s">
        <v>28</v>
      </c>
    </row>
    <row r="112" spans="1:5" ht="12.75">
      <c r="A112" s="35" t="s">
        <v>56</v>
      </c>
      <c r="E112" s="39" t="s">
        <v>2034</v>
      </c>
    </row>
    <row r="113" spans="1:5" ht="12.75">
      <c r="A113" s="35" t="s">
        <v>57</v>
      </c>
      <c r="E113" s="40" t="s">
        <v>5</v>
      </c>
    </row>
    <row r="114" spans="1:5" ht="12.75">
      <c r="A114" t="s">
        <v>58</v>
      </c>
      <c r="E114" s="39" t="s">
        <v>59</v>
      </c>
    </row>
    <row r="115" spans="1:16" ht="12.75">
      <c r="A115" t="s">
        <v>50</v>
      </c>
      <c s="34" t="s">
        <v>148</v>
      </c>
      <c s="34" t="s">
        <v>2035</v>
      </c>
      <c s="35" t="s">
        <v>5</v>
      </c>
      <c s="6" t="s">
        <v>2036</v>
      </c>
      <c s="36" t="s">
        <v>423</v>
      </c>
      <c s="37">
        <v>20.822</v>
      </c>
      <c s="36">
        <v>0</v>
      </c>
      <c s="36">
        <f>ROUND(G115*H115,6)</f>
      </c>
      <c r="L115" s="38">
        <v>0</v>
      </c>
      <c s="32">
        <f>ROUND(ROUND(L115,2)*ROUND(G115,3),2)</f>
      </c>
      <c s="36" t="s">
        <v>926</v>
      </c>
      <c>
        <f>(M115*21)/100</f>
      </c>
      <c t="s">
        <v>28</v>
      </c>
    </row>
    <row r="116" spans="1:5" ht="12.75">
      <c r="A116" s="35" t="s">
        <v>56</v>
      </c>
      <c r="E116" s="39" t="s">
        <v>2036</v>
      </c>
    </row>
    <row r="117" spans="1:5" ht="12.75">
      <c r="A117" s="35" t="s">
        <v>57</v>
      </c>
      <c r="E117" s="40" t="s">
        <v>5</v>
      </c>
    </row>
    <row r="118" spans="1:5" ht="12.75">
      <c r="A118" t="s">
        <v>58</v>
      </c>
      <c r="E118" s="39" t="s">
        <v>59</v>
      </c>
    </row>
    <row r="119" spans="1:16" ht="25.5">
      <c r="A119" t="s">
        <v>50</v>
      </c>
      <c s="34" t="s">
        <v>152</v>
      </c>
      <c s="34" t="s">
        <v>2037</v>
      </c>
      <c s="35" t="s">
        <v>5</v>
      </c>
      <c s="6" t="s">
        <v>2038</v>
      </c>
      <c s="36" t="s">
        <v>939</v>
      </c>
      <c s="37">
        <v>0.392</v>
      </c>
      <c s="36">
        <v>1.0594</v>
      </c>
      <c s="36">
        <f>ROUND(G119*H119,6)</f>
      </c>
      <c r="L119" s="38">
        <v>0</v>
      </c>
      <c s="32">
        <f>ROUND(ROUND(L119,2)*ROUND(G119,3),2)</f>
      </c>
      <c s="36" t="s">
        <v>926</v>
      </c>
      <c>
        <f>(M119*21)/100</f>
      </c>
      <c t="s">
        <v>28</v>
      </c>
    </row>
    <row r="120" spans="1:5" ht="38.25">
      <c r="A120" s="35" t="s">
        <v>56</v>
      </c>
      <c r="E120" s="39" t="s">
        <v>2039</v>
      </c>
    </row>
    <row r="121" spans="1:5" ht="12.75">
      <c r="A121" s="35" t="s">
        <v>57</v>
      </c>
      <c r="E121" s="40" t="s">
        <v>5</v>
      </c>
    </row>
    <row r="122" spans="1:5" ht="12.75">
      <c r="A122" t="s">
        <v>58</v>
      </c>
      <c r="E122" s="39" t="s">
        <v>59</v>
      </c>
    </row>
    <row r="123" spans="1:13" ht="12.75">
      <c r="A123" t="s">
        <v>47</v>
      </c>
      <c r="C123" s="31" t="s">
        <v>26</v>
      </c>
      <c r="E123" s="33" t="s">
        <v>952</v>
      </c>
      <c r="J123" s="32">
        <f>0</f>
      </c>
      <c s="32">
        <f>0</f>
      </c>
      <c s="32">
        <f>0+L124+L128+L132+L136+L140+L144+L148+L152+L156+L160+L164+L168+L172+L176+L180+L184+L188+L192+L196+L200+L204+L208+L212+L216+L220+L224+L228+L232+L236+L240+L244+L248+L252+L256+L260+L264+L268+L272+L276+L280+L284+L288+L292+L296+L300+L304+L308+L312+L316+L320+L324+L328+L332+L336+L340+L344+L348+L352+L356+L360+L364+L368+L372+L376+L380+L384</f>
      </c>
      <c s="32">
        <f>0+M124+M128+M132+M136+M140+M144+M148+M152+M156+M160+M164+M168+M172+M176+M180+M184+M188+M192+M196+M200+M204+M208+M212+M216+M220+M224+M228+M232+M236+M240+M244+M248+M252+M256+M260+M264+M268+M272+M276+M280+M284+M288+M292+M296+M300+M304+M308+M312+M316+M320+M324+M328+M332+M336+M340+M344+M348+M352+M356+M360+M364+M368+M372+M376+M380+M384</f>
      </c>
    </row>
    <row r="124" spans="1:16" ht="25.5">
      <c r="A124" t="s">
        <v>50</v>
      </c>
      <c s="34" t="s">
        <v>156</v>
      </c>
      <c s="34" t="s">
        <v>2040</v>
      </c>
      <c s="35" t="s">
        <v>5</v>
      </c>
      <c s="6" t="s">
        <v>2041</v>
      </c>
      <c s="36" t="s">
        <v>423</v>
      </c>
      <c s="37">
        <v>52.41</v>
      </c>
      <c s="36">
        <v>0.189711</v>
      </c>
      <c s="36">
        <f>ROUND(G124*H124,6)</f>
      </c>
      <c r="L124" s="38">
        <v>0</v>
      </c>
      <c s="32">
        <f>ROUND(ROUND(L124,2)*ROUND(G124,3),2)</f>
      </c>
      <c s="36" t="s">
        <v>926</v>
      </c>
      <c>
        <f>(M124*21)/100</f>
      </c>
      <c t="s">
        <v>28</v>
      </c>
    </row>
    <row r="125" spans="1:5" ht="25.5">
      <c r="A125" s="35" t="s">
        <v>56</v>
      </c>
      <c r="E125" s="39" t="s">
        <v>2041</v>
      </c>
    </row>
    <row r="126" spans="1:5" ht="12.75">
      <c r="A126" s="35" t="s">
        <v>57</v>
      </c>
      <c r="E126" s="40" t="s">
        <v>5</v>
      </c>
    </row>
    <row r="127" spans="1:5" ht="12.75">
      <c r="A127" t="s">
        <v>58</v>
      </c>
      <c r="E127" s="39" t="s">
        <v>59</v>
      </c>
    </row>
    <row r="128" spans="1:16" ht="25.5">
      <c r="A128" t="s">
        <v>50</v>
      </c>
      <c s="34" t="s">
        <v>160</v>
      </c>
      <c s="34" t="s">
        <v>2042</v>
      </c>
      <c s="35" t="s">
        <v>5</v>
      </c>
      <c s="6" t="s">
        <v>2043</v>
      </c>
      <c s="36" t="s">
        <v>423</v>
      </c>
      <c s="37">
        <v>400.2</v>
      </c>
      <c s="36">
        <v>0.268784</v>
      </c>
      <c s="36">
        <f>ROUND(G128*H128,6)</f>
      </c>
      <c r="L128" s="38">
        <v>0</v>
      </c>
      <c s="32">
        <f>ROUND(ROUND(L128,2)*ROUND(G128,3),2)</f>
      </c>
      <c s="36" t="s">
        <v>926</v>
      </c>
      <c>
        <f>(M128*21)/100</f>
      </c>
      <c t="s">
        <v>28</v>
      </c>
    </row>
    <row r="129" spans="1:5" ht="25.5">
      <c r="A129" s="35" t="s">
        <v>56</v>
      </c>
      <c r="E129" s="39" t="s">
        <v>2043</v>
      </c>
    </row>
    <row r="130" spans="1:5" ht="12.75">
      <c r="A130" s="35" t="s">
        <v>57</v>
      </c>
      <c r="E130" s="40" t="s">
        <v>5</v>
      </c>
    </row>
    <row r="131" spans="1:5" ht="12.75">
      <c r="A131" t="s">
        <v>58</v>
      </c>
      <c r="E131" s="39" t="s">
        <v>59</v>
      </c>
    </row>
    <row r="132" spans="1:16" ht="25.5">
      <c r="A132" t="s">
        <v>50</v>
      </c>
      <c s="34" t="s">
        <v>164</v>
      </c>
      <c s="34" t="s">
        <v>2044</v>
      </c>
      <c s="35" t="s">
        <v>5</v>
      </c>
      <c s="6" t="s">
        <v>2045</v>
      </c>
      <c s="36" t="s">
        <v>423</v>
      </c>
      <c s="37">
        <v>521.51</v>
      </c>
      <c s="36">
        <v>0.248651</v>
      </c>
      <c s="36">
        <f>ROUND(G132*H132,6)</f>
      </c>
      <c r="L132" s="38">
        <v>0</v>
      </c>
      <c s="32">
        <f>ROUND(ROUND(L132,2)*ROUND(G132,3),2)</f>
      </c>
      <c s="36" t="s">
        <v>926</v>
      </c>
      <c>
        <f>(M132*21)/100</f>
      </c>
      <c t="s">
        <v>28</v>
      </c>
    </row>
    <row r="133" spans="1:5" ht="25.5">
      <c r="A133" s="35" t="s">
        <v>56</v>
      </c>
      <c r="E133" s="39" t="s">
        <v>2045</v>
      </c>
    </row>
    <row r="134" spans="1:5" ht="12.75">
      <c r="A134" s="35" t="s">
        <v>57</v>
      </c>
      <c r="E134" s="40" t="s">
        <v>5</v>
      </c>
    </row>
    <row r="135" spans="1:5" ht="12.75">
      <c r="A135" t="s">
        <v>58</v>
      </c>
      <c r="E135" s="39" t="s">
        <v>59</v>
      </c>
    </row>
    <row r="136" spans="1:16" ht="25.5">
      <c r="A136" t="s">
        <v>50</v>
      </c>
      <c s="34" t="s">
        <v>168</v>
      </c>
      <c s="34" t="s">
        <v>2046</v>
      </c>
      <c s="35" t="s">
        <v>5</v>
      </c>
      <c s="6" t="s">
        <v>2047</v>
      </c>
      <c s="36" t="s">
        <v>236</v>
      </c>
      <c s="37">
        <v>3.16</v>
      </c>
      <c s="36">
        <v>1.9615</v>
      </c>
      <c s="36">
        <f>ROUND(G136*H136,6)</f>
      </c>
      <c r="L136" s="38">
        <v>0</v>
      </c>
      <c s="32">
        <f>ROUND(ROUND(L136,2)*ROUND(G136,3),2)</f>
      </c>
      <c s="36" t="s">
        <v>926</v>
      </c>
      <c>
        <f>(M136*21)/100</f>
      </c>
      <c t="s">
        <v>28</v>
      </c>
    </row>
    <row r="137" spans="1:5" ht="25.5">
      <c r="A137" s="35" t="s">
        <v>56</v>
      </c>
      <c r="E137" s="39" t="s">
        <v>2047</v>
      </c>
    </row>
    <row r="138" spans="1:5" ht="12.75">
      <c r="A138" s="35" t="s">
        <v>57</v>
      </c>
      <c r="E138" s="40" t="s">
        <v>5</v>
      </c>
    </row>
    <row r="139" spans="1:5" ht="12.75">
      <c r="A139" t="s">
        <v>58</v>
      </c>
      <c r="E139" s="39" t="s">
        <v>59</v>
      </c>
    </row>
    <row r="140" spans="1:16" ht="25.5">
      <c r="A140" t="s">
        <v>50</v>
      </c>
      <c s="34" t="s">
        <v>172</v>
      </c>
      <c s="34" t="s">
        <v>2048</v>
      </c>
      <c s="35" t="s">
        <v>5</v>
      </c>
      <c s="6" t="s">
        <v>2049</v>
      </c>
      <c s="36" t="s">
        <v>236</v>
      </c>
      <c s="37">
        <v>9.453</v>
      </c>
      <c s="36">
        <v>1.883</v>
      </c>
      <c s="36">
        <f>ROUND(G140*H140,6)</f>
      </c>
      <c r="L140" s="38">
        <v>0</v>
      </c>
      <c s="32">
        <f>ROUND(ROUND(L140,2)*ROUND(G140,3),2)</f>
      </c>
      <c s="36" t="s">
        <v>926</v>
      </c>
      <c>
        <f>(M140*21)/100</f>
      </c>
      <c t="s">
        <v>28</v>
      </c>
    </row>
    <row r="141" spans="1:5" ht="25.5">
      <c r="A141" s="35" t="s">
        <v>56</v>
      </c>
      <c r="E141" s="39" t="s">
        <v>2049</v>
      </c>
    </row>
    <row r="142" spans="1:5" ht="12.75">
      <c r="A142" s="35" t="s">
        <v>57</v>
      </c>
      <c r="E142" s="40" t="s">
        <v>5</v>
      </c>
    </row>
    <row r="143" spans="1:5" ht="12.75">
      <c r="A143" t="s">
        <v>58</v>
      </c>
      <c r="E143" s="39" t="s">
        <v>59</v>
      </c>
    </row>
    <row r="144" spans="1:16" ht="25.5">
      <c r="A144" t="s">
        <v>50</v>
      </c>
      <c s="34" t="s">
        <v>176</v>
      </c>
      <c s="34" t="s">
        <v>2050</v>
      </c>
      <c s="35" t="s">
        <v>5</v>
      </c>
      <c s="6" t="s">
        <v>2051</v>
      </c>
      <c s="36" t="s">
        <v>54</v>
      </c>
      <c s="37">
        <v>92</v>
      </c>
      <c s="36">
        <v>0.473706</v>
      </c>
      <c s="36">
        <f>ROUND(G144*H144,6)</f>
      </c>
      <c r="L144" s="38">
        <v>0</v>
      </c>
      <c s="32">
        <f>ROUND(ROUND(L144,2)*ROUND(G144,3),2)</f>
      </c>
      <c s="36" t="s">
        <v>926</v>
      </c>
      <c>
        <f>(M144*21)/100</f>
      </c>
      <c t="s">
        <v>28</v>
      </c>
    </row>
    <row r="145" spans="1:5" ht="25.5">
      <c r="A145" s="35" t="s">
        <v>56</v>
      </c>
      <c r="E145" s="39" t="s">
        <v>2051</v>
      </c>
    </row>
    <row r="146" spans="1:5" ht="12.75">
      <c r="A146" s="35" t="s">
        <v>57</v>
      </c>
      <c r="E146" s="40" t="s">
        <v>5</v>
      </c>
    </row>
    <row r="147" spans="1:5" ht="12.75">
      <c r="A147" t="s">
        <v>58</v>
      </c>
      <c r="E147" s="39" t="s">
        <v>59</v>
      </c>
    </row>
    <row r="148" spans="1:16" ht="12.75">
      <c r="A148" t="s">
        <v>50</v>
      </c>
      <c s="34" t="s">
        <v>180</v>
      </c>
      <c s="34" t="s">
        <v>2052</v>
      </c>
      <c s="35" t="s">
        <v>5</v>
      </c>
      <c s="6" t="s">
        <v>2053</v>
      </c>
      <c s="36" t="s">
        <v>236</v>
      </c>
      <c s="37">
        <v>62.33</v>
      </c>
      <c s="36">
        <v>2.5</v>
      </c>
      <c s="36">
        <f>ROUND(G148*H148,6)</f>
      </c>
      <c r="L148" s="38">
        <v>0</v>
      </c>
      <c s="32">
        <f>ROUND(ROUND(L148,2)*ROUND(G148,3),2)</f>
      </c>
      <c s="36" t="s">
        <v>97</v>
      </c>
      <c>
        <f>(M148*21)/100</f>
      </c>
      <c t="s">
        <v>28</v>
      </c>
    </row>
    <row r="149" spans="1:5" ht="12.75">
      <c r="A149" s="35" t="s">
        <v>56</v>
      </c>
      <c r="E149" s="39" t="s">
        <v>2053</v>
      </c>
    </row>
    <row r="150" spans="1:5" ht="12.75">
      <c r="A150" s="35" t="s">
        <v>57</v>
      </c>
      <c r="E150" s="40" t="s">
        <v>5</v>
      </c>
    </row>
    <row r="151" spans="1:5" ht="12.75">
      <c r="A151" t="s">
        <v>58</v>
      </c>
      <c r="E151" s="39" t="s">
        <v>5</v>
      </c>
    </row>
    <row r="152" spans="1:16" ht="12.75">
      <c r="A152" t="s">
        <v>50</v>
      </c>
      <c s="34" t="s">
        <v>184</v>
      </c>
      <c s="34" t="s">
        <v>2054</v>
      </c>
      <c s="35" t="s">
        <v>5</v>
      </c>
      <c s="6" t="s">
        <v>2055</v>
      </c>
      <c s="36" t="s">
        <v>54</v>
      </c>
      <c s="37">
        <v>25</v>
      </c>
      <c s="36">
        <v>0.107535</v>
      </c>
      <c s="36">
        <f>ROUND(G152*H152,6)</f>
      </c>
      <c r="L152" s="38">
        <v>0</v>
      </c>
      <c s="32">
        <f>ROUND(ROUND(L152,2)*ROUND(G152,3),2)</f>
      </c>
      <c s="36" t="s">
        <v>926</v>
      </c>
      <c>
        <f>(M152*21)/100</f>
      </c>
      <c t="s">
        <v>28</v>
      </c>
    </row>
    <row r="153" spans="1:5" ht="12.75">
      <c r="A153" s="35" t="s">
        <v>56</v>
      </c>
      <c r="E153" s="39" t="s">
        <v>2055</v>
      </c>
    </row>
    <row r="154" spans="1:5" ht="12.75">
      <c r="A154" s="35" t="s">
        <v>57</v>
      </c>
      <c r="E154" s="40" t="s">
        <v>5</v>
      </c>
    </row>
    <row r="155" spans="1:5" ht="12.75">
      <c r="A155" t="s">
        <v>58</v>
      </c>
      <c r="E155" s="39" t="s">
        <v>59</v>
      </c>
    </row>
    <row r="156" spans="1:16" ht="12.75">
      <c r="A156" t="s">
        <v>50</v>
      </c>
      <c s="34" t="s">
        <v>188</v>
      </c>
      <c s="34" t="s">
        <v>2056</v>
      </c>
      <c s="35" t="s">
        <v>5</v>
      </c>
      <c s="6" t="s">
        <v>2057</v>
      </c>
      <c s="36" t="s">
        <v>54</v>
      </c>
      <c s="37">
        <v>9</v>
      </c>
      <c s="36">
        <v>0.92</v>
      </c>
      <c s="36">
        <f>ROUND(G156*H156,6)</f>
      </c>
      <c r="L156" s="38">
        <v>0</v>
      </c>
      <c s="32">
        <f>ROUND(ROUND(L156,2)*ROUND(G156,3),2)</f>
      </c>
      <c s="36" t="s">
        <v>97</v>
      </c>
      <c>
        <f>(M156*21)/100</f>
      </c>
      <c t="s">
        <v>28</v>
      </c>
    </row>
    <row r="157" spans="1:5" ht="12.75">
      <c r="A157" s="35" t="s">
        <v>56</v>
      </c>
      <c r="E157" s="39" t="s">
        <v>2057</v>
      </c>
    </row>
    <row r="158" spans="1:5" ht="12.75">
      <c r="A158" s="35" t="s">
        <v>57</v>
      </c>
      <c r="E158" s="40" t="s">
        <v>5</v>
      </c>
    </row>
    <row r="159" spans="1:5" ht="12.75">
      <c r="A159" t="s">
        <v>58</v>
      </c>
      <c r="E159" s="39" t="s">
        <v>5</v>
      </c>
    </row>
    <row r="160" spans="1:16" ht="12.75">
      <c r="A160" t="s">
        <v>50</v>
      </c>
      <c s="34" t="s">
        <v>192</v>
      </c>
      <c s="34" t="s">
        <v>2058</v>
      </c>
      <c s="35" t="s">
        <v>5</v>
      </c>
      <c s="6" t="s">
        <v>2059</v>
      </c>
      <c s="36" t="s">
        <v>54</v>
      </c>
      <c s="37">
        <v>6</v>
      </c>
      <c s="36">
        <v>1.4</v>
      </c>
      <c s="36">
        <f>ROUND(G160*H160,6)</f>
      </c>
      <c r="L160" s="38">
        <v>0</v>
      </c>
      <c s="32">
        <f>ROUND(ROUND(L160,2)*ROUND(G160,3),2)</f>
      </c>
      <c s="36" t="s">
        <v>97</v>
      </c>
      <c>
        <f>(M160*21)/100</f>
      </c>
      <c t="s">
        <v>28</v>
      </c>
    </row>
    <row r="161" spans="1:5" ht="12.75">
      <c r="A161" s="35" t="s">
        <v>56</v>
      </c>
      <c r="E161" s="39" t="s">
        <v>2059</v>
      </c>
    </row>
    <row r="162" spans="1:5" ht="12.75">
      <c r="A162" s="35" t="s">
        <v>57</v>
      </c>
      <c r="E162" s="40" t="s">
        <v>5</v>
      </c>
    </row>
    <row r="163" spans="1:5" ht="12.75">
      <c r="A163" t="s">
        <v>58</v>
      </c>
      <c r="E163" s="39" t="s">
        <v>5</v>
      </c>
    </row>
    <row r="164" spans="1:16" ht="12.75">
      <c r="A164" t="s">
        <v>50</v>
      </c>
      <c s="34" t="s">
        <v>196</v>
      </c>
      <c s="34" t="s">
        <v>2060</v>
      </c>
      <c s="35" t="s">
        <v>5</v>
      </c>
      <c s="6" t="s">
        <v>2061</v>
      </c>
      <c s="36" t="s">
        <v>54</v>
      </c>
      <c s="37">
        <v>2</v>
      </c>
      <c s="36">
        <v>1.28</v>
      </c>
      <c s="36">
        <f>ROUND(G164*H164,6)</f>
      </c>
      <c r="L164" s="38">
        <v>0</v>
      </c>
      <c s="32">
        <f>ROUND(ROUND(L164,2)*ROUND(G164,3),2)</f>
      </c>
      <c s="36" t="s">
        <v>97</v>
      </c>
      <c>
        <f>(M164*21)/100</f>
      </c>
      <c t="s">
        <v>28</v>
      </c>
    </row>
    <row r="165" spans="1:5" ht="12.75">
      <c r="A165" s="35" t="s">
        <v>56</v>
      </c>
      <c r="E165" s="39" t="s">
        <v>2061</v>
      </c>
    </row>
    <row r="166" spans="1:5" ht="12.75">
      <c r="A166" s="35" t="s">
        <v>57</v>
      </c>
      <c r="E166" s="40" t="s">
        <v>5</v>
      </c>
    </row>
    <row r="167" spans="1:5" ht="12.75">
      <c r="A167" t="s">
        <v>58</v>
      </c>
      <c r="E167" s="39" t="s">
        <v>5</v>
      </c>
    </row>
    <row r="168" spans="1:16" ht="12.75">
      <c r="A168" t="s">
        <v>50</v>
      </c>
      <c s="34" t="s">
        <v>200</v>
      </c>
      <c s="34" t="s">
        <v>2062</v>
      </c>
      <c s="35" t="s">
        <v>5</v>
      </c>
      <c s="6" t="s">
        <v>2063</v>
      </c>
      <c s="36" t="s">
        <v>54</v>
      </c>
      <c s="37">
        <v>1</v>
      </c>
      <c s="36">
        <v>1.1</v>
      </c>
      <c s="36">
        <f>ROUND(G168*H168,6)</f>
      </c>
      <c r="L168" s="38">
        <v>0</v>
      </c>
      <c s="32">
        <f>ROUND(ROUND(L168,2)*ROUND(G168,3),2)</f>
      </c>
      <c s="36" t="s">
        <v>97</v>
      </c>
      <c>
        <f>(M168*21)/100</f>
      </c>
      <c t="s">
        <v>28</v>
      </c>
    </row>
    <row r="169" spans="1:5" ht="12.75">
      <c r="A169" s="35" t="s">
        <v>56</v>
      </c>
      <c r="E169" s="39" t="s">
        <v>2063</v>
      </c>
    </row>
    <row r="170" spans="1:5" ht="12.75">
      <c r="A170" s="35" t="s">
        <v>57</v>
      </c>
      <c r="E170" s="40" t="s">
        <v>5</v>
      </c>
    </row>
    <row r="171" spans="1:5" ht="12.75">
      <c r="A171" t="s">
        <v>58</v>
      </c>
      <c r="E171" s="39" t="s">
        <v>5</v>
      </c>
    </row>
    <row r="172" spans="1:16" ht="12.75">
      <c r="A172" t="s">
        <v>50</v>
      </c>
      <c s="34" t="s">
        <v>204</v>
      </c>
      <c s="34" t="s">
        <v>2064</v>
      </c>
      <c s="35" t="s">
        <v>5</v>
      </c>
      <c s="6" t="s">
        <v>2065</v>
      </c>
      <c s="36" t="s">
        <v>54</v>
      </c>
      <c s="37">
        <v>1</v>
      </c>
      <c s="36">
        <v>0.984</v>
      </c>
      <c s="36">
        <f>ROUND(G172*H172,6)</f>
      </c>
      <c r="L172" s="38">
        <v>0</v>
      </c>
      <c s="32">
        <f>ROUND(ROUND(L172,2)*ROUND(G172,3),2)</f>
      </c>
      <c s="36" t="s">
        <v>97</v>
      </c>
      <c>
        <f>(M172*21)/100</f>
      </c>
      <c t="s">
        <v>28</v>
      </c>
    </row>
    <row r="173" spans="1:5" ht="12.75">
      <c r="A173" s="35" t="s">
        <v>56</v>
      </c>
      <c r="E173" s="39" t="s">
        <v>2065</v>
      </c>
    </row>
    <row r="174" spans="1:5" ht="12.75">
      <c r="A174" s="35" t="s">
        <v>57</v>
      </c>
      <c r="E174" s="40" t="s">
        <v>5</v>
      </c>
    </row>
    <row r="175" spans="1:5" ht="12.75">
      <c r="A175" t="s">
        <v>58</v>
      </c>
      <c r="E175" s="39" t="s">
        <v>5</v>
      </c>
    </row>
    <row r="176" spans="1:16" ht="12.75">
      <c r="A176" t="s">
        <v>50</v>
      </c>
      <c s="34" t="s">
        <v>208</v>
      </c>
      <c s="34" t="s">
        <v>2066</v>
      </c>
      <c s="35" t="s">
        <v>5</v>
      </c>
      <c s="6" t="s">
        <v>2067</v>
      </c>
      <c s="36" t="s">
        <v>54</v>
      </c>
      <c s="37">
        <v>1</v>
      </c>
      <c s="36">
        <v>1.46</v>
      </c>
      <c s="36">
        <f>ROUND(G176*H176,6)</f>
      </c>
      <c r="L176" s="38">
        <v>0</v>
      </c>
      <c s="32">
        <f>ROUND(ROUND(L176,2)*ROUND(G176,3),2)</f>
      </c>
      <c s="36" t="s">
        <v>97</v>
      </c>
      <c>
        <f>(M176*21)/100</f>
      </c>
      <c t="s">
        <v>28</v>
      </c>
    </row>
    <row r="177" spans="1:5" ht="12.75">
      <c r="A177" s="35" t="s">
        <v>56</v>
      </c>
      <c r="E177" s="39" t="s">
        <v>2067</v>
      </c>
    </row>
    <row r="178" spans="1:5" ht="12.75">
      <c r="A178" s="35" t="s">
        <v>57</v>
      </c>
      <c r="E178" s="40" t="s">
        <v>5</v>
      </c>
    </row>
    <row r="179" spans="1:5" ht="12.75">
      <c r="A179" t="s">
        <v>58</v>
      </c>
      <c r="E179" s="39" t="s">
        <v>5</v>
      </c>
    </row>
    <row r="180" spans="1:16" ht="12.75">
      <c r="A180" t="s">
        <v>50</v>
      </c>
      <c s="34" t="s">
        <v>212</v>
      </c>
      <c s="34" t="s">
        <v>2068</v>
      </c>
      <c s="35" t="s">
        <v>5</v>
      </c>
      <c s="6" t="s">
        <v>2069</v>
      </c>
      <c s="36" t="s">
        <v>54</v>
      </c>
      <c s="37">
        <v>1</v>
      </c>
      <c s="36">
        <v>1.17</v>
      </c>
      <c s="36">
        <f>ROUND(G180*H180,6)</f>
      </c>
      <c r="L180" s="38">
        <v>0</v>
      </c>
      <c s="32">
        <f>ROUND(ROUND(L180,2)*ROUND(G180,3),2)</f>
      </c>
      <c s="36" t="s">
        <v>97</v>
      </c>
      <c>
        <f>(M180*21)/100</f>
      </c>
      <c t="s">
        <v>28</v>
      </c>
    </row>
    <row r="181" spans="1:5" ht="12.75">
      <c r="A181" s="35" t="s">
        <v>56</v>
      </c>
      <c r="E181" s="39" t="s">
        <v>2069</v>
      </c>
    </row>
    <row r="182" spans="1:5" ht="12.75">
      <c r="A182" s="35" t="s">
        <v>57</v>
      </c>
      <c r="E182" s="40" t="s">
        <v>5</v>
      </c>
    </row>
    <row r="183" spans="1:5" ht="12.75">
      <c r="A183" t="s">
        <v>58</v>
      </c>
      <c r="E183" s="39" t="s">
        <v>5</v>
      </c>
    </row>
    <row r="184" spans="1:16" ht="12.75">
      <c r="A184" t="s">
        <v>50</v>
      </c>
      <c s="34" t="s">
        <v>214</v>
      </c>
      <c s="34" t="s">
        <v>2070</v>
      </c>
      <c s="35" t="s">
        <v>5</v>
      </c>
      <c s="6" t="s">
        <v>2071</v>
      </c>
      <c s="36" t="s">
        <v>54</v>
      </c>
      <c s="37">
        <v>1</v>
      </c>
      <c s="36">
        <v>1.34</v>
      </c>
      <c s="36">
        <f>ROUND(G184*H184,6)</f>
      </c>
      <c r="L184" s="38">
        <v>0</v>
      </c>
      <c s="32">
        <f>ROUND(ROUND(L184,2)*ROUND(G184,3),2)</f>
      </c>
      <c s="36" t="s">
        <v>97</v>
      </c>
      <c>
        <f>(M184*21)/100</f>
      </c>
      <c t="s">
        <v>28</v>
      </c>
    </row>
    <row r="185" spans="1:5" ht="12.75">
      <c r="A185" s="35" t="s">
        <v>56</v>
      </c>
      <c r="E185" s="39" t="s">
        <v>2071</v>
      </c>
    </row>
    <row r="186" spans="1:5" ht="12.75">
      <c r="A186" s="35" t="s">
        <v>57</v>
      </c>
      <c r="E186" s="40" t="s">
        <v>5</v>
      </c>
    </row>
    <row r="187" spans="1:5" ht="12.75">
      <c r="A187" t="s">
        <v>58</v>
      </c>
      <c r="E187" s="39" t="s">
        <v>5</v>
      </c>
    </row>
    <row r="188" spans="1:16" ht="12.75">
      <c r="A188" t="s">
        <v>50</v>
      </c>
      <c s="34" t="s">
        <v>218</v>
      </c>
      <c s="34" t="s">
        <v>2072</v>
      </c>
      <c s="35" t="s">
        <v>5</v>
      </c>
      <c s="6" t="s">
        <v>2073</v>
      </c>
      <c s="36" t="s">
        <v>54</v>
      </c>
      <c s="37">
        <v>1</v>
      </c>
      <c s="36">
        <v>1.15</v>
      </c>
      <c s="36">
        <f>ROUND(G188*H188,6)</f>
      </c>
      <c r="L188" s="38">
        <v>0</v>
      </c>
      <c s="32">
        <f>ROUND(ROUND(L188,2)*ROUND(G188,3),2)</f>
      </c>
      <c s="36" t="s">
        <v>97</v>
      </c>
      <c>
        <f>(M188*21)/100</f>
      </c>
      <c t="s">
        <v>28</v>
      </c>
    </row>
    <row r="189" spans="1:5" ht="12.75">
      <c r="A189" s="35" t="s">
        <v>56</v>
      </c>
      <c r="E189" s="39" t="s">
        <v>2073</v>
      </c>
    </row>
    <row r="190" spans="1:5" ht="12.75">
      <c r="A190" s="35" t="s">
        <v>57</v>
      </c>
      <c r="E190" s="40" t="s">
        <v>5</v>
      </c>
    </row>
    <row r="191" spans="1:5" ht="12.75">
      <c r="A191" t="s">
        <v>58</v>
      </c>
      <c r="E191" s="39" t="s">
        <v>5</v>
      </c>
    </row>
    <row r="192" spans="1:16" ht="12.75">
      <c r="A192" t="s">
        <v>50</v>
      </c>
      <c s="34" t="s">
        <v>220</v>
      </c>
      <c s="34" t="s">
        <v>2074</v>
      </c>
      <c s="35" t="s">
        <v>5</v>
      </c>
      <c s="6" t="s">
        <v>2075</v>
      </c>
      <c s="36" t="s">
        <v>54</v>
      </c>
      <c s="37">
        <v>1</v>
      </c>
      <c s="36">
        <v>0.56</v>
      </c>
      <c s="36">
        <f>ROUND(G192*H192,6)</f>
      </c>
      <c r="L192" s="38">
        <v>0</v>
      </c>
      <c s="32">
        <f>ROUND(ROUND(L192,2)*ROUND(G192,3),2)</f>
      </c>
      <c s="36" t="s">
        <v>97</v>
      </c>
      <c>
        <f>(M192*21)/100</f>
      </c>
      <c t="s">
        <v>28</v>
      </c>
    </row>
    <row r="193" spans="1:5" ht="12.75">
      <c r="A193" s="35" t="s">
        <v>56</v>
      </c>
      <c r="E193" s="39" t="s">
        <v>2075</v>
      </c>
    </row>
    <row r="194" spans="1:5" ht="12.75">
      <c r="A194" s="35" t="s">
        <v>57</v>
      </c>
      <c r="E194" s="40" t="s">
        <v>5</v>
      </c>
    </row>
    <row r="195" spans="1:5" ht="12.75">
      <c r="A195" t="s">
        <v>58</v>
      </c>
      <c r="E195" s="39" t="s">
        <v>5</v>
      </c>
    </row>
    <row r="196" spans="1:16" ht="12.75">
      <c r="A196" t="s">
        <v>50</v>
      </c>
      <c s="34" t="s">
        <v>222</v>
      </c>
      <c s="34" t="s">
        <v>2076</v>
      </c>
      <c s="35" t="s">
        <v>5</v>
      </c>
      <c s="6" t="s">
        <v>2077</v>
      </c>
      <c s="36" t="s">
        <v>54</v>
      </c>
      <c s="37">
        <v>1</v>
      </c>
      <c s="36">
        <v>1.47</v>
      </c>
      <c s="36">
        <f>ROUND(G196*H196,6)</f>
      </c>
      <c r="L196" s="38">
        <v>0</v>
      </c>
      <c s="32">
        <f>ROUND(ROUND(L196,2)*ROUND(G196,3),2)</f>
      </c>
      <c s="36" t="s">
        <v>97</v>
      </c>
      <c>
        <f>(M196*21)/100</f>
      </c>
      <c t="s">
        <v>28</v>
      </c>
    </row>
    <row r="197" spans="1:5" ht="12.75">
      <c r="A197" s="35" t="s">
        <v>56</v>
      </c>
      <c r="E197" s="39" t="s">
        <v>2077</v>
      </c>
    </row>
    <row r="198" spans="1:5" ht="12.75">
      <c r="A198" s="35" t="s">
        <v>57</v>
      </c>
      <c r="E198" s="40" t="s">
        <v>5</v>
      </c>
    </row>
    <row r="199" spans="1:5" ht="12.75">
      <c r="A199" t="s">
        <v>58</v>
      </c>
      <c r="E199" s="39" t="s">
        <v>5</v>
      </c>
    </row>
    <row r="200" spans="1:16" ht="25.5">
      <c r="A200" t="s">
        <v>50</v>
      </c>
      <c s="34" t="s">
        <v>224</v>
      </c>
      <c s="34" t="s">
        <v>2078</v>
      </c>
      <c s="35" t="s">
        <v>5</v>
      </c>
      <c s="6" t="s">
        <v>2079</v>
      </c>
      <c s="36" t="s">
        <v>54</v>
      </c>
      <c s="37">
        <v>4</v>
      </c>
      <c s="36">
        <v>0.132104</v>
      </c>
      <c s="36">
        <f>ROUND(G200*H200,6)</f>
      </c>
      <c r="L200" s="38">
        <v>0</v>
      </c>
      <c s="32">
        <f>ROUND(ROUND(L200,2)*ROUND(G200,3),2)</f>
      </c>
      <c s="36" t="s">
        <v>926</v>
      </c>
      <c>
        <f>(M200*21)/100</f>
      </c>
      <c t="s">
        <v>28</v>
      </c>
    </row>
    <row r="201" spans="1:5" ht="25.5">
      <c r="A201" s="35" t="s">
        <v>56</v>
      </c>
      <c r="E201" s="39" t="s">
        <v>2079</v>
      </c>
    </row>
    <row r="202" spans="1:5" ht="12.75">
      <c r="A202" s="35" t="s">
        <v>57</v>
      </c>
      <c r="E202" s="40" t="s">
        <v>5</v>
      </c>
    </row>
    <row r="203" spans="1:5" ht="12.75">
      <c r="A203" t="s">
        <v>58</v>
      </c>
      <c r="E203" s="39" t="s">
        <v>59</v>
      </c>
    </row>
    <row r="204" spans="1:16" ht="12.75">
      <c r="A204" t="s">
        <v>50</v>
      </c>
      <c s="34" t="s">
        <v>227</v>
      </c>
      <c s="34" t="s">
        <v>2080</v>
      </c>
      <c s="35" t="s">
        <v>5</v>
      </c>
      <c s="6" t="s">
        <v>2081</v>
      </c>
      <c s="36" t="s">
        <v>54</v>
      </c>
      <c s="37">
        <v>1</v>
      </c>
      <c s="36">
        <v>1.51</v>
      </c>
      <c s="36">
        <f>ROUND(G204*H204,6)</f>
      </c>
      <c r="L204" s="38">
        <v>0</v>
      </c>
      <c s="32">
        <f>ROUND(ROUND(L204,2)*ROUND(G204,3),2)</f>
      </c>
      <c s="36" t="s">
        <v>97</v>
      </c>
      <c>
        <f>(M204*21)/100</f>
      </c>
      <c t="s">
        <v>28</v>
      </c>
    </row>
    <row r="205" spans="1:5" ht="12.75">
      <c r="A205" s="35" t="s">
        <v>56</v>
      </c>
      <c r="E205" s="39" t="s">
        <v>2081</v>
      </c>
    </row>
    <row r="206" spans="1:5" ht="12.75">
      <c r="A206" s="35" t="s">
        <v>57</v>
      </c>
      <c r="E206" s="40" t="s">
        <v>5</v>
      </c>
    </row>
    <row r="207" spans="1:5" ht="12.75">
      <c r="A207" t="s">
        <v>58</v>
      </c>
      <c r="E207" s="39" t="s">
        <v>5</v>
      </c>
    </row>
    <row r="208" spans="1:16" ht="12.75">
      <c r="A208" t="s">
        <v>50</v>
      </c>
      <c s="34" t="s">
        <v>337</v>
      </c>
      <c s="34" t="s">
        <v>2082</v>
      </c>
      <c s="35" t="s">
        <v>5</v>
      </c>
      <c s="6" t="s">
        <v>2083</v>
      </c>
      <c s="36" t="s">
        <v>54</v>
      </c>
      <c s="37">
        <v>2</v>
      </c>
      <c s="36">
        <v>2.055</v>
      </c>
      <c s="36">
        <f>ROUND(G208*H208,6)</f>
      </c>
      <c r="L208" s="38">
        <v>0</v>
      </c>
      <c s="32">
        <f>ROUND(ROUND(L208,2)*ROUND(G208,3),2)</f>
      </c>
      <c s="36" t="s">
        <v>97</v>
      </c>
      <c>
        <f>(M208*21)/100</f>
      </c>
      <c t="s">
        <v>28</v>
      </c>
    </row>
    <row r="209" spans="1:5" ht="12.75">
      <c r="A209" s="35" t="s">
        <v>56</v>
      </c>
      <c r="E209" s="39" t="s">
        <v>2083</v>
      </c>
    </row>
    <row r="210" spans="1:5" ht="12.75">
      <c r="A210" s="35" t="s">
        <v>57</v>
      </c>
      <c r="E210" s="40" t="s">
        <v>5</v>
      </c>
    </row>
    <row r="211" spans="1:5" ht="12.75">
      <c r="A211" t="s">
        <v>58</v>
      </c>
      <c r="E211" s="39" t="s">
        <v>5</v>
      </c>
    </row>
    <row r="212" spans="1:16" ht="12.75">
      <c r="A212" t="s">
        <v>50</v>
      </c>
      <c s="34" t="s">
        <v>340</v>
      </c>
      <c s="34" t="s">
        <v>2084</v>
      </c>
      <c s="35" t="s">
        <v>5</v>
      </c>
      <c s="6" t="s">
        <v>2085</v>
      </c>
      <c s="36" t="s">
        <v>54</v>
      </c>
      <c s="37">
        <v>1</v>
      </c>
      <c s="36">
        <v>2.7</v>
      </c>
      <c s="36">
        <f>ROUND(G212*H212,6)</f>
      </c>
      <c r="L212" s="38">
        <v>0</v>
      </c>
      <c s="32">
        <f>ROUND(ROUND(L212,2)*ROUND(G212,3),2)</f>
      </c>
      <c s="36" t="s">
        <v>97</v>
      </c>
      <c>
        <f>(M212*21)/100</f>
      </c>
      <c t="s">
        <v>28</v>
      </c>
    </row>
    <row r="213" spans="1:5" ht="12.75">
      <c r="A213" s="35" t="s">
        <v>56</v>
      </c>
      <c r="E213" s="39" t="s">
        <v>2085</v>
      </c>
    </row>
    <row r="214" spans="1:5" ht="12.75">
      <c r="A214" s="35" t="s">
        <v>57</v>
      </c>
      <c r="E214" s="40" t="s">
        <v>5</v>
      </c>
    </row>
    <row r="215" spans="1:5" ht="12.75">
      <c r="A215" t="s">
        <v>58</v>
      </c>
      <c r="E215" s="39" t="s">
        <v>5</v>
      </c>
    </row>
    <row r="216" spans="1:16" ht="25.5">
      <c r="A216" t="s">
        <v>50</v>
      </c>
      <c s="34" t="s">
        <v>343</v>
      </c>
      <c s="34" t="s">
        <v>2086</v>
      </c>
      <c s="35" t="s">
        <v>5</v>
      </c>
      <c s="6" t="s">
        <v>2087</v>
      </c>
      <c s="36" t="s">
        <v>54</v>
      </c>
      <c s="37">
        <v>3</v>
      </c>
      <c s="36">
        <v>0.143734</v>
      </c>
      <c s="36">
        <f>ROUND(G216*H216,6)</f>
      </c>
      <c r="L216" s="38">
        <v>0</v>
      </c>
      <c s="32">
        <f>ROUND(ROUND(L216,2)*ROUND(G216,3),2)</f>
      </c>
      <c s="36" t="s">
        <v>926</v>
      </c>
      <c>
        <f>(M216*21)/100</f>
      </c>
      <c t="s">
        <v>28</v>
      </c>
    </row>
    <row r="217" spans="1:5" ht="25.5">
      <c r="A217" s="35" t="s">
        <v>56</v>
      </c>
      <c r="E217" s="39" t="s">
        <v>2087</v>
      </c>
    </row>
    <row r="218" spans="1:5" ht="12.75">
      <c r="A218" s="35" t="s">
        <v>57</v>
      </c>
      <c r="E218" s="40" t="s">
        <v>5</v>
      </c>
    </row>
    <row r="219" spans="1:5" ht="12.75">
      <c r="A219" t="s">
        <v>58</v>
      </c>
      <c r="E219" s="39" t="s">
        <v>59</v>
      </c>
    </row>
    <row r="220" spans="1:16" ht="12.75">
      <c r="A220" t="s">
        <v>50</v>
      </c>
      <c s="34" t="s">
        <v>346</v>
      </c>
      <c s="34" t="s">
        <v>2088</v>
      </c>
      <c s="35" t="s">
        <v>5</v>
      </c>
      <c s="6" t="s">
        <v>2089</v>
      </c>
      <c s="36" t="s">
        <v>54</v>
      </c>
      <c s="37">
        <v>1</v>
      </c>
      <c s="36">
        <v>4.417</v>
      </c>
      <c s="36">
        <f>ROUND(G220*H220,6)</f>
      </c>
      <c r="L220" s="38">
        <v>0</v>
      </c>
      <c s="32">
        <f>ROUND(ROUND(L220,2)*ROUND(G220,3),2)</f>
      </c>
      <c s="36" t="s">
        <v>97</v>
      </c>
      <c>
        <f>(M220*21)/100</f>
      </c>
      <c t="s">
        <v>28</v>
      </c>
    </row>
    <row r="221" spans="1:5" ht="12.75">
      <c r="A221" s="35" t="s">
        <v>56</v>
      </c>
      <c r="E221" s="39" t="s">
        <v>2089</v>
      </c>
    </row>
    <row r="222" spans="1:5" ht="12.75">
      <c r="A222" s="35" t="s">
        <v>57</v>
      </c>
      <c r="E222" s="40" t="s">
        <v>5</v>
      </c>
    </row>
    <row r="223" spans="1:5" ht="12.75">
      <c r="A223" t="s">
        <v>58</v>
      </c>
      <c r="E223" s="39" t="s">
        <v>5</v>
      </c>
    </row>
    <row r="224" spans="1:16" ht="12.75">
      <c r="A224" t="s">
        <v>50</v>
      </c>
      <c s="34" t="s">
        <v>349</v>
      </c>
      <c s="34" t="s">
        <v>2090</v>
      </c>
      <c s="35" t="s">
        <v>5</v>
      </c>
      <c s="6" t="s">
        <v>2091</v>
      </c>
      <c s="36" t="s">
        <v>54</v>
      </c>
      <c s="37">
        <v>2</v>
      </c>
      <c s="36">
        <v>3.51</v>
      </c>
      <c s="36">
        <f>ROUND(G224*H224,6)</f>
      </c>
      <c r="L224" s="38">
        <v>0</v>
      </c>
      <c s="32">
        <f>ROUND(ROUND(L224,2)*ROUND(G224,3),2)</f>
      </c>
      <c s="36" t="s">
        <v>97</v>
      </c>
      <c>
        <f>(M224*21)/100</f>
      </c>
      <c t="s">
        <v>28</v>
      </c>
    </row>
    <row r="225" spans="1:5" ht="12.75">
      <c r="A225" s="35" t="s">
        <v>56</v>
      </c>
      <c r="E225" s="39" t="s">
        <v>2091</v>
      </c>
    </row>
    <row r="226" spans="1:5" ht="12.75">
      <c r="A226" s="35" t="s">
        <v>57</v>
      </c>
      <c r="E226" s="40" t="s">
        <v>5</v>
      </c>
    </row>
    <row r="227" spans="1:5" ht="12.75">
      <c r="A227" t="s">
        <v>58</v>
      </c>
      <c r="E227" s="39" t="s">
        <v>5</v>
      </c>
    </row>
    <row r="228" spans="1:16" ht="25.5">
      <c r="A228" t="s">
        <v>50</v>
      </c>
      <c s="34" t="s">
        <v>352</v>
      </c>
      <c s="34" t="s">
        <v>2092</v>
      </c>
      <c s="35" t="s">
        <v>5</v>
      </c>
      <c s="6" t="s">
        <v>2093</v>
      </c>
      <c s="36" t="s">
        <v>54</v>
      </c>
      <c s="37">
        <v>2</v>
      </c>
      <c s="36">
        <v>0.166789</v>
      </c>
      <c s="36">
        <f>ROUND(G228*H228,6)</f>
      </c>
      <c r="L228" s="38">
        <v>0</v>
      </c>
      <c s="32">
        <f>ROUND(ROUND(L228,2)*ROUND(G228,3),2)</f>
      </c>
      <c s="36" t="s">
        <v>926</v>
      </c>
      <c>
        <f>(M228*21)/100</f>
      </c>
      <c t="s">
        <v>28</v>
      </c>
    </row>
    <row r="229" spans="1:5" ht="25.5">
      <c r="A229" s="35" t="s">
        <v>56</v>
      </c>
      <c r="E229" s="39" t="s">
        <v>2093</v>
      </c>
    </row>
    <row r="230" spans="1:5" ht="12.75">
      <c r="A230" s="35" t="s">
        <v>57</v>
      </c>
      <c r="E230" s="40" t="s">
        <v>5</v>
      </c>
    </row>
    <row r="231" spans="1:5" ht="12.75">
      <c r="A231" t="s">
        <v>58</v>
      </c>
      <c r="E231" s="39" t="s">
        <v>59</v>
      </c>
    </row>
    <row r="232" spans="1:16" ht="12.75">
      <c r="A232" t="s">
        <v>50</v>
      </c>
      <c s="34" t="s">
        <v>355</v>
      </c>
      <c s="34" t="s">
        <v>2094</v>
      </c>
      <c s="35" t="s">
        <v>5</v>
      </c>
      <c s="6" t="s">
        <v>2095</v>
      </c>
      <c s="36" t="s">
        <v>54</v>
      </c>
      <c s="37">
        <v>2</v>
      </c>
      <c s="36">
        <v>6.021</v>
      </c>
      <c s="36">
        <f>ROUND(G232*H232,6)</f>
      </c>
      <c r="L232" s="38">
        <v>0</v>
      </c>
      <c s="32">
        <f>ROUND(ROUND(L232,2)*ROUND(G232,3),2)</f>
      </c>
      <c s="36" t="s">
        <v>97</v>
      </c>
      <c>
        <f>(M232*21)/100</f>
      </c>
      <c t="s">
        <v>28</v>
      </c>
    </row>
    <row r="233" spans="1:5" ht="12.75">
      <c r="A233" s="35" t="s">
        <v>56</v>
      </c>
      <c r="E233" s="39" t="s">
        <v>2095</v>
      </c>
    </row>
    <row r="234" spans="1:5" ht="12.75">
      <c r="A234" s="35" t="s">
        <v>57</v>
      </c>
      <c r="E234" s="40" t="s">
        <v>5</v>
      </c>
    </row>
    <row r="235" spans="1:5" ht="12.75">
      <c r="A235" t="s">
        <v>58</v>
      </c>
      <c r="E235" s="39" t="s">
        <v>5</v>
      </c>
    </row>
    <row r="236" spans="1:16" ht="25.5">
      <c r="A236" t="s">
        <v>50</v>
      </c>
      <c s="34" t="s">
        <v>358</v>
      </c>
      <c s="34" t="s">
        <v>2096</v>
      </c>
      <c s="35" t="s">
        <v>5</v>
      </c>
      <c s="6" t="s">
        <v>2097</v>
      </c>
      <c s="36" t="s">
        <v>54</v>
      </c>
      <c s="37">
        <v>33</v>
      </c>
      <c s="36">
        <v>0.07086</v>
      </c>
      <c s="36">
        <f>ROUND(G236*H236,6)</f>
      </c>
      <c r="L236" s="38">
        <v>0</v>
      </c>
      <c s="32">
        <f>ROUND(ROUND(L236,2)*ROUND(G236,3),2)</f>
      </c>
      <c s="36" t="s">
        <v>926</v>
      </c>
      <c>
        <f>(M236*21)/100</f>
      </c>
      <c t="s">
        <v>28</v>
      </c>
    </row>
    <row r="237" spans="1:5" ht="25.5">
      <c r="A237" s="35" t="s">
        <v>56</v>
      </c>
      <c r="E237" s="39" t="s">
        <v>2097</v>
      </c>
    </row>
    <row r="238" spans="1:5" ht="12.75">
      <c r="A238" s="35" t="s">
        <v>57</v>
      </c>
      <c r="E238" s="40" t="s">
        <v>5</v>
      </c>
    </row>
    <row r="239" spans="1:5" ht="12.75">
      <c r="A239" t="s">
        <v>58</v>
      </c>
      <c r="E239" s="39" t="s">
        <v>59</v>
      </c>
    </row>
    <row r="240" spans="1:16" ht="12.75">
      <c r="A240" t="s">
        <v>50</v>
      </c>
      <c s="34" t="s">
        <v>361</v>
      </c>
      <c s="34" t="s">
        <v>2098</v>
      </c>
      <c s="35" t="s">
        <v>5</v>
      </c>
      <c s="6" t="s">
        <v>2099</v>
      </c>
      <c s="36" t="s">
        <v>54</v>
      </c>
      <c s="37">
        <v>2</v>
      </c>
      <c s="36">
        <v>3.81</v>
      </c>
      <c s="36">
        <f>ROUND(G240*H240,6)</f>
      </c>
      <c r="L240" s="38">
        <v>0</v>
      </c>
      <c s="32">
        <f>ROUND(ROUND(L240,2)*ROUND(G240,3),2)</f>
      </c>
      <c s="36" t="s">
        <v>97</v>
      </c>
      <c>
        <f>(M240*21)/100</f>
      </c>
      <c t="s">
        <v>28</v>
      </c>
    </row>
    <row r="241" spans="1:5" ht="12.75">
      <c r="A241" s="35" t="s">
        <v>56</v>
      </c>
      <c r="E241" s="39" t="s">
        <v>2099</v>
      </c>
    </row>
    <row r="242" spans="1:5" ht="12.75">
      <c r="A242" s="35" t="s">
        <v>57</v>
      </c>
      <c r="E242" s="40" t="s">
        <v>5</v>
      </c>
    </row>
    <row r="243" spans="1:5" ht="12.75">
      <c r="A243" t="s">
        <v>58</v>
      </c>
      <c r="E243" s="39" t="s">
        <v>5</v>
      </c>
    </row>
    <row r="244" spans="1:16" ht="12.75">
      <c r="A244" t="s">
        <v>50</v>
      </c>
      <c s="34" t="s">
        <v>364</v>
      </c>
      <c s="34" t="s">
        <v>2100</v>
      </c>
      <c s="35" t="s">
        <v>5</v>
      </c>
      <c s="6" t="s">
        <v>2101</v>
      </c>
      <c s="36" t="s">
        <v>54</v>
      </c>
      <c s="37">
        <v>1</v>
      </c>
      <c s="36">
        <v>3.14322</v>
      </c>
      <c s="36">
        <f>ROUND(G244*H244,6)</f>
      </c>
      <c r="L244" s="38">
        <v>0</v>
      </c>
      <c s="32">
        <f>ROUND(ROUND(L244,2)*ROUND(G244,3),2)</f>
      </c>
      <c s="36" t="s">
        <v>97</v>
      </c>
      <c>
        <f>(M244*21)/100</f>
      </c>
      <c t="s">
        <v>28</v>
      </c>
    </row>
    <row r="245" spans="1:5" ht="12.75">
      <c r="A245" s="35" t="s">
        <v>56</v>
      </c>
      <c r="E245" s="39" t="s">
        <v>2101</v>
      </c>
    </row>
    <row r="246" spans="1:5" ht="12.75">
      <c r="A246" s="35" t="s">
        <v>57</v>
      </c>
      <c r="E246" s="40" t="s">
        <v>5</v>
      </c>
    </row>
    <row r="247" spans="1:5" ht="12.75">
      <c r="A247" t="s">
        <v>58</v>
      </c>
      <c r="E247" s="39" t="s">
        <v>5</v>
      </c>
    </row>
    <row r="248" spans="1:16" ht="12.75">
      <c r="A248" t="s">
        <v>50</v>
      </c>
      <c s="34" t="s">
        <v>367</v>
      </c>
      <c s="34" t="s">
        <v>2102</v>
      </c>
      <c s="35" t="s">
        <v>5</v>
      </c>
      <c s="6" t="s">
        <v>2103</v>
      </c>
      <c s="36" t="s">
        <v>54</v>
      </c>
      <c s="37">
        <v>1</v>
      </c>
      <c s="36">
        <v>2.7</v>
      </c>
      <c s="36">
        <f>ROUND(G248*H248,6)</f>
      </c>
      <c r="L248" s="38">
        <v>0</v>
      </c>
      <c s="32">
        <f>ROUND(ROUND(L248,2)*ROUND(G248,3),2)</f>
      </c>
      <c s="36" t="s">
        <v>97</v>
      </c>
      <c>
        <f>(M248*21)/100</f>
      </c>
      <c t="s">
        <v>28</v>
      </c>
    </row>
    <row r="249" spans="1:5" ht="12.75">
      <c r="A249" s="35" t="s">
        <v>56</v>
      </c>
      <c r="E249" s="39" t="s">
        <v>2103</v>
      </c>
    </row>
    <row r="250" spans="1:5" ht="12.75">
      <c r="A250" s="35" t="s">
        <v>57</v>
      </c>
      <c r="E250" s="40" t="s">
        <v>5</v>
      </c>
    </row>
    <row r="251" spans="1:5" ht="12.75">
      <c r="A251" t="s">
        <v>58</v>
      </c>
      <c r="E251" s="39" t="s">
        <v>5</v>
      </c>
    </row>
    <row r="252" spans="1:16" ht="12.75">
      <c r="A252" t="s">
        <v>50</v>
      </c>
      <c s="34" t="s">
        <v>370</v>
      </c>
      <c s="34" t="s">
        <v>2104</v>
      </c>
      <c s="35" t="s">
        <v>5</v>
      </c>
      <c s="6" t="s">
        <v>2105</v>
      </c>
      <c s="36" t="s">
        <v>54</v>
      </c>
      <c s="37">
        <v>8</v>
      </c>
      <c s="36">
        <v>2.024</v>
      </c>
      <c s="36">
        <f>ROUND(G252*H252,6)</f>
      </c>
      <c r="L252" s="38">
        <v>0</v>
      </c>
      <c s="32">
        <f>ROUND(ROUND(L252,2)*ROUND(G252,3),2)</f>
      </c>
      <c s="36" t="s">
        <v>97</v>
      </c>
      <c>
        <f>(M252*21)/100</f>
      </c>
      <c t="s">
        <v>28</v>
      </c>
    </row>
    <row r="253" spans="1:5" ht="12.75">
      <c r="A253" s="35" t="s">
        <v>56</v>
      </c>
      <c r="E253" s="39" t="s">
        <v>2105</v>
      </c>
    </row>
    <row r="254" spans="1:5" ht="12.75">
      <c r="A254" s="35" t="s">
        <v>57</v>
      </c>
      <c r="E254" s="40" t="s">
        <v>5</v>
      </c>
    </row>
    <row r="255" spans="1:5" ht="12.75">
      <c r="A255" t="s">
        <v>58</v>
      </c>
      <c r="E255" s="39" t="s">
        <v>5</v>
      </c>
    </row>
    <row r="256" spans="1:16" ht="12.75">
      <c r="A256" t="s">
        <v>50</v>
      </c>
      <c s="34" t="s">
        <v>373</v>
      </c>
      <c s="34" t="s">
        <v>2106</v>
      </c>
      <c s="35" t="s">
        <v>5</v>
      </c>
      <c s="6" t="s">
        <v>2107</v>
      </c>
      <c s="36" t="s">
        <v>54</v>
      </c>
      <c s="37">
        <v>1</v>
      </c>
      <c s="36">
        <v>2.668</v>
      </c>
      <c s="36">
        <f>ROUND(G256*H256,6)</f>
      </c>
      <c r="L256" s="38">
        <v>0</v>
      </c>
      <c s="32">
        <f>ROUND(ROUND(L256,2)*ROUND(G256,3),2)</f>
      </c>
      <c s="36" t="s">
        <v>97</v>
      </c>
      <c>
        <f>(M256*21)/100</f>
      </c>
      <c t="s">
        <v>28</v>
      </c>
    </row>
    <row r="257" spans="1:5" ht="12.75">
      <c r="A257" s="35" t="s">
        <v>56</v>
      </c>
      <c r="E257" s="39" t="s">
        <v>2107</v>
      </c>
    </row>
    <row r="258" spans="1:5" ht="12.75">
      <c r="A258" s="35" t="s">
        <v>57</v>
      </c>
      <c r="E258" s="40" t="s">
        <v>5</v>
      </c>
    </row>
    <row r="259" spans="1:5" ht="12.75">
      <c r="A259" t="s">
        <v>58</v>
      </c>
      <c r="E259" s="39" t="s">
        <v>5</v>
      </c>
    </row>
    <row r="260" spans="1:16" ht="12.75">
      <c r="A260" t="s">
        <v>50</v>
      </c>
      <c s="34" t="s">
        <v>376</v>
      </c>
      <c s="34" t="s">
        <v>2108</v>
      </c>
      <c s="35" t="s">
        <v>5</v>
      </c>
      <c s="6" t="s">
        <v>2109</v>
      </c>
      <c s="36" t="s">
        <v>54</v>
      </c>
      <c s="37">
        <v>4</v>
      </c>
      <c s="36">
        <v>2.208</v>
      </c>
      <c s="36">
        <f>ROUND(G260*H260,6)</f>
      </c>
      <c r="L260" s="38">
        <v>0</v>
      </c>
      <c s="32">
        <f>ROUND(ROUND(L260,2)*ROUND(G260,3),2)</f>
      </c>
      <c s="36" t="s">
        <v>97</v>
      </c>
      <c>
        <f>(M260*21)/100</f>
      </c>
      <c t="s">
        <v>28</v>
      </c>
    </row>
    <row r="261" spans="1:5" ht="12.75">
      <c r="A261" s="35" t="s">
        <v>56</v>
      </c>
      <c r="E261" s="39" t="s">
        <v>2109</v>
      </c>
    </row>
    <row r="262" spans="1:5" ht="12.75">
      <c r="A262" s="35" t="s">
        <v>57</v>
      </c>
      <c r="E262" s="40" t="s">
        <v>5</v>
      </c>
    </row>
    <row r="263" spans="1:5" ht="12.75">
      <c r="A263" t="s">
        <v>58</v>
      </c>
      <c r="E263" s="39" t="s">
        <v>5</v>
      </c>
    </row>
    <row r="264" spans="1:16" ht="12.75">
      <c r="A264" t="s">
        <v>50</v>
      </c>
      <c s="34" t="s">
        <v>379</v>
      </c>
      <c s="34" t="s">
        <v>2110</v>
      </c>
      <c s="35" t="s">
        <v>5</v>
      </c>
      <c s="6" t="s">
        <v>2111</v>
      </c>
      <c s="36" t="s">
        <v>54</v>
      </c>
      <c s="37">
        <v>2</v>
      </c>
      <c s="36">
        <v>2.2</v>
      </c>
      <c s="36">
        <f>ROUND(G264*H264,6)</f>
      </c>
      <c r="L264" s="38">
        <v>0</v>
      </c>
      <c s="32">
        <f>ROUND(ROUND(L264,2)*ROUND(G264,3),2)</f>
      </c>
      <c s="36" t="s">
        <v>97</v>
      </c>
      <c>
        <f>(M264*21)/100</f>
      </c>
      <c t="s">
        <v>28</v>
      </c>
    </row>
    <row r="265" spans="1:5" ht="12.75">
      <c r="A265" s="35" t="s">
        <v>56</v>
      </c>
      <c r="E265" s="39" t="s">
        <v>2111</v>
      </c>
    </row>
    <row r="266" spans="1:5" ht="12.75">
      <c r="A266" s="35" t="s">
        <v>57</v>
      </c>
      <c r="E266" s="40" t="s">
        <v>5</v>
      </c>
    </row>
    <row r="267" spans="1:5" ht="12.75">
      <c r="A267" t="s">
        <v>58</v>
      </c>
      <c r="E267" s="39" t="s">
        <v>5</v>
      </c>
    </row>
    <row r="268" spans="1:16" ht="12.75">
      <c r="A268" t="s">
        <v>50</v>
      </c>
      <c s="34" t="s">
        <v>382</v>
      </c>
      <c s="34" t="s">
        <v>2112</v>
      </c>
      <c s="35" t="s">
        <v>5</v>
      </c>
      <c s="6" t="s">
        <v>2113</v>
      </c>
      <c s="36" t="s">
        <v>54</v>
      </c>
      <c s="37">
        <v>1</v>
      </c>
      <c s="36">
        <v>2.9</v>
      </c>
      <c s="36">
        <f>ROUND(G268*H268,6)</f>
      </c>
      <c r="L268" s="38">
        <v>0</v>
      </c>
      <c s="32">
        <f>ROUND(ROUND(L268,2)*ROUND(G268,3),2)</f>
      </c>
      <c s="36" t="s">
        <v>97</v>
      </c>
      <c>
        <f>(M268*21)/100</f>
      </c>
      <c t="s">
        <v>28</v>
      </c>
    </row>
    <row r="269" spans="1:5" ht="12.75">
      <c r="A269" s="35" t="s">
        <v>56</v>
      </c>
      <c r="E269" s="39" t="s">
        <v>2113</v>
      </c>
    </row>
    <row r="270" spans="1:5" ht="12.75">
      <c r="A270" s="35" t="s">
        <v>57</v>
      </c>
      <c r="E270" s="40" t="s">
        <v>5</v>
      </c>
    </row>
    <row r="271" spans="1:5" ht="12.75">
      <c r="A271" t="s">
        <v>58</v>
      </c>
      <c r="E271" s="39" t="s">
        <v>5</v>
      </c>
    </row>
    <row r="272" spans="1:16" ht="12.75">
      <c r="A272" t="s">
        <v>50</v>
      </c>
      <c s="34" t="s">
        <v>385</v>
      </c>
      <c s="34" t="s">
        <v>2114</v>
      </c>
      <c s="35" t="s">
        <v>5</v>
      </c>
      <c s="6" t="s">
        <v>2115</v>
      </c>
      <c s="36" t="s">
        <v>54</v>
      </c>
      <c s="37">
        <v>2</v>
      </c>
      <c s="36">
        <v>1.2549</v>
      </c>
      <c s="36">
        <f>ROUND(G272*H272,6)</f>
      </c>
      <c r="L272" s="38">
        <v>0</v>
      </c>
      <c s="32">
        <f>ROUND(ROUND(L272,2)*ROUND(G272,3),2)</f>
      </c>
      <c s="36" t="s">
        <v>97</v>
      </c>
      <c>
        <f>(M272*21)/100</f>
      </c>
      <c t="s">
        <v>28</v>
      </c>
    </row>
    <row r="273" spans="1:5" ht="12.75">
      <c r="A273" s="35" t="s">
        <v>56</v>
      </c>
      <c r="E273" s="39" t="s">
        <v>2115</v>
      </c>
    </row>
    <row r="274" spans="1:5" ht="12.75">
      <c r="A274" s="35" t="s">
        <v>57</v>
      </c>
      <c r="E274" s="40" t="s">
        <v>5</v>
      </c>
    </row>
    <row r="275" spans="1:5" ht="12.75">
      <c r="A275" t="s">
        <v>58</v>
      </c>
      <c r="E275" s="39" t="s">
        <v>5</v>
      </c>
    </row>
    <row r="276" spans="1:16" ht="12.75">
      <c r="A276" t="s">
        <v>50</v>
      </c>
      <c s="34" t="s">
        <v>388</v>
      </c>
      <c s="34" t="s">
        <v>2116</v>
      </c>
      <c s="35" t="s">
        <v>5</v>
      </c>
      <c s="6" t="s">
        <v>2117</v>
      </c>
      <c s="36" t="s">
        <v>54</v>
      </c>
      <c s="37">
        <v>2</v>
      </c>
      <c s="36">
        <v>1.4006</v>
      </c>
      <c s="36">
        <f>ROUND(G276*H276,6)</f>
      </c>
      <c r="L276" s="38">
        <v>0</v>
      </c>
      <c s="32">
        <f>ROUND(ROUND(L276,2)*ROUND(G276,3),2)</f>
      </c>
      <c s="36" t="s">
        <v>97</v>
      </c>
      <c>
        <f>(M276*21)/100</f>
      </c>
      <c t="s">
        <v>28</v>
      </c>
    </row>
    <row r="277" spans="1:5" ht="12.75">
      <c r="A277" s="35" t="s">
        <v>56</v>
      </c>
      <c r="E277" s="39" t="s">
        <v>2117</v>
      </c>
    </row>
    <row r="278" spans="1:5" ht="12.75">
      <c r="A278" s="35" t="s">
        <v>57</v>
      </c>
      <c r="E278" s="40" t="s">
        <v>5</v>
      </c>
    </row>
    <row r="279" spans="1:5" ht="12.75">
      <c r="A279" t="s">
        <v>58</v>
      </c>
      <c r="E279" s="39" t="s">
        <v>5</v>
      </c>
    </row>
    <row r="280" spans="1:16" ht="12.75">
      <c r="A280" t="s">
        <v>50</v>
      </c>
      <c s="34" t="s">
        <v>391</v>
      </c>
      <c s="34" t="s">
        <v>2118</v>
      </c>
      <c s="35" t="s">
        <v>5</v>
      </c>
      <c s="6" t="s">
        <v>2119</v>
      </c>
      <c s="36" t="s">
        <v>54</v>
      </c>
      <c s="37">
        <v>1</v>
      </c>
      <c s="36">
        <v>2.01</v>
      </c>
      <c s="36">
        <f>ROUND(G280*H280,6)</f>
      </c>
      <c r="L280" s="38">
        <v>0</v>
      </c>
      <c s="32">
        <f>ROUND(ROUND(L280,2)*ROUND(G280,3),2)</f>
      </c>
      <c s="36" t="s">
        <v>97</v>
      </c>
      <c>
        <f>(M280*21)/100</f>
      </c>
      <c t="s">
        <v>28</v>
      </c>
    </row>
    <row r="281" spans="1:5" ht="12.75">
      <c r="A281" s="35" t="s">
        <v>56</v>
      </c>
      <c r="E281" s="39" t="s">
        <v>2119</v>
      </c>
    </row>
    <row r="282" spans="1:5" ht="12.75">
      <c r="A282" s="35" t="s">
        <v>57</v>
      </c>
      <c r="E282" s="40" t="s">
        <v>5</v>
      </c>
    </row>
    <row r="283" spans="1:5" ht="12.75">
      <c r="A283" t="s">
        <v>58</v>
      </c>
      <c r="E283" s="39" t="s">
        <v>5</v>
      </c>
    </row>
    <row r="284" spans="1:16" ht="12.75">
      <c r="A284" t="s">
        <v>50</v>
      </c>
      <c s="34" t="s">
        <v>394</v>
      </c>
      <c s="34" t="s">
        <v>2120</v>
      </c>
      <c s="35" t="s">
        <v>5</v>
      </c>
      <c s="6" t="s">
        <v>2121</v>
      </c>
      <c s="36" t="s">
        <v>54</v>
      </c>
      <c s="37">
        <v>2</v>
      </c>
      <c s="36">
        <v>1.6165</v>
      </c>
      <c s="36">
        <f>ROUND(G284*H284,6)</f>
      </c>
      <c r="L284" s="38">
        <v>0</v>
      </c>
      <c s="32">
        <f>ROUND(ROUND(L284,2)*ROUND(G284,3),2)</f>
      </c>
      <c s="36" t="s">
        <v>97</v>
      </c>
      <c>
        <f>(M284*21)/100</f>
      </c>
      <c t="s">
        <v>28</v>
      </c>
    </row>
    <row r="285" spans="1:5" ht="12.75">
      <c r="A285" s="35" t="s">
        <v>56</v>
      </c>
      <c r="E285" s="39" t="s">
        <v>2121</v>
      </c>
    </row>
    <row r="286" spans="1:5" ht="12.75">
      <c r="A286" s="35" t="s">
        <v>57</v>
      </c>
      <c r="E286" s="40" t="s">
        <v>5</v>
      </c>
    </row>
    <row r="287" spans="1:5" ht="12.75">
      <c r="A287" t="s">
        <v>58</v>
      </c>
      <c r="E287" s="39" t="s">
        <v>5</v>
      </c>
    </row>
    <row r="288" spans="1:16" ht="12.75">
      <c r="A288" t="s">
        <v>50</v>
      </c>
      <c s="34" t="s">
        <v>398</v>
      </c>
      <c s="34" t="s">
        <v>2122</v>
      </c>
      <c s="35" t="s">
        <v>5</v>
      </c>
      <c s="6" t="s">
        <v>2123</v>
      </c>
      <c s="36" t="s">
        <v>54</v>
      </c>
      <c s="37">
        <v>2</v>
      </c>
      <c s="36">
        <v>2.65</v>
      </c>
      <c s="36">
        <f>ROUND(G288*H288,6)</f>
      </c>
      <c r="L288" s="38">
        <v>0</v>
      </c>
      <c s="32">
        <f>ROUND(ROUND(L288,2)*ROUND(G288,3),2)</f>
      </c>
      <c s="36" t="s">
        <v>97</v>
      </c>
      <c>
        <f>(M288*21)/100</f>
      </c>
      <c t="s">
        <v>28</v>
      </c>
    </row>
    <row r="289" spans="1:5" ht="12.75">
      <c r="A289" s="35" t="s">
        <v>56</v>
      </c>
      <c r="E289" s="39" t="s">
        <v>2123</v>
      </c>
    </row>
    <row r="290" spans="1:5" ht="12.75">
      <c r="A290" s="35" t="s">
        <v>57</v>
      </c>
      <c r="E290" s="40" t="s">
        <v>5</v>
      </c>
    </row>
    <row r="291" spans="1:5" ht="12.75">
      <c r="A291" t="s">
        <v>58</v>
      </c>
      <c r="E291" s="39" t="s">
        <v>5</v>
      </c>
    </row>
    <row r="292" spans="1:16" ht="12.75">
      <c r="A292" t="s">
        <v>50</v>
      </c>
      <c s="34" t="s">
        <v>401</v>
      </c>
      <c s="34" t="s">
        <v>2124</v>
      </c>
      <c s="35" t="s">
        <v>5</v>
      </c>
      <c s="6" t="s">
        <v>2125</v>
      </c>
      <c s="36" t="s">
        <v>54</v>
      </c>
      <c s="37">
        <v>2</v>
      </c>
      <c s="36">
        <v>2.299</v>
      </c>
      <c s="36">
        <f>ROUND(G292*H292,6)</f>
      </c>
      <c r="L292" s="38">
        <v>0</v>
      </c>
      <c s="32">
        <f>ROUND(ROUND(L292,2)*ROUND(G292,3),2)</f>
      </c>
      <c s="36" t="s">
        <v>97</v>
      </c>
      <c>
        <f>(M292*21)/100</f>
      </c>
      <c t="s">
        <v>28</v>
      </c>
    </row>
    <row r="293" spans="1:5" ht="12.75">
      <c r="A293" s="35" t="s">
        <v>56</v>
      </c>
      <c r="E293" s="39" t="s">
        <v>2125</v>
      </c>
    </row>
    <row r="294" spans="1:5" ht="12.75">
      <c r="A294" s="35" t="s">
        <v>57</v>
      </c>
      <c r="E294" s="40" t="s">
        <v>5</v>
      </c>
    </row>
    <row r="295" spans="1:5" ht="12.75">
      <c r="A295" t="s">
        <v>58</v>
      </c>
      <c r="E295" s="39" t="s">
        <v>5</v>
      </c>
    </row>
    <row r="296" spans="1:16" ht="12.75">
      <c r="A296" t="s">
        <v>50</v>
      </c>
      <c s="34" t="s">
        <v>405</v>
      </c>
      <c s="34" t="s">
        <v>2126</v>
      </c>
      <c s="35" t="s">
        <v>5</v>
      </c>
      <c s="6" t="s">
        <v>2127</v>
      </c>
      <c s="36" t="s">
        <v>54</v>
      </c>
      <c s="37">
        <v>2</v>
      </c>
      <c s="36">
        <v>0.82</v>
      </c>
      <c s="36">
        <f>ROUND(G296*H296,6)</f>
      </c>
      <c r="L296" s="38">
        <v>0</v>
      </c>
      <c s="32">
        <f>ROUND(ROUND(L296,2)*ROUND(G296,3),2)</f>
      </c>
      <c s="36" t="s">
        <v>97</v>
      </c>
      <c>
        <f>(M296*21)/100</f>
      </c>
      <c t="s">
        <v>28</v>
      </c>
    </row>
    <row r="297" spans="1:5" ht="12.75">
      <c r="A297" s="35" t="s">
        <v>56</v>
      </c>
      <c r="E297" s="39" t="s">
        <v>2127</v>
      </c>
    </row>
    <row r="298" spans="1:5" ht="12.75">
      <c r="A298" s="35" t="s">
        <v>57</v>
      </c>
      <c r="E298" s="40" t="s">
        <v>5</v>
      </c>
    </row>
    <row r="299" spans="1:5" ht="12.75">
      <c r="A299" t="s">
        <v>58</v>
      </c>
      <c r="E299" s="39" t="s">
        <v>5</v>
      </c>
    </row>
    <row r="300" spans="1:16" ht="25.5">
      <c r="A300" t="s">
        <v>50</v>
      </c>
      <c s="34" t="s">
        <v>408</v>
      </c>
      <c s="34" t="s">
        <v>2128</v>
      </c>
      <c s="35" t="s">
        <v>5</v>
      </c>
      <c s="6" t="s">
        <v>2129</v>
      </c>
      <c s="36" t="s">
        <v>423</v>
      </c>
      <c s="37">
        <v>340.1</v>
      </c>
      <c s="36">
        <v>0</v>
      </c>
      <c s="36">
        <f>ROUND(G300*H300,6)</f>
      </c>
      <c r="L300" s="38">
        <v>0</v>
      </c>
      <c s="32">
        <f>ROUND(ROUND(L300,2)*ROUND(G300,3),2)</f>
      </c>
      <c s="36" t="s">
        <v>926</v>
      </c>
      <c>
        <f>(M300*21)/100</f>
      </c>
      <c t="s">
        <v>28</v>
      </c>
    </row>
    <row r="301" spans="1:5" ht="25.5">
      <c r="A301" s="35" t="s">
        <v>56</v>
      </c>
      <c r="E301" s="39" t="s">
        <v>2129</v>
      </c>
    </row>
    <row r="302" spans="1:5" ht="38.25">
      <c r="A302" s="35" t="s">
        <v>57</v>
      </c>
      <c r="E302" s="40" t="s">
        <v>2130</v>
      </c>
    </row>
    <row r="303" spans="1:5" ht="12.75">
      <c r="A303" t="s">
        <v>58</v>
      </c>
      <c r="E303" s="39" t="s">
        <v>59</v>
      </c>
    </row>
    <row r="304" spans="1:16" ht="25.5">
      <c r="A304" t="s">
        <v>50</v>
      </c>
      <c s="34" t="s">
        <v>1635</v>
      </c>
      <c s="34" t="s">
        <v>2131</v>
      </c>
      <c s="35" t="s">
        <v>5</v>
      </c>
      <c s="6" t="s">
        <v>2132</v>
      </c>
      <c s="36" t="s">
        <v>423</v>
      </c>
      <c s="37">
        <v>391.16</v>
      </c>
      <c s="36">
        <v>0.0256</v>
      </c>
      <c s="36">
        <f>ROUND(G304*H304,6)</f>
      </c>
      <c r="L304" s="38">
        <v>0</v>
      </c>
      <c s="32">
        <f>ROUND(ROUND(L304,2)*ROUND(G304,3),2)</f>
      </c>
      <c s="36" t="s">
        <v>926</v>
      </c>
      <c>
        <f>(M304*21)/100</f>
      </c>
      <c t="s">
        <v>28</v>
      </c>
    </row>
    <row r="305" spans="1:5" ht="25.5">
      <c r="A305" s="35" t="s">
        <v>56</v>
      </c>
      <c r="E305" s="39" t="s">
        <v>2132</v>
      </c>
    </row>
    <row r="306" spans="1:5" ht="25.5">
      <c r="A306" s="35" t="s">
        <v>57</v>
      </c>
      <c r="E306" s="40" t="s">
        <v>2133</v>
      </c>
    </row>
    <row r="307" spans="1:5" ht="12.75">
      <c r="A307" t="s">
        <v>58</v>
      </c>
      <c r="E307" s="39" t="s">
        <v>59</v>
      </c>
    </row>
    <row r="308" spans="1:16" ht="25.5">
      <c r="A308" t="s">
        <v>50</v>
      </c>
      <c s="34" t="s">
        <v>1636</v>
      </c>
      <c s="34" t="s">
        <v>2134</v>
      </c>
      <c s="35" t="s">
        <v>5</v>
      </c>
      <c s="6" t="s">
        <v>2135</v>
      </c>
      <c s="36" t="s">
        <v>423</v>
      </c>
      <c s="37">
        <v>187.99</v>
      </c>
      <c s="36">
        <v>0.0233</v>
      </c>
      <c s="36">
        <f>ROUND(G308*H308,6)</f>
      </c>
      <c r="L308" s="38">
        <v>0</v>
      </c>
      <c s="32">
        <f>ROUND(ROUND(L308,2)*ROUND(G308,3),2)</f>
      </c>
      <c s="36" t="s">
        <v>926</v>
      </c>
      <c>
        <f>(M308*21)/100</f>
      </c>
      <c t="s">
        <v>28</v>
      </c>
    </row>
    <row r="309" spans="1:5" ht="25.5">
      <c r="A309" s="35" t="s">
        <v>56</v>
      </c>
      <c r="E309" s="39" t="s">
        <v>2135</v>
      </c>
    </row>
    <row r="310" spans="1:5" ht="25.5">
      <c r="A310" s="35" t="s">
        <v>57</v>
      </c>
      <c r="E310" s="40" t="s">
        <v>2136</v>
      </c>
    </row>
    <row r="311" spans="1:5" ht="12.75">
      <c r="A311" t="s">
        <v>58</v>
      </c>
      <c r="E311" s="39" t="s">
        <v>59</v>
      </c>
    </row>
    <row r="312" spans="1:16" ht="25.5">
      <c r="A312" t="s">
        <v>50</v>
      </c>
      <c s="34" t="s">
        <v>1637</v>
      </c>
      <c s="34" t="s">
        <v>2137</v>
      </c>
      <c s="35" t="s">
        <v>5</v>
      </c>
      <c s="6" t="s">
        <v>2138</v>
      </c>
      <c s="36" t="s">
        <v>423</v>
      </c>
      <c s="37">
        <v>186.4</v>
      </c>
      <c s="36">
        <v>0</v>
      </c>
      <c s="36">
        <f>ROUND(G312*H312,6)</f>
      </c>
      <c r="L312" s="38">
        <v>0</v>
      </c>
      <c s="32">
        <f>ROUND(ROUND(L312,2)*ROUND(G312,3),2)</f>
      </c>
      <c s="36" t="s">
        <v>926</v>
      </c>
      <c>
        <f>(M312*21)/100</f>
      </c>
      <c t="s">
        <v>28</v>
      </c>
    </row>
    <row r="313" spans="1:5" ht="25.5">
      <c r="A313" s="35" t="s">
        <v>56</v>
      </c>
      <c r="E313" s="39" t="s">
        <v>2138</v>
      </c>
    </row>
    <row r="314" spans="1:5" ht="12.75">
      <c r="A314" s="35" t="s">
        <v>57</v>
      </c>
      <c r="E314" s="40" t="s">
        <v>2139</v>
      </c>
    </row>
    <row r="315" spans="1:5" ht="12.75">
      <c r="A315" t="s">
        <v>58</v>
      </c>
      <c r="E315" s="39" t="s">
        <v>59</v>
      </c>
    </row>
    <row r="316" spans="1:16" ht="25.5">
      <c r="A316" t="s">
        <v>50</v>
      </c>
      <c s="34" t="s">
        <v>1638</v>
      </c>
      <c s="34" t="s">
        <v>2140</v>
      </c>
      <c s="35" t="s">
        <v>5</v>
      </c>
      <c s="6" t="s">
        <v>2141</v>
      </c>
      <c s="36" t="s">
        <v>423</v>
      </c>
      <c s="37">
        <v>149.332</v>
      </c>
      <c s="36">
        <v>0.094481</v>
      </c>
      <c s="36">
        <f>ROUND(G316*H316,6)</f>
      </c>
      <c r="L316" s="38">
        <v>0</v>
      </c>
      <c s="32">
        <f>ROUND(ROUND(L316,2)*ROUND(G316,3),2)</f>
      </c>
      <c s="36" t="s">
        <v>926</v>
      </c>
      <c>
        <f>(M316*21)/100</f>
      </c>
      <c t="s">
        <v>28</v>
      </c>
    </row>
    <row r="317" spans="1:5" ht="25.5">
      <c r="A317" s="35" t="s">
        <v>56</v>
      </c>
      <c r="E317" s="39" t="s">
        <v>2141</v>
      </c>
    </row>
    <row r="318" spans="1:5" ht="12.75">
      <c r="A318" s="35" t="s">
        <v>57</v>
      </c>
      <c r="E318" s="40" t="s">
        <v>5</v>
      </c>
    </row>
    <row r="319" spans="1:5" ht="12.75">
      <c r="A319" t="s">
        <v>58</v>
      </c>
      <c r="E319" s="39" t="s">
        <v>59</v>
      </c>
    </row>
    <row r="320" spans="1:16" ht="25.5">
      <c r="A320" t="s">
        <v>50</v>
      </c>
      <c s="34" t="s">
        <v>1639</v>
      </c>
      <c s="34" t="s">
        <v>2142</v>
      </c>
      <c s="35" t="s">
        <v>5</v>
      </c>
      <c s="6" t="s">
        <v>2143</v>
      </c>
      <c s="36" t="s">
        <v>423</v>
      </c>
      <c s="37">
        <v>1695.273</v>
      </c>
      <c s="36">
        <v>0.113955</v>
      </c>
      <c s="36">
        <f>ROUND(G320*H320,6)</f>
      </c>
      <c r="L320" s="38">
        <v>0</v>
      </c>
      <c s="32">
        <f>ROUND(ROUND(L320,2)*ROUND(G320,3),2)</f>
      </c>
      <c s="36" t="s">
        <v>926</v>
      </c>
      <c>
        <f>(M320*21)/100</f>
      </c>
      <c t="s">
        <v>28</v>
      </c>
    </row>
    <row r="321" spans="1:5" ht="25.5">
      <c r="A321" s="35" t="s">
        <v>56</v>
      </c>
      <c r="E321" s="39" t="s">
        <v>2143</v>
      </c>
    </row>
    <row r="322" spans="1:5" ht="12.75">
      <c r="A322" s="35" t="s">
        <v>57</v>
      </c>
      <c r="E322" s="40" t="s">
        <v>5</v>
      </c>
    </row>
    <row r="323" spans="1:5" ht="12.75">
      <c r="A323" t="s">
        <v>58</v>
      </c>
      <c r="E323" s="39" t="s">
        <v>59</v>
      </c>
    </row>
    <row r="324" spans="1:16" ht="25.5">
      <c r="A324" t="s">
        <v>50</v>
      </c>
      <c s="34" t="s">
        <v>1642</v>
      </c>
      <c s="34" t="s">
        <v>2144</v>
      </c>
      <c s="35" t="s">
        <v>5</v>
      </c>
      <c s="6" t="s">
        <v>2145</v>
      </c>
      <c s="36" t="s">
        <v>1156</v>
      </c>
      <c s="37">
        <v>4291</v>
      </c>
      <c s="36">
        <v>0</v>
      </c>
      <c s="36">
        <f>ROUND(G324*H324,6)</f>
      </c>
      <c r="L324" s="38">
        <v>0</v>
      </c>
      <c s="32">
        <f>ROUND(ROUND(L324,2)*ROUND(G324,3),2)</f>
      </c>
      <c s="36" t="s">
        <v>926</v>
      </c>
      <c>
        <f>(M324*21)/100</f>
      </c>
      <c t="s">
        <v>28</v>
      </c>
    </row>
    <row r="325" spans="1:5" ht="25.5">
      <c r="A325" s="35" t="s">
        <v>56</v>
      </c>
      <c r="E325" s="39" t="s">
        <v>2145</v>
      </c>
    </row>
    <row r="326" spans="1:5" ht="12.75">
      <c r="A326" s="35" t="s">
        <v>57</v>
      </c>
      <c r="E326" s="40" t="s">
        <v>5</v>
      </c>
    </row>
    <row r="327" spans="1:5" ht="12.75">
      <c r="A327" t="s">
        <v>58</v>
      </c>
      <c r="E327" s="39" t="s">
        <v>59</v>
      </c>
    </row>
    <row r="328" spans="1:16" ht="12.75">
      <c r="A328" t="s">
        <v>50</v>
      </c>
      <c s="34" t="s">
        <v>1645</v>
      </c>
      <c s="34" t="s">
        <v>2146</v>
      </c>
      <c s="35" t="s">
        <v>5</v>
      </c>
      <c s="6" t="s">
        <v>2147</v>
      </c>
      <c s="36" t="s">
        <v>939</v>
      </c>
      <c s="37">
        <v>2.041</v>
      </c>
      <c s="36">
        <v>1</v>
      </c>
      <c s="36">
        <f>ROUND(G328*H328,6)</f>
      </c>
      <c r="L328" s="38">
        <v>0</v>
      </c>
      <c s="32">
        <f>ROUND(ROUND(L328,2)*ROUND(G328,3),2)</f>
      </c>
      <c s="36" t="s">
        <v>97</v>
      </c>
      <c>
        <f>(M328*21)/100</f>
      </c>
      <c t="s">
        <v>28</v>
      </c>
    </row>
    <row r="329" spans="1:5" ht="12.75">
      <c r="A329" s="35" t="s">
        <v>56</v>
      </c>
      <c r="E329" s="39" t="s">
        <v>2147</v>
      </c>
    </row>
    <row r="330" spans="1:5" ht="12.75">
      <c r="A330" s="35" t="s">
        <v>57</v>
      </c>
      <c r="E330" s="40" t="s">
        <v>5</v>
      </c>
    </row>
    <row r="331" spans="1:5" ht="12.75">
      <c r="A331" t="s">
        <v>58</v>
      </c>
      <c r="E331" s="39" t="s">
        <v>5</v>
      </c>
    </row>
    <row r="332" spans="1:16" ht="12.75">
      <c r="A332" t="s">
        <v>50</v>
      </c>
      <c s="34" t="s">
        <v>1648</v>
      </c>
      <c s="34" t="s">
        <v>2148</v>
      </c>
      <c s="35" t="s">
        <v>5</v>
      </c>
      <c s="6" t="s">
        <v>2149</v>
      </c>
      <c s="36" t="s">
        <v>939</v>
      </c>
      <c s="37">
        <v>0.083</v>
      </c>
      <c s="36">
        <v>1</v>
      </c>
      <c s="36">
        <f>ROUND(G332*H332,6)</f>
      </c>
      <c r="L332" s="38">
        <v>0</v>
      </c>
      <c s="32">
        <f>ROUND(ROUND(L332,2)*ROUND(G332,3),2)</f>
      </c>
      <c s="36" t="s">
        <v>97</v>
      </c>
      <c>
        <f>(M332*21)/100</f>
      </c>
      <c t="s">
        <v>28</v>
      </c>
    </row>
    <row r="333" spans="1:5" ht="12.75">
      <c r="A333" s="35" t="s">
        <v>56</v>
      </c>
      <c r="E333" s="39" t="s">
        <v>2149</v>
      </c>
    </row>
    <row r="334" spans="1:5" ht="12.75">
      <c r="A334" s="35" t="s">
        <v>57</v>
      </c>
      <c r="E334" s="40" t="s">
        <v>5</v>
      </c>
    </row>
    <row r="335" spans="1:5" ht="12.75">
      <c r="A335" t="s">
        <v>58</v>
      </c>
      <c r="E335" s="39" t="s">
        <v>5</v>
      </c>
    </row>
    <row r="336" spans="1:16" ht="12.75">
      <c r="A336" t="s">
        <v>50</v>
      </c>
      <c s="34" t="s">
        <v>1651</v>
      </c>
      <c s="34" t="s">
        <v>2150</v>
      </c>
      <c s="35" t="s">
        <v>5</v>
      </c>
      <c s="6" t="s">
        <v>2151</v>
      </c>
      <c s="36" t="s">
        <v>939</v>
      </c>
      <c s="37">
        <v>0.24</v>
      </c>
      <c s="36">
        <v>1</v>
      </c>
      <c s="36">
        <f>ROUND(G336*H336,6)</f>
      </c>
      <c r="L336" s="38">
        <v>0</v>
      </c>
      <c s="32">
        <f>ROUND(ROUND(L336,2)*ROUND(G336,3),2)</f>
      </c>
      <c s="36" t="s">
        <v>926</v>
      </c>
      <c>
        <f>(M336*21)/100</f>
      </c>
      <c t="s">
        <v>28</v>
      </c>
    </row>
    <row r="337" spans="1:5" ht="12.75">
      <c r="A337" s="35" t="s">
        <v>56</v>
      </c>
      <c r="E337" s="39" t="s">
        <v>2151</v>
      </c>
    </row>
    <row r="338" spans="1:5" ht="12.75">
      <c r="A338" s="35" t="s">
        <v>57</v>
      </c>
      <c r="E338" s="40" t="s">
        <v>5</v>
      </c>
    </row>
    <row r="339" spans="1:5" ht="12.75">
      <c r="A339" t="s">
        <v>58</v>
      </c>
      <c r="E339" s="39" t="s">
        <v>59</v>
      </c>
    </row>
    <row r="340" spans="1:16" ht="12.75">
      <c r="A340" t="s">
        <v>50</v>
      </c>
      <c s="34" t="s">
        <v>1654</v>
      </c>
      <c s="34" t="s">
        <v>2152</v>
      </c>
      <c s="35" t="s">
        <v>5</v>
      </c>
      <c s="6" t="s">
        <v>2153</v>
      </c>
      <c s="36" t="s">
        <v>939</v>
      </c>
      <c s="37">
        <v>0.32</v>
      </c>
      <c s="36">
        <v>1</v>
      </c>
      <c s="36">
        <f>ROUND(G340*H340,6)</f>
      </c>
      <c r="L340" s="38">
        <v>0</v>
      </c>
      <c s="32">
        <f>ROUND(ROUND(L340,2)*ROUND(G340,3),2)</f>
      </c>
      <c s="36" t="s">
        <v>926</v>
      </c>
      <c>
        <f>(M340*21)/100</f>
      </c>
      <c t="s">
        <v>28</v>
      </c>
    </row>
    <row r="341" spans="1:5" ht="12.75">
      <c r="A341" s="35" t="s">
        <v>56</v>
      </c>
      <c r="E341" s="39" t="s">
        <v>2153</v>
      </c>
    </row>
    <row r="342" spans="1:5" ht="12.75">
      <c r="A342" s="35" t="s">
        <v>57</v>
      </c>
      <c r="E342" s="40" t="s">
        <v>5</v>
      </c>
    </row>
    <row r="343" spans="1:5" ht="12.75">
      <c r="A343" t="s">
        <v>58</v>
      </c>
      <c r="E343" s="39" t="s">
        <v>59</v>
      </c>
    </row>
    <row r="344" spans="1:16" ht="12.75">
      <c r="A344" t="s">
        <v>50</v>
      </c>
      <c s="34" t="s">
        <v>1656</v>
      </c>
      <c s="34" t="s">
        <v>2154</v>
      </c>
      <c s="35" t="s">
        <v>5</v>
      </c>
      <c s="6" t="s">
        <v>2155</v>
      </c>
      <c s="36" t="s">
        <v>939</v>
      </c>
      <c s="37">
        <v>0.012</v>
      </c>
      <c s="36">
        <v>1</v>
      </c>
      <c s="36">
        <f>ROUND(G344*H344,6)</f>
      </c>
      <c r="L344" s="38">
        <v>0</v>
      </c>
      <c s="32">
        <f>ROUND(ROUND(L344,2)*ROUND(G344,3),2)</f>
      </c>
      <c s="36" t="s">
        <v>926</v>
      </c>
      <c>
        <f>(M344*21)/100</f>
      </c>
      <c t="s">
        <v>28</v>
      </c>
    </row>
    <row r="345" spans="1:5" ht="12.75">
      <c r="A345" s="35" t="s">
        <v>56</v>
      </c>
      <c r="E345" s="39" t="s">
        <v>2155</v>
      </c>
    </row>
    <row r="346" spans="1:5" ht="12.75">
      <c r="A346" s="35" t="s">
        <v>57</v>
      </c>
      <c r="E346" s="40" t="s">
        <v>5</v>
      </c>
    </row>
    <row r="347" spans="1:5" ht="12.75">
      <c r="A347" t="s">
        <v>58</v>
      </c>
      <c r="E347" s="39" t="s">
        <v>59</v>
      </c>
    </row>
    <row r="348" spans="1:16" ht="12.75">
      <c r="A348" t="s">
        <v>50</v>
      </c>
      <c s="34" t="s">
        <v>1657</v>
      </c>
      <c s="34" t="s">
        <v>2156</v>
      </c>
      <c s="35" t="s">
        <v>5</v>
      </c>
      <c s="6" t="s">
        <v>2157</v>
      </c>
      <c s="36" t="s">
        <v>939</v>
      </c>
      <c s="37">
        <v>0.015</v>
      </c>
      <c s="36">
        <v>1</v>
      </c>
      <c s="36">
        <f>ROUND(G348*H348,6)</f>
      </c>
      <c r="L348" s="38">
        <v>0</v>
      </c>
      <c s="32">
        <f>ROUND(ROUND(L348,2)*ROUND(G348,3),2)</f>
      </c>
      <c s="36" t="s">
        <v>926</v>
      </c>
      <c>
        <f>(M348*21)/100</f>
      </c>
      <c t="s">
        <v>28</v>
      </c>
    </row>
    <row r="349" spans="1:5" ht="12.75">
      <c r="A349" s="35" t="s">
        <v>56</v>
      </c>
      <c r="E349" s="39" t="s">
        <v>2157</v>
      </c>
    </row>
    <row r="350" spans="1:5" ht="12.75">
      <c r="A350" s="35" t="s">
        <v>57</v>
      </c>
      <c r="E350" s="40" t="s">
        <v>5</v>
      </c>
    </row>
    <row r="351" spans="1:5" ht="12.75">
      <c r="A351" t="s">
        <v>58</v>
      </c>
      <c r="E351" s="39" t="s">
        <v>59</v>
      </c>
    </row>
    <row r="352" spans="1:16" ht="12.75">
      <c r="A352" t="s">
        <v>50</v>
      </c>
      <c s="34" t="s">
        <v>1659</v>
      </c>
      <c s="34" t="s">
        <v>2158</v>
      </c>
      <c s="35" t="s">
        <v>5</v>
      </c>
      <c s="6" t="s">
        <v>2159</v>
      </c>
      <c s="36" t="s">
        <v>64</v>
      </c>
      <c s="37">
        <v>7.3</v>
      </c>
      <c s="36">
        <v>0.111</v>
      </c>
      <c s="36">
        <f>ROUND(G352*H352,6)</f>
      </c>
      <c r="L352" s="38">
        <v>0</v>
      </c>
      <c s="32">
        <f>ROUND(ROUND(L352,2)*ROUND(G352,3),2)</f>
      </c>
      <c s="36" t="s">
        <v>97</v>
      </c>
      <c>
        <f>(M352*21)/100</f>
      </c>
      <c t="s">
        <v>28</v>
      </c>
    </row>
    <row r="353" spans="1:5" ht="12.75">
      <c r="A353" s="35" t="s">
        <v>56</v>
      </c>
      <c r="E353" s="39" t="s">
        <v>2159</v>
      </c>
    </row>
    <row r="354" spans="1:5" ht="12.75">
      <c r="A354" s="35" t="s">
        <v>57</v>
      </c>
      <c r="E354" s="40" t="s">
        <v>5</v>
      </c>
    </row>
    <row r="355" spans="1:5" ht="12.75">
      <c r="A355" t="s">
        <v>58</v>
      </c>
      <c r="E355" s="39" t="s">
        <v>5</v>
      </c>
    </row>
    <row r="356" spans="1:16" ht="12.75">
      <c r="A356" t="s">
        <v>50</v>
      </c>
      <c s="34" t="s">
        <v>1660</v>
      </c>
      <c s="34" t="s">
        <v>2160</v>
      </c>
      <c s="35" t="s">
        <v>5</v>
      </c>
      <c s="6" t="s">
        <v>2161</v>
      </c>
      <c s="36" t="s">
        <v>64</v>
      </c>
      <c s="37">
        <v>3.25</v>
      </c>
      <c s="36">
        <v>0.0434</v>
      </c>
      <c s="36">
        <f>ROUND(G356*H356,6)</f>
      </c>
      <c r="L356" s="38">
        <v>0</v>
      </c>
      <c s="32">
        <f>ROUND(ROUND(L356,2)*ROUND(G356,3),2)</f>
      </c>
      <c s="36" t="s">
        <v>926</v>
      </c>
      <c>
        <f>(M356*21)/100</f>
      </c>
      <c t="s">
        <v>28</v>
      </c>
    </row>
    <row r="357" spans="1:5" ht="12.75">
      <c r="A357" s="35" t="s">
        <v>56</v>
      </c>
      <c r="E357" s="39" t="s">
        <v>2161</v>
      </c>
    </row>
    <row r="358" spans="1:5" ht="12.75">
      <c r="A358" s="35" t="s">
        <v>57</v>
      </c>
      <c r="E358" s="40" t="s">
        <v>5</v>
      </c>
    </row>
    <row r="359" spans="1:5" ht="12.75">
      <c r="A359" t="s">
        <v>58</v>
      </c>
      <c r="E359" s="39" t="s">
        <v>59</v>
      </c>
    </row>
    <row r="360" spans="1:16" ht="12.75">
      <c r="A360" t="s">
        <v>50</v>
      </c>
      <c s="34" t="s">
        <v>1661</v>
      </c>
      <c s="34" t="s">
        <v>2162</v>
      </c>
      <c s="35" t="s">
        <v>5</v>
      </c>
      <c s="6" t="s">
        <v>2163</v>
      </c>
      <c s="36" t="s">
        <v>939</v>
      </c>
      <c s="37">
        <v>0.008</v>
      </c>
      <c s="36">
        <v>1</v>
      </c>
      <c s="36">
        <f>ROUND(G360*H360,6)</f>
      </c>
      <c r="L360" s="38">
        <v>0</v>
      </c>
      <c s="32">
        <f>ROUND(ROUND(L360,2)*ROUND(G360,3),2)</f>
      </c>
      <c s="36" t="s">
        <v>926</v>
      </c>
      <c>
        <f>(M360*21)/100</f>
      </c>
      <c t="s">
        <v>28</v>
      </c>
    </row>
    <row r="361" spans="1:5" ht="12.75">
      <c r="A361" s="35" t="s">
        <v>56</v>
      </c>
      <c r="E361" s="39" t="s">
        <v>2163</v>
      </c>
    </row>
    <row r="362" spans="1:5" ht="12.75">
      <c r="A362" s="35" t="s">
        <v>57</v>
      </c>
      <c r="E362" s="40" t="s">
        <v>5</v>
      </c>
    </row>
    <row r="363" spans="1:5" ht="12.75">
      <c r="A363" t="s">
        <v>58</v>
      </c>
      <c r="E363" s="39" t="s">
        <v>59</v>
      </c>
    </row>
    <row r="364" spans="1:16" ht="12.75">
      <c r="A364" t="s">
        <v>50</v>
      </c>
      <c s="34" t="s">
        <v>1663</v>
      </c>
      <c s="34" t="s">
        <v>2164</v>
      </c>
      <c s="35" t="s">
        <v>5</v>
      </c>
      <c s="6" t="s">
        <v>2165</v>
      </c>
      <c s="36" t="s">
        <v>939</v>
      </c>
      <c s="37">
        <v>0.077</v>
      </c>
      <c s="36">
        <v>1</v>
      </c>
      <c s="36">
        <f>ROUND(G364*H364,6)</f>
      </c>
      <c r="L364" s="38">
        <v>0</v>
      </c>
      <c s="32">
        <f>ROUND(ROUND(L364,2)*ROUND(G364,3),2)</f>
      </c>
      <c s="36" t="s">
        <v>97</v>
      </c>
      <c>
        <f>(M364*21)/100</f>
      </c>
      <c t="s">
        <v>28</v>
      </c>
    </row>
    <row r="365" spans="1:5" ht="12.75">
      <c r="A365" s="35" t="s">
        <v>56</v>
      </c>
      <c r="E365" s="39" t="s">
        <v>2165</v>
      </c>
    </row>
    <row r="366" spans="1:5" ht="12.75">
      <c r="A366" s="35" t="s">
        <v>57</v>
      </c>
      <c r="E366" s="40" t="s">
        <v>5</v>
      </c>
    </row>
    <row r="367" spans="1:5" ht="12.75">
      <c r="A367" t="s">
        <v>58</v>
      </c>
      <c r="E367" s="39" t="s">
        <v>5</v>
      </c>
    </row>
    <row r="368" spans="1:16" ht="12.75">
      <c r="A368" t="s">
        <v>50</v>
      </c>
      <c s="34" t="s">
        <v>1664</v>
      </c>
      <c s="34" t="s">
        <v>2166</v>
      </c>
      <c s="35" t="s">
        <v>5</v>
      </c>
      <c s="6" t="s">
        <v>2167</v>
      </c>
      <c s="36" t="s">
        <v>939</v>
      </c>
      <c s="37">
        <v>0.056</v>
      </c>
      <c s="36">
        <v>1</v>
      </c>
      <c s="36">
        <f>ROUND(G368*H368,6)</f>
      </c>
      <c r="L368" s="38">
        <v>0</v>
      </c>
      <c s="32">
        <f>ROUND(ROUND(L368,2)*ROUND(G368,3),2)</f>
      </c>
      <c s="36" t="s">
        <v>97</v>
      </c>
      <c>
        <f>(M368*21)/100</f>
      </c>
      <c t="s">
        <v>28</v>
      </c>
    </row>
    <row r="369" spans="1:5" ht="12.75">
      <c r="A369" s="35" t="s">
        <v>56</v>
      </c>
      <c r="E369" s="39" t="s">
        <v>2167</v>
      </c>
    </row>
    <row r="370" spans="1:5" ht="12.75">
      <c r="A370" s="35" t="s">
        <v>57</v>
      </c>
      <c r="E370" s="40" t="s">
        <v>5</v>
      </c>
    </row>
    <row r="371" spans="1:5" ht="12.75">
      <c r="A371" t="s">
        <v>58</v>
      </c>
      <c r="E371" s="39" t="s">
        <v>5</v>
      </c>
    </row>
    <row r="372" spans="1:16" ht="12.75">
      <c r="A372" t="s">
        <v>50</v>
      </c>
      <c s="34" t="s">
        <v>1665</v>
      </c>
      <c s="34" t="s">
        <v>2168</v>
      </c>
      <c s="35" t="s">
        <v>5</v>
      </c>
      <c s="6" t="s">
        <v>2169</v>
      </c>
      <c s="36" t="s">
        <v>939</v>
      </c>
      <c s="37">
        <v>0.021</v>
      </c>
      <c s="36">
        <v>1</v>
      </c>
      <c s="36">
        <f>ROUND(G372*H372,6)</f>
      </c>
      <c r="L372" s="38">
        <v>0</v>
      </c>
      <c s="32">
        <f>ROUND(ROUND(L372,2)*ROUND(G372,3),2)</f>
      </c>
      <c s="36" t="s">
        <v>97</v>
      </c>
      <c>
        <f>(M372*21)/100</f>
      </c>
      <c t="s">
        <v>28</v>
      </c>
    </row>
    <row r="373" spans="1:5" ht="12.75">
      <c r="A373" s="35" t="s">
        <v>56</v>
      </c>
      <c r="E373" s="39" t="s">
        <v>2169</v>
      </c>
    </row>
    <row r="374" spans="1:5" ht="12.75">
      <c r="A374" s="35" t="s">
        <v>57</v>
      </c>
      <c r="E374" s="40" t="s">
        <v>5</v>
      </c>
    </row>
    <row r="375" spans="1:5" ht="12.75">
      <c r="A375" t="s">
        <v>58</v>
      </c>
      <c r="E375" s="39" t="s">
        <v>5</v>
      </c>
    </row>
    <row r="376" spans="1:16" ht="12.75">
      <c r="A376" t="s">
        <v>50</v>
      </c>
      <c s="34" t="s">
        <v>1666</v>
      </c>
      <c s="34" t="s">
        <v>2170</v>
      </c>
      <c s="35" t="s">
        <v>5</v>
      </c>
      <c s="6" t="s">
        <v>2171</v>
      </c>
      <c s="36" t="s">
        <v>939</v>
      </c>
      <c s="37">
        <v>0.014</v>
      </c>
      <c s="36">
        <v>1</v>
      </c>
      <c s="36">
        <f>ROUND(G376*H376,6)</f>
      </c>
      <c r="L376" s="38">
        <v>0</v>
      </c>
      <c s="32">
        <f>ROUND(ROUND(L376,2)*ROUND(G376,3),2)</f>
      </c>
      <c s="36" t="s">
        <v>926</v>
      </c>
      <c>
        <f>(M376*21)/100</f>
      </c>
      <c t="s">
        <v>28</v>
      </c>
    </row>
    <row r="377" spans="1:5" ht="12.75">
      <c r="A377" s="35" t="s">
        <v>56</v>
      </c>
      <c r="E377" s="39" t="s">
        <v>2171</v>
      </c>
    </row>
    <row r="378" spans="1:5" ht="12.75">
      <c r="A378" s="35" t="s">
        <v>57</v>
      </c>
      <c r="E378" s="40" t="s">
        <v>5</v>
      </c>
    </row>
    <row r="379" spans="1:5" ht="12.75">
      <c r="A379" t="s">
        <v>58</v>
      </c>
      <c r="E379" s="39" t="s">
        <v>59</v>
      </c>
    </row>
    <row r="380" spans="1:16" ht="12.75">
      <c r="A380" t="s">
        <v>50</v>
      </c>
      <c s="34" t="s">
        <v>1667</v>
      </c>
      <c s="34" t="s">
        <v>2172</v>
      </c>
      <c s="35" t="s">
        <v>5</v>
      </c>
      <c s="6" t="s">
        <v>2173</v>
      </c>
      <c s="36" t="s">
        <v>939</v>
      </c>
      <c s="37">
        <v>0.442</v>
      </c>
      <c s="36">
        <v>1</v>
      </c>
      <c s="36">
        <f>ROUND(G380*H380,6)</f>
      </c>
      <c r="L380" s="38">
        <v>0</v>
      </c>
      <c s="32">
        <f>ROUND(ROUND(L380,2)*ROUND(G380,3),2)</f>
      </c>
      <c s="36" t="s">
        <v>926</v>
      </c>
      <c>
        <f>(M380*21)/100</f>
      </c>
      <c t="s">
        <v>28</v>
      </c>
    </row>
    <row r="381" spans="1:5" ht="12.75">
      <c r="A381" s="35" t="s">
        <v>56</v>
      </c>
      <c r="E381" s="39" t="s">
        <v>2173</v>
      </c>
    </row>
    <row r="382" spans="1:5" ht="12.75">
      <c r="A382" s="35" t="s">
        <v>57</v>
      </c>
      <c r="E382" s="40" t="s">
        <v>5</v>
      </c>
    </row>
    <row r="383" spans="1:5" ht="12.75">
      <c r="A383" t="s">
        <v>58</v>
      </c>
      <c r="E383" s="39" t="s">
        <v>59</v>
      </c>
    </row>
    <row r="384" spans="1:16" ht="12.75">
      <c r="A384" t="s">
        <v>50</v>
      </c>
      <c s="34" t="s">
        <v>1668</v>
      </c>
      <c s="34" t="s">
        <v>2174</v>
      </c>
      <c s="35" t="s">
        <v>5</v>
      </c>
      <c s="6" t="s">
        <v>2175</v>
      </c>
      <c s="36" t="s">
        <v>939</v>
      </c>
      <c s="37">
        <v>0.011</v>
      </c>
      <c s="36">
        <v>1</v>
      </c>
      <c s="36">
        <f>ROUND(G384*H384,6)</f>
      </c>
      <c r="L384" s="38">
        <v>0</v>
      </c>
      <c s="32">
        <f>ROUND(ROUND(L384,2)*ROUND(G384,3),2)</f>
      </c>
      <c s="36" t="s">
        <v>926</v>
      </c>
      <c>
        <f>(M384*21)/100</f>
      </c>
      <c t="s">
        <v>28</v>
      </c>
    </row>
    <row r="385" spans="1:5" ht="12.75">
      <c r="A385" s="35" t="s">
        <v>56</v>
      </c>
      <c r="E385" s="39" t="s">
        <v>2175</v>
      </c>
    </row>
    <row r="386" spans="1:5" ht="12.75">
      <c r="A386" s="35" t="s">
        <v>57</v>
      </c>
      <c r="E386" s="40" t="s">
        <v>5</v>
      </c>
    </row>
    <row r="387" spans="1:5" ht="12.75">
      <c r="A387" t="s">
        <v>58</v>
      </c>
      <c r="E387" s="39" t="s">
        <v>59</v>
      </c>
    </row>
    <row r="388" spans="1:13" ht="12.75">
      <c r="A388" t="s">
        <v>47</v>
      </c>
      <c r="C388" s="31" t="s">
        <v>67</v>
      </c>
      <c r="E388" s="33" t="s">
        <v>1039</v>
      </c>
      <c r="J388" s="32">
        <f>0</f>
      </c>
      <c s="32">
        <f>0</f>
      </c>
      <c s="32">
        <f>0+L389+L393+L397+L401+L405+L409+L413+L417+L421+L425+L429+L433+L437+L441+L445+L449+L453+L457+L461+L465+L469+L473+L477+L481+L485+L489+L493+L497+L501+L505+L509+L513+L517+L521+L525+L529+L533+L537+L541+L545+L549+L553+L557+L561+L565+L569+L573+L577+L581+L585+L589+L593+L597+L601+L605+L609+L613+L617+L621+L625+L629+L633+L637+L641+L645+L649</f>
      </c>
      <c s="32">
        <f>0+M389+M393+M397+M401+M405+M409+M413+M417+M421+M425+M429+M433+M437+M441+M445+M449+M453+M457+M461+M465+M469+M473+M477+M481+M485+M489+M493+M497+M501+M505+M509+M513+M517+M521+M525+M529+M533+M537+M541+M545+M549+M553+M557+M561+M565+M569+M573+M577+M581+M585+M589+M593+M597+M601+M605+M609+M613+M617+M621+M625+M629+M633+M637+M641+M645+M649</f>
      </c>
    </row>
    <row r="389" spans="1:16" ht="25.5">
      <c r="A389" t="s">
        <v>50</v>
      </c>
      <c s="34" t="s">
        <v>2176</v>
      </c>
      <c s="34" t="s">
        <v>2177</v>
      </c>
      <c s="35" t="s">
        <v>5</v>
      </c>
      <c s="6" t="s">
        <v>2178</v>
      </c>
      <c s="36" t="s">
        <v>54</v>
      </c>
      <c s="37">
        <v>13</v>
      </c>
      <c s="36">
        <v>0.00229</v>
      </c>
      <c s="36">
        <f>ROUND(G389*H389,6)</f>
      </c>
      <c r="L389" s="38">
        <v>0</v>
      </c>
      <c s="32">
        <f>ROUND(ROUND(L389,2)*ROUND(G389,3),2)</f>
      </c>
      <c s="36" t="s">
        <v>926</v>
      </c>
      <c>
        <f>(M389*21)/100</f>
      </c>
      <c t="s">
        <v>28</v>
      </c>
    </row>
    <row r="390" spans="1:5" ht="38.25">
      <c r="A390" s="35" t="s">
        <v>56</v>
      </c>
      <c r="E390" s="39" t="s">
        <v>2179</v>
      </c>
    </row>
    <row r="391" spans="1:5" ht="12.75">
      <c r="A391" s="35" t="s">
        <v>57</v>
      </c>
      <c r="E391" s="40" t="s">
        <v>5</v>
      </c>
    </row>
    <row r="392" spans="1:5" ht="12.75">
      <c r="A392" t="s">
        <v>58</v>
      </c>
      <c r="E392" s="39" t="s">
        <v>59</v>
      </c>
    </row>
    <row r="393" spans="1:16" ht="12.75">
      <c r="A393" t="s">
        <v>50</v>
      </c>
      <c s="34" t="s">
        <v>2180</v>
      </c>
      <c s="34" t="s">
        <v>2181</v>
      </c>
      <c s="35" t="s">
        <v>5</v>
      </c>
      <c s="6" t="s">
        <v>2182</v>
      </c>
      <c s="36" t="s">
        <v>54</v>
      </c>
      <c s="37">
        <v>13</v>
      </c>
      <c s="36">
        <v>0.054</v>
      </c>
      <c s="36">
        <f>ROUND(G393*H393,6)</f>
      </c>
      <c r="L393" s="38">
        <v>0</v>
      </c>
      <c s="32">
        <f>ROUND(ROUND(L393,2)*ROUND(G393,3),2)</f>
      </c>
      <c s="36" t="s">
        <v>926</v>
      </c>
      <c>
        <f>(M393*21)/100</f>
      </c>
      <c t="s">
        <v>28</v>
      </c>
    </row>
    <row r="394" spans="1:5" ht="12.75">
      <c r="A394" s="35" t="s">
        <v>56</v>
      </c>
      <c r="E394" s="39" t="s">
        <v>2182</v>
      </c>
    </row>
    <row r="395" spans="1:5" ht="12.75">
      <c r="A395" s="35" t="s">
        <v>57</v>
      </c>
      <c r="E395" s="40" t="s">
        <v>5</v>
      </c>
    </row>
    <row r="396" spans="1:5" ht="12.75">
      <c r="A396" t="s">
        <v>58</v>
      </c>
      <c r="E396" s="39" t="s">
        <v>59</v>
      </c>
    </row>
    <row r="397" spans="1:16" ht="25.5">
      <c r="A397" t="s">
        <v>50</v>
      </c>
      <c s="34" t="s">
        <v>2183</v>
      </c>
      <c s="34" t="s">
        <v>2184</v>
      </c>
      <c s="35" t="s">
        <v>5</v>
      </c>
      <c s="6" t="s">
        <v>2185</v>
      </c>
      <c s="36" t="s">
        <v>54</v>
      </c>
      <c s="37">
        <v>11</v>
      </c>
      <c s="36">
        <v>0.00459</v>
      </c>
      <c s="36">
        <f>ROUND(G397*H397,6)</f>
      </c>
      <c r="L397" s="38">
        <v>0</v>
      </c>
      <c s="32">
        <f>ROUND(ROUND(L397,2)*ROUND(G397,3),2)</f>
      </c>
      <c s="36" t="s">
        <v>926</v>
      </c>
      <c>
        <f>(M397*21)/100</f>
      </c>
      <c t="s">
        <v>28</v>
      </c>
    </row>
    <row r="398" spans="1:5" ht="38.25">
      <c r="A398" s="35" t="s">
        <v>56</v>
      </c>
      <c r="E398" s="39" t="s">
        <v>2186</v>
      </c>
    </row>
    <row r="399" spans="1:5" ht="12.75">
      <c r="A399" s="35" t="s">
        <v>57</v>
      </c>
      <c r="E399" s="40" t="s">
        <v>5</v>
      </c>
    </row>
    <row r="400" spans="1:5" ht="12.75">
      <c r="A400" t="s">
        <v>58</v>
      </c>
      <c r="E400" s="39" t="s">
        <v>59</v>
      </c>
    </row>
    <row r="401" spans="1:16" ht="12.75">
      <c r="A401" t="s">
        <v>50</v>
      </c>
      <c s="34" t="s">
        <v>2187</v>
      </c>
      <c s="34" t="s">
        <v>2188</v>
      </c>
      <c s="35" t="s">
        <v>5</v>
      </c>
      <c s="6" t="s">
        <v>2189</v>
      </c>
      <c s="36" t="s">
        <v>54</v>
      </c>
      <c s="37">
        <v>6</v>
      </c>
      <c s="36">
        <v>0.173</v>
      </c>
      <c s="36">
        <f>ROUND(G401*H401,6)</f>
      </c>
      <c r="L401" s="38">
        <v>0</v>
      </c>
      <c s="32">
        <f>ROUND(ROUND(L401,2)*ROUND(G401,3),2)</f>
      </c>
      <c s="36" t="s">
        <v>926</v>
      </c>
      <c>
        <f>(M401*21)/100</f>
      </c>
      <c t="s">
        <v>28</v>
      </c>
    </row>
    <row r="402" spans="1:5" ht="12.75">
      <c r="A402" s="35" t="s">
        <v>56</v>
      </c>
      <c r="E402" s="39" t="s">
        <v>2189</v>
      </c>
    </row>
    <row r="403" spans="1:5" ht="12.75">
      <c r="A403" s="35" t="s">
        <v>57</v>
      </c>
      <c r="E403" s="40" t="s">
        <v>5</v>
      </c>
    </row>
    <row r="404" spans="1:5" ht="12.75">
      <c r="A404" t="s">
        <v>58</v>
      </c>
      <c r="E404" s="39" t="s">
        <v>59</v>
      </c>
    </row>
    <row r="405" spans="1:16" ht="12.75">
      <c r="A405" t="s">
        <v>50</v>
      </c>
      <c s="34" t="s">
        <v>2190</v>
      </c>
      <c s="34" t="s">
        <v>2191</v>
      </c>
      <c s="35" t="s">
        <v>5</v>
      </c>
      <c s="6" t="s">
        <v>2192</v>
      </c>
      <c s="36" t="s">
        <v>54</v>
      </c>
      <c s="37">
        <v>5</v>
      </c>
      <c s="36">
        <v>0.117</v>
      </c>
      <c s="36">
        <f>ROUND(G405*H405,6)</f>
      </c>
      <c r="L405" s="38">
        <v>0</v>
      </c>
      <c s="32">
        <f>ROUND(ROUND(L405,2)*ROUND(G405,3),2)</f>
      </c>
      <c s="36" t="s">
        <v>926</v>
      </c>
      <c>
        <f>(M405*21)/100</f>
      </c>
      <c t="s">
        <v>28</v>
      </c>
    </row>
    <row r="406" spans="1:5" ht="12.75">
      <c r="A406" s="35" t="s">
        <v>56</v>
      </c>
      <c r="E406" s="39" t="s">
        <v>2192</v>
      </c>
    </row>
    <row r="407" spans="1:5" ht="12.75">
      <c r="A407" s="35" t="s">
        <v>57</v>
      </c>
      <c r="E407" s="40" t="s">
        <v>5</v>
      </c>
    </row>
    <row r="408" spans="1:5" ht="12.75">
      <c r="A408" t="s">
        <v>58</v>
      </c>
      <c r="E408" s="39" t="s">
        <v>59</v>
      </c>
    </row>
    <row r="409" spans="1:16" ht="25.5">
      <c r="A409" t="s">
        <v>50</v>
      </c>
      <c s="34" t="s">
        <v>2193</v>
      </c>
      <c s="34" t="s">
        <v>2194</v>
      </c>
      <c s="35" t="s">
        <v>5</v>
      </c>
      <c s="6" t="s">
        <v>2195</v>
      </c>
      <c s="36" t="s">
        <v>54</v>
      </c>
      <c s="37">
        <v>134</v>
      </c>
      <c s="36">
        <v>0.184577</v>
      </c>
      <c s="36">
        <f>ROUND(G409*H409,6)</f>
      </c>
      <c r="L409" s="38">
        <v>0</v>
      </c>
      <c s="32">
        <f>ROUND(ROUND(L409,2)*ROUND(G409,3),2)</f>
      </c>
      <c s="36" t="s">
        <v>926</v>
      </c>
      <c>
        <f>(M409*21)/100</f>
      </c>
      <c t="s">
        <v>28</v>
      </c>
    </row>
    <row r="410" spans="1:5" ht="25.5">
      <c r="A410" s="35" t="s">
        <v>56</v>
      </c>
      <c r="E410" s="39" t="s">
        <v>2195</v>
      </c>
    </row>
    <row r="411" spans="1:5" ht="12.75">
      <c r="A411" s="35" t="s">
        <v>57</v>
      </c>
      <c r="E411" s="40" t="s">
        <v>5</v>
      </c>
    </row>
    <row r="412" spans="1:5" ht="12.75">
      <c r="A412" t="s">
        <v>58</v>
      </c>
      <c r="E412" s="39" t="s">
        <v>59</v>
      </c>
    </row>
    <row r="413" spans="1:16" ht="25.5">
      <c r="A413" t="s">
        <v>50</v>
      </c>
      <c s="34" t="s">
        <v>2196</v>
      </c>
      <c s="34" t="s">
        <v>2197</v>
      </c>
      <c s="35" t="s">
        <v>5</v>
      </c>
      <c s="6" t="s">
        <v>2198</v>
      </c>
      <c s="36" t="s">
        <v>54</v>
      </c>
      <c s="37">
        <v>149</v>
      </c>
      <c s="36">
        <v>0.291212</v>
      </c>
      <c s="36">
        <f>ROUND(G413*H413,6)</f>
      </c>
      <c r="L413" s="38">
        <v>0</v>
      </c>
      <c s="32">
        <f>ROUND(ROUND(L413,2)*ROUND(G413,3),2)</f>
      </c>
      <c s="36" t="s">
        <v>926</v>
      </c>
      <c>
        <f>(M413*21)/100</f>
      </c>
      <c t="s">
        <v>28</v>
      </c>
    </row>
    <row r="414" spans="1:5" ht="25.5">
      <c r="A414" s="35" t="s">
        <v>56</v>
      </c>
      <c r="E414" s="39" t="s">
        <v>2198</v>
      </c>
    </row>
    <row r="415" spans="1:5" ht="12.75">
      <c r="A415" s="35" t="s">
        <v>57</v>
      </c>
      <c r="E415" s="40" t="s">
        <v>5</v>
      </c>
    </row>
    <row r="416" spans="1:5" ht="12.75">
      <c r="A416" t="s">
        <v>58</v>
      </c>
      <c r="E416" s="39" t="s">
        <v>59</v>
      </c>
    </row>
    <row r="417" spans="1:16" ht="25.5">
      <c r="A417" t="s">
        <v>50</v>
      </c>
      <c s="34" t="s">
        <v>2199</v>
      </c>
      <c s="34" t="s">
        <v>2200</v>
      </c>
      <c s="35" t="s">
        <v>5</v>
      </c>
      <c s="6" t="s">
        <v>2201</v>
      </c>
      <c s="36" t="s">
        <v>54</v>
      </c>
      <c s="37">
        <v>81</v>
      </c>
      <c s="36">
        <v>0.39805</v>
      </c>
      <c s="36">
        <f>ROUND(G417*H417,6)</f>
      </c>
      <c r="L417" s="38">
        <v>0</v>
      </c>
      <c s="32">
        <f>ROUND(ROUND(L417,2)*ROUND(G417,3),2)</f>
      </c>
      <c s="36" t="s">
        <v>926</v>
      </c>
      <c>
        <f>(M417*21)/100</f>
      </c>
      <c t="s">
        <v>28</v>
      </c>
    </row>
    <row r="418" spans="1:5" ht="25.5">
      <c r="A418" s="35" t="s">
        <v>56</v>
      </c>
      <c r="E418" s="39" t="s">
        <v>2201</v>
      </c>
    </row>
    <row r="419" spans="1:5" ht="12.75">
      <c r="A419" s="35" t="s">
        <v>57</v>
      </c>
      <c r="E419" s="40" t="s">
        <v>5</v>
      </c>
    </row>
    <row r="420" spans="1:5" ht="12.75">
      <c r="A420" t="s">
        <v>58</v>
      </c>
      <c r="E420" s="39" t="s">
        <v>59</v>
      </c>
    </row>
    <row r="421" spans="1:16" ht="25.5">
      <c r="A421" t="s">
        <v>50</v>
      </c>
      <c s="34" t="s">
        <v>2202</v>
      </c>
      <c s="34" t="s">
        <v>2203</v>
      </c>
      <c s="35" t="s">
        <v>5</v>
      </c>
      <c s="6" t="s">
        <v>2204</v>
      </c>
      <c s="36" t="s">
        <v>54</v>
      </c>
      <c s="37">
        <v>19</v>
      </c>
      <c s="36">
        <v>0.43351</v>
      </c>
      <c s="36">
        <f>ROUND(G421*H421,6)</f>
      </c>
      <c r="L421" s="38">
        <v>0</v>
      </c>
      <c s="32">
        <f>ROUND(ROUND(L421,2)*ROUND(G421,3),2)</f>
      </c>
      <c s="36" t="s">
        <v>926</v>
      </c>
      <c>
        <f>(M421*21)/100</f>
      </c>
      <c t="s">
        <v>28</v>
      </c>
    </row>
    <row r="422" spans="1:5" ht="25.5">
      <c r="A422" s="35" t="s">
        <v>56</v>
      </c>
      <c r="E422" s="39" t="s">
        <v>2204</v>
      </c>
    </row>
    <row r="423" spans="1:5" ht="12.75">
      <c r="A423" s="35" t="s">
        <v>57</v>
      </c>
      <c r="E423" s="40" t="s">
        <v>5</v>
      </c>
    </row>
    <row r="424" spans="1:5" ht="12.75">
      <c r="A424" t="s">
        <v>58</v>
      </c>
      <c r="E424" s="39" t="s">
        <v>59</v>
      </c>
    </row>
    <row r="425" spans="1:16" ht="12.75">
      <c r="A425" t="s">
        <v>50</v>
      </c>
      <c s="34" t="s">
        <v>2205</v>
      </c>
      <c s="34" t="s">
        <v>2206</v>
      </c>
      <c s="35" t="s">
        <v>5</v>
      </c>
      <c s="6" t="s">
        <v>2207</v>
      </c>
      <c s="36" t="s">
        <v>236</v>
      </c>
      <c s="37">
        <v>117.35</v>
      </c>
      <c s="36">
        <v>1.77</v>
      </c>
      <c s="36">
        <f>ROUND(G425*H425,6)</f>
      </c>
      <c r="L425" s="38">
        <v>0</v>
      </c>
      <c s="32">
        <f>ROUND(ROUND(L425,2)*ROUND(G425,3),2)</f>
      </c>
      <c s="36" t="s">
        <v>97</v>
      </c>
      <c>
        <f>(M425*21)/100</f>
      </c>
      <c t="s">
        <v>28</v>
      </c>
    </row>
    <row r="426" spans="1:5" ht="12.75">
      <c r="A426" s="35" t="s">
        <v>56</v>
      </c>
      <c r="E426" s="39" t="s">
        <v>2207</v>
      </c>
    </row>
    <row r="427" spans="1:5" ht="12.75">
      <c r="A427" s="35" t="s">
        <v>57</v>
      </c>
      <c r="E427" s="40" t="s">
        <v>5</v>
      </c>
    </row>
    <row r="428" spans="1:5" ht="12.75">
      <c r="A428" t="s">
        <v>58</v>
      </c>
      <c r="E428" s="39" t="s">
        <v>5</v>
      </c>
    </row>
    <row r="429" spans="1:16" ht="12.75">
      <c r="A429" t="s">
        <v>50</v>
      </c>
      <c s="34" t="s">
        <v>2208</v>
      </c>
      <c s="34" t="s">
        <v>2209</v>
      </c>
      <c s="35" t="s">
        <v>5</v>
      </c>
      <c s="6" t="s">
        <v>2210</v>
      </c>
      <c s="36" t="s">
        <v>236</v>
      </c>
      <c s="37">
        <v>280.101</v>
      </c>
      <c s="36">
        <v>1.39</v>
      </c>
      <c s="36">
        <f>ROUND(G429*H429,6)</f>
      </c>
      <c r="L429" s="38">
        <v>0</v>
      </c>
      <c s="32">
        <f>ROUND(ROUND(L429,2)*ROUND(G429,3),2)</f>
      </c>
      <c s="36" t="s">
        <v>97</v>
      </c>
      <c>
        <f>(M429*21)/100</f>
      </c>
      <c t="s">
        <v>28</v>
      </c>
    </row>
    <row r="430" spans="1:5" ht="12.75">
      <c r="A430" s="35" t="s">
        <v>56</v>
      </c>
      <c r="E430" s="39" t="s">
        <v>2210</v>
      </c>
    </row>
    <row r="431" spans="1:5" ht="12.75">
      <c r="A431" s="35" t="s">
        <v>57</v>
      </c>
      <c r="E431" s="40" t="s">
        <v>5</v>
      </c>
    </row>
    <row r="432" spans="1:5" ht="12.75">
      <c r="A432" t="s">
        <v>58</v>
      </c>
      <c r="E432" s="39" t="s">
        <v>5</v>
      </c>
    </row>
    <row r="433" spans="1:16" ht="12.75">
      <c r="A433" t="s">
        <v>50</v>
      </c>
      <c s="34" t="s">
        <v>2211</v>
      </c>
      <c s="34" t="s">
        <v>2212</v>
      </c>
      <c s="35" t="s">
        <v>5</v>
      </c>
      <c s="6" t="s">
        <v>2213</v>
      </c>
      <c s="36" t="s">
        <v>236</v>
      </c>
      <c s="37">
        <v>95.785</v>
      </c>
      <c s="36">
        <v>1.21</v>
      </c>
      <c s="36">
        <f>ROUND(G433*H433,6)</f>
      </c>
      <c r="L433" s="38">
        <v>0</v>
      </c>
      <c s="32">
        <f>ROUND(ROUND(L433,2)*ROUND(G433,3),2)</f>
      </c>
      <c s="36" t="s">
        <v>97</v>
      </c>
      <c>
        <f>(M433*21)/100</f>
      </c>
      <c t="s">
        <v>28</v>
      </c>
    </row>
    <row r="434" spans="1:5" ht="12.75">
      <c r="A434" s="35" t="s">
        <v>56</v>
      </c>
      <c r="E434" s="39" t="s">
        <v>2213</v>
      </c>
    </row>
    <row r="435" spans="1:5" ht="12.75">
      <c r="A435" s="35" t="s">
        <v>57</v>
      </c>
      <c r="E435" s="40" t="s">
        <v>5</v>
      </c>
    </row>
    <row r="436" spans="1:5" ht="12.75">
      <c r="A436" t="s">
        <v>58</v>
      </c>
      <c r="E436" s="39" t="s">
        <v>5</v>
      </c>
    </row>
    <row r="437" spans="1:16" ht="12.75">
      <c r="A437" t="s">
        <v>50</v>
      </c>
      <c s="34" t="s">
        <v>2214</v>
      </c>
      <c s="34" t="s">
        <v>2215</v>
      </c>
      <c s="35" t="s">
        <v>5</v>
      </c>
      <c s="6" t="s">
        <v>2216</v>
      </c>
      <c s="36" t="s">
        <v>236</v>
      </c>
      <c s="37">
        <v>118.504</v>
      </c>
      <c s="36">
        <v>1.24</v>
      </c>
      <c s="36">
        <f>ROUND(G437*H437,6)</f>
      </c>
      <c r="L437" s="38">
        <v>0</v>
      </c>
      <c s="32">
        <f>ROUND(ROUND(L437,2)*ROUND(G437,3),2)</f>
      </c>
      <c s="36" t="s">
        <v>97</v>
      </c>
      <c>
        <f>(M437*21)/100</f>
      </c>
      <c t="s">
        <v>28</v>
      </c>
    </row>
    <row r="438" spans="1:5" ht="12.75">
      <c r="A438" s="35" t="s">
        <v>56</v>
      </c>
      <c r="E438" s="39" t="s">
        <v>2216</v>
      </c>
    </row>
    <row r="439" spans="1:5" ht="12.75">
      <c r="A439" s="35" t="s">
        <v>57</v>
      </c>
      <c r="E439" s="40" t="s">
        <v>5</v>
      </c>
    </row>
    <row r="440" spans="1:5" ht="12.75">
      <c r="A440" t="s">
        <v>58</v>
      </c>
      <c r="E440" s="39" t="s">
        <v>5</v>
      </c>
    </row>
    <row r="441" spans="1:16" ht="38.25">
      <c r="A441" t="s">
        <v>50</v>
      </c>
      <c s="34" t="s">
        <v>2217</v>
      </c>
      <c s="34" t="s">
        <v>2218</v>
      </c>
      <c s="35" t="s">
        <v>5</v>
      </c>
      <c s="6" t="s">
        <v>2219</v>
      </c>
      <c s="36" t="s">
        <v>939</v>
      </c>
      <c s="37">
        <v>2.71</v>
      </c>
      <c s="36">
        <v>0</v>
      </c>
      <c s="36">
        <f>ROUND(G441*H441,6)</f>
      </c>
      <c r="L441" s="38">
        <v>0</v>
      </c>
      <c s="32">
        <f>ROUND(ROUND(L441,2)*ROUND(G441,3),2)</f>
      </c>
      <c s="36" t="s">
        <v>926</v>
      </c>
      <c>
        <f>(M441*21)/100</f>
      </c>
      <c t="s">
        <v>28</v>
      </c>
    </row>
    <row r="442" spans="1:5" ht="38.25">
      <c r="A442" s="35" t="s">
        <v>56</v>
      </c>
      <c r="E442" s="39" t="s">
        <v>2220</v>
      </c>
    </row>
    <row r="443" spans="1:5" ht="12.75">
      <c r="A443" s="35" t="s">
        <v>57</v>
      </c>
      <c r="E443" s="40" t="s">
        <v>5</v>
      </c>
    </row>
    <row r="444" spans="1:5" ht="12.75">
      <c r="A444" t="s">
        <v>58</v>
      </c>
      <c r="E444" s="39" t="s">
        <v>59</v>
      </c>
    </row>
    <row r="445" spans="1:16" ht="12.75">
      <c r="A445" t="s">
        <v>50</v>
      </c>
      <c s="34" t="s">
        <v>2221</v>
      </c>
      <c s="34" t="s">
        <v>2222</v>
      </c>
      <c s="35" t="s">
        <v>5</v>
      </c>
      <c s="6" t="s">
        <v>2223</v>
      </c>
      <c s="36" t="s">
        <v>939</v>
      </c>
      <c s="37">
        <v>0.048</v>
      </c>
      <c s="36">
        <v>1</v>
      </c>
      <c s="36">
        <f>ROUND(G445*H445,6)</f>
      </c>
      <c r="L445" s="38">
        <v>0</v>
      </c>
      <c s="32">
        <f>ROUND(ROUND(L445,2)*ROUND(G445,3),2)</f>
      </c>
      <c s="36" t="s">
        <v>97</v>
      </c>
      <c>
        <f>(M445*21)/100</f>
      </c>
      <c t="s">
        <v>28</v>
      </c>
    </row>
    <row r="446" spans="1:5" ht="12.75">
      <c r="A446" s="35" t="s">
        <v>56</v>
      </c>
      <c r="E446" s="39" t="s">
        <v>2223</v>
      </c>
    </row>
    <row r="447" spans="1:5" ht="12.75">
      <c r="A447" s="35" t="s">
        <v>57</v>
      </c>
      <c r="E447" s="40" t="s">
        <v>5</v>
      </c>
    </row>
    <row r="448" spans="1:5" ht="12.75">
      <c r="A448" t="s">
        <v>58</v>
      </c>
      <c r="E448" s="39" t="s">
        <v>5</v>
      </c>
    </row>
    <row r="449" spans="1:16" ht="12.75">
      <c r="A449" t="s">
        <v>50</v>
      </c>
      <c s="34" t="s">
        <v>2224</v>
      </c>
      <c s="34" t="s">
        <v>2225</v>
      </c>
      <c s="35" t="s">
        <v>5</v>
      </c>
      <c s="6" t="s">
        <v>2226</v>
      </c>
      <c s="36" t="s">
        <v>939</v>
      </c>
      <c s="37">
        <v>1.038</v>
      </c>
      <c s="36">
        <v>1</v>
      </c>
      <c s="36">
        <f>ROUND(G449*H449,6)</f>
      </c>
      <c r="L449" s="38">
        <v>0</v>
      </c>
      <c s="32">
        <f>ROUND(ROUND(L449,2)*ROUND(G449,3),2)</f>
      </c>
      <c s="36" t="s">
        <v>926</v>
      </c>
      <c>
        <f>(M449*21)/100</f>
      </c>
      <c t="s">
        <v>28</v>
      </c>
    </row>
    <row r="450" spans="1:5" ht="12.75">
      <c r="A450" s="35" t="s">
        <v>56</v>
      </c>
      <c r="E450" s="39" t="s">
        <v>2226</v>
      </c>
    </row>
    <row r="451" spans="1:5" ht="12.75">
      <c r="A451" s="35" t="s">
        <v>57</v>
      </c>
      <c r="E451" s="40" t="s">
        <v>5</v>
      </c>
    </row>
    <row r="452" spans="1:5" ht="12.75">
      <c r="A452" t="s">
        <v>58</v>
      </c>
      <c r="E452" s="39" t="s">
        <v>59</v>
      </c>
    </row>
    <row r="453" spans="1:16" ht="12.75">
      <c r="A453" t="s">
        <v>50</v>
      </c>
      <c s="34" t="s">
        <v>2227</v>
      </c>
      <c s="34" t="s">
        <v>2228</v>
      </c>
      <c s="35" t="s">
        <v>5</v>
      </c>
      <c s="6" t="s">
        <v>2229</v>
      </c>
      <c s="36" t="s">
        <v>939</v>
      </c>
      <c s="37">
        <v>0.984</v>
      </c>
      <c s="36">
        <v>1</v>
      </c>
      <c s="36">
        <f>ROUND(G453*H453,6)</f>
      </c>
      <c r="L453" s="38">
        <v>0</v>
      </c>
      <c s="32">
        <f>ROUND(ROUND(L453,2)*ROUND(G453,3),2)</f>
      </c>
      <c s="36" t="s">
        <v>926</v>
      </c>
      <c>
        <f>(M453*21)/100</f>
      </c>
      <c t="s">
        <v>28</v>
      </c>
    </row>
    <row r="454" spans="1:5" ht="12.75">
      <c r="A454" s="35" t="s">
        <v>56</v>
      </c>
      <c r="E454" s="39" t="s">
        <v>2229</v>
      </c>
    </row>
    <row r="455" spans="1:5" ht="12.75">
      <c r="A455" s="35" t="s">
        <v>57</v>
      </c>
      <c r="E455" s="40" t="s">
        <v>5</v>
      </c>
    </row>
    <row r="456" spans="1:5" ht="12.75">
      <c r="A456" t="s">
        <v>58</v>
      </c>
      <c r="E456" s="39" t="s">
        <v>59</v>
      </c>
    </row>
    <row r="457" spans="1:16" ht="12.75">
      <c r="A457" t="s">
        <v>50</v>
      </c>
      <c s="34" t="s">
        <v>2230</v>
      </c>
      <c s="34" t="s">
        <v>2231</v>
      </c>
      <c s="35" t="s">
        <v>5</v>
      </c>
      <c s="6" t="s">
        <v>2232</v>
      </c>
      <c s="36" t="s">
        <v>939</v>
      </c>
      <c s="37">
        <v>0.08</v>
      </c>
      <c s="36">
        <v>1</v>
      </c>
      <c s="36">
        <f>ROUND(G457*H457,6)</f>
      </c>
      <c r="L457" s="38">
        <v>0</v>
      </c>
      <c s="32">
        <f>ROUND(ROUND(L457,2)*ROUND(G457,3),2)</f>
      </c>
      <c s="36" t="s">
        <v>926</v>
      </c>
      <c>
        <f>(M457*21)/100</f>
      </c>
      <c t="s">
        <v>28</v>
      </c>
    </row>
    <row r="458" spans="1:5" ht="12.75">
      <c r="A458" s="35" t="s">
        <v>56</v>
      </c>
      <c r="E458" s="39" t="s">
        <v>2232</v>
      </c>
    </row>
    <row r="459" spans="1:5" ht="12.75">
      <c r="A459" s="35" t="s">
        <v>57</v>
      </c>
      <c r="E459" s="40" t="s">
        <v>5</v>
      </c>
    </row>
    <row r="460" spans="1:5" ht="12.75">
      <c r="A460" t="s">
        <v>58</v>
      </c>
      <c r="E460" s="39" t="s">
        <v>59</v>
      </c>
    </row>
    <row r="461" spans="1:16" ht="12.75">
      <c r="A461" t="s">
        <v>50</v>
      </c>
      <c s="34" t="s">
        <v>2233</v>
      </c>
      <c s="34" t="s">
        <v>2234</v>
      </c>
      <c s="35" t="s">
        <v>5</v>
      </c>
      <c s="6" t="s">
        <v>2235</v>
      </c>
      <c s="36" t="s">
        <v>939</v>
      </c>
      <c s="37">
        <v>0.032</v>
      </c>
      <c s="36">
        <v>1</v>
      </c>
      <c s="36">
        <f>ROUND(G461*H461,6)</f>
      </c>
      <c r="L461" s="38">
        <v>0</v>
      </c>
      <c s="32">
        <f>ROUND(ROUND(L461,2)*ROUND(G461,3),2)</f>
      </c>
      <c s="36" t="s">
        <v>926</v>
      </c>
      <c>
        <f>(M461*21)/100</f>
      </c>
      <c t="s">
        <v>28</v>
      </c>
    </row>
    <row r="462" spans="1:5" ht="12.75">
      <c r="A462" s="35" t="s">
        <v>56</v>
      </c>
      <c r="E462" s="39" t="s">
        <v>2235</v>
      </c>
    </row>
    <row r="463" spans="1:5" ht="12.75">
      <c r="A463" s="35" t="s">
        <v>57</v>
      </c>
      <c r="E463" s="40" t="s">
        <v>5</v>
      </c>
    </row>
    <row r="464" spans="1:5" ht="12.75">
      <c r="A464" t="s">
        <v>58</v>
      </c>
      <c r="E464" s="39" t="s">
        <v>59</v>
      </c>
    </row>
    <row r="465" spans="1:16" ht="12.75">
      <c r="A465" t="s">
        <v>50</v>
      </c>
      <c s="34" t="s">
        <v>2236</v>
      </c>
      <c s="34" t="s">
        <v>2237</v>
      </c>
      <c s="35" t="s">
        <v>5</v>
      </c>
      <c s="6" t="s">
        <v>2238</v>
      </c>
      <c s="36" t="s">
        <v>939</v>
      </c>
      <c s="37">
        <v>0.096</v>
      </c>
      <c s="36">
        <v>1</v>
      </c>
      <c s="36">
        <f>ROUND(G465*H465,6)</f>
      </c>
      <c r="L465" s="38">
        <v>0</v>
      </c>
      <c s="32">
        <f>ROUND(ROUND(L465,2)*ROUND(G465,3),2)</f>
      </c>
      <c s="36" t="s">
        <v>926</v>
      </c>
      <c>
        <f>(M465*21)/100</f>
      </c>
      <c t="s">
        <v>28</v>
      </c>
    </row>
    <row r="466" spans="1:5" ht="12.75">
      <c r="A466" s="35" t="s">
        <v>56</v>
      </c>
      <c r="E466" s="39" t="s">
        <v>2238</v>
      </c>
    </row>
    <row r="467" spans="1:5" ht="12.75">
      <c r="A467" s="35" t="s">
        <v>57</v>
      </c>
      <c r="E467" s="40" t="s">
        <v>5</v>
      </c>
    </row>
    <row r="468" spans="1:5" ht="12.75">
      <c r="A468" t="s">
        <v>58</v>
      </c>
      <c r="E468" s="39" t="s">
        <v>59</v>
      </c>
    </row>
    <row r="469" spans="1:16" ht="12.75">
      <c r="A469" t="s">
        <v>50</v>
      </c>
      <c s="34" t="s">
        <v>2239</v>
      </c>
      <c s="34" t="s">
        <v>2240</v>
      </c>
      <c s="35" t="s">
        <v>5</v>
      </c>
      <c s="6" t="s">
        <v>2241</v>
      </c>
      <c s="36" t="s">
        <v>939</v>
      </c>
      <c s="37">
        <v>0.008</v>
      </c>
      <c s="36">
        <v>1</v>
      </c>
      <c s="36">
        <f>ROUND(G469*H469,6)</f>
      </c>
      <c r="L469" s="38">
        <v>0</v>
      </c>
      <c s="32">
        <f>ROUND(ROUND(L469,2)*ROUND(G469,3),2)</f>
      </c>
      <c s="36" t="s">
        <v>926</v>
      </c>
      <c>
        <f>(M469*21)/100</f>
      </c>
      <c t="s">
        <v>28</v>
      </c>
    </row>
    <row r="470" spans="1:5" ht="12.75">
      <c r="A470" s="35" t="s">
        <v>56</v>
      </c>
      <c r="E470" s="39" t="s">
        <v>2241</v>
      </c>
    </row>
    <row r="471" spans="1:5" ht="12.75">
      <c r="A471" s="35" t="s">
        <v>57</v>
      </c>
      <c r="E471" s="40" t="s">
        <v>5</v>
      </c>
    </row>
    <row r="472" spans="1:5" ht="12.75">
      <c r="A472" t="s">
        <v>58</v>
      </c>
      <c r="E472" s="39" t="s">
        <v>59</v>
      </c>
    </row>
    <row r="473" spans="1:16" ht="12.75">
      <c r="A473" t="s">
        <v>50</v>
      </c>
      <c s="34" t="s">
        <v>2242</v>
      </c>
      <c s="34" t="s">
        <v>2243</v>
      </c>
      <c s="35" t="s">
        <v>5</v>
      </c>
      <c s="6" t="s">
        <v>2244</v>
      </c>
      <c s="36" t="s">
        <v>939</v>
      </c>
      <c s="37">
        <v>0.36</v>
      </c>
      <c s="36">
        <v>1</v>
      </c>
      <c s="36">
        <f>ROUND(G473*H473,6)</f>
      </c>
      <c r="L473" s="38">
        <v>0</v>
      </c>
      <c s="32">
        <f>ROUND(ROUND(L473,2)*ROUND(G473,3),2)</f>
      </c>
      <c s="36" t="s">
        <v>926</v>
      </c>
      <c>
        <f>(M473*21)/100</f>
      </c>
      <c t="s">
        <v>28</v>
      </c>
    </row>
    <row r="474" spans="1:5" ht="12.75">
      <c r="A474" s="35" t="s">
        <v>56</v>
      </c>
      <c r="E474" s="39" t="s">
        <v>2244</v>
      </c>
    </row>
    <row r="475" spans="1:5" ht="12.75">
      <c r="A475" s="35" t="s">
        <v>57</v>
      </c>
      <c r="E475" s="40" t="s">
        <v>5</v>
      </c>
    </row>
    <row r="476" spans="1:5" ht="12.75">
      <c r="A476" t="s">
        <v>58</v>
      </c>
      <c r="E476" s="39" t="s">
        <v>59</v>
      </c>
    </row>
    <row r="477" spans="1:16" ht="12.75">
      <c r="A477" t="s">
        <v>50</v>
      </c>
      <c s="34" t="s">
        <v>2245</v>
      </c>
      <c s="34" t="s">
        <v>2246</v>
      </c>
      <c s="35" t="s">
        <v>5</v>
      </c>
      <c s="6" t="s">
        <v>2247</v>
      </c>
      <c s="36" t="s">
        <v>423</v>
      </c>
      <c s="37">
        <v>7</v>
      </c>
      <c s="36">
        <v>0.012</v>
      </c>
      <c s="36">
        <f>ROUND(G477*H477,6)</f>
      </c>
      <c r="L477" s="38">
        <v>0</v>
      </c>
      <c s="32">
        <f>ROUND(ROUND(L477,2)*ROUND(G477,3),2)</f>
      </c>
      <c s="36" t="s">
        <v>97</v>
      </c>
      <c>
        <f>(M477*21)/100</f>
      </c>
      <c t="s">
        <v>28</v>
      </c>
    </row>
    <row r="478" spans="1:5" ht="12.75">
      <c r="A478" s="35" t="s">
        <v>56</v>
      </c>
      <c r="E478" s="39" t="s">
        <v>2247</v>
      </c>
    </row>
    <row r="479" spans="1:5" ht="12.75">
      <c r="A479" s="35" t="s">
        <v>57</v>
      </c>
      <c r="E479" s="40" t="s">
        <v>5</v>
      </c>
    </row>
    <row r="480" spans="1:5" ht="12.75">
      <c r="A480" t="s">
        <v>58</v>
      </c>
      <c r="E480" s="39" t="s">
        <v>5</v>
      </c>
    </row>
    <row r="481" spans="1:16" ht="25.5">
      <c r="A481" t="s">
        <v>50</v>
      </c>
      <c s="34" t="s">
        <v>2248</v>
      </c>
      <c s="34" t="s">
        <v>2249</v>
      </c>
      <c s="35" t="s">
        <v>5</v>
      </c>
      <c s="6" t="s">
        <v>2250</v>
      </c>
      <c s="36" t="s">
        <v>236</v>
      </c>
      <c s="37">
        <v>3.014</v>
      </c>
      <c s="36">
        <v>2.50201</v>
      </c>
      <c s="36">
        <f>ROUND(G481*H481,6)</f>
      </c>
      <c r="L481" s="38">
        <v>0</v>
      </c>
      <c s="32">
        <f>ROUND(ROUND(L481,2)*ROUND(G481,3),2)</f>
      </c>
      <c s="36" t="s">
        <v>926</v>
      </c>
      <c>
        <f>(M481*21)/100</f>
      </c>
      <c t="s">
        <v>28</v>
      </c>
    </row>
    <row r="482" spans="1:5" ht="38.25">
      <c r="A482" s="35" t="s">
        <v>56</v>
      </c>
      <c r="E482" s="39" t="s">
        <v>2251</v>
      </c>
    </row>
    <row r="483" spans="1:5" ht="12.75">
      <c r="A483" s="35" t="s">
        <v>57</v>
      </c>
      <c r="E483" s="40" t="s">
        <v>5</v>
      </c>
    </row>
    <row r="484" spans="1:5" ht="12.75">
      <c r="A484" t="s">
        <v>58</v>
      </c>
      <c r="E484" s="39" t="s">
        <v>59</v>
      </c>
    </row>
    <row r="485" spans="1:16" ht="25.5">
      <c r="A485" t="s">
        <v>50</v>
      </c>
      <c s="34" t="s">
        <v>2252</v>
      </c>
      <c s="34" t="s">
        <v>2253</v>
      </c>
      <c s="35" t="s">
        <v>5</v>
      </c>
      <c s="6" t="s">
        <v>2254</v>
      </c>
      <c s="36" t="s">
        <v>423</v>
      </c>
      <c s="37">
        <v>12.62</v>
      </c>
      <c s="36">
        <v>0.0093</v>
      </c>
      <c s="36">
        <f>ROUND(G485*H485,6)</f>
      </c>
      <c r="L485" s="38">
        <v>0</v>
      </c>
      <c s="32">
        <f>ROUND(ROUND(L485,2)*ROUND(G485,3),2)</f>
      </c>
      <c s="36" t="s">
        <v>926</v>
      </c>
      <c>
        <f>(M485*21)/100</f>
      </c>
      <c t="s">
        <v>28</v>
      </c>
    </row>
    <row r="486" spans="1:5" ht="63.75">
      <c r="A486" s="35" t="s">
        <v>56</v>
      </c>
      <c r="E486" s="39" t="s">
        <v>2255</v>
      </c>
    </row>
    <row r="487" spans="1:5" ht="12.75">
      <c r="A487" s="35" t="s">
        <v>57</v>
      </c>
      <c r="E487" s="40" t="s">
        <v>5</v>
      </c>
    </row>
    <row r="488" spans="1:5" ht="12.75">
      <c r="A488" t="s">
        <v>58</v>
      </c>
      <c r="E488" s="39" t="s">
        <v>59</v>
      </c>
    </row>
    <row r="489" spans="1:16" ht="25.5">
      <c r="A489" t="s">
        <v>50</v>
      </c>
      <c s="34" t="s">
        <v>2256</v>
      </c>
      <c s="34" t="s">
        <v>2257</v>
      </c>
      <c s="35" t="s">
        <v>5</v>
      </c>
      <c s="6" t="s">
        <v>2254</v>
      </c>
      <c s="36" t="s">
        <v>423</v>
      </c>
      <c s="37">
        <v>6.16</v>
      </c>
      <c s="36">
        <v>0.01178</v>
      </c>
      <c s="36">
        <f>ROUND(G489*H489,6)</f>
      </c>
      <c r="L489" s="38">
        <v>0</v>
      </c>
      <c s="32">
        <f>ROUND(ROUND(L489,2)*ROUND(G489,3),2)</f>
      </c>
      <c s="36" t="s">
        <v>926</v>
      </c>
      <c>
        <f>(M489*21)/100</f>
      </c>
      <c t="s">
        <v>28</v>
      </c>
    </row>
    <row r="490" spans="1:5" ht="63.75">
      <c r="A490" s="35" t="s">
        <v>56</v>
      </c>
      <c r="E490" s="39" t="s">
        <v>2258</v>
      </c>
    </row>
    <row r="491" spans="1:5" ht="12.75">
      <c r="A491" s="35" t="s">
        <v>57</v>
      </c>
      <c r="E491" s="40" t="s">
        <v>5</v>
      </c>
    </row>
    <row r="492" spans="1:5" ht="12.75">
      <c r="A492" t="s">
        <v>58</v>
      </c>
      <c r="E492" s="39" t="s">
        <v>59</v>
      </c>
    </row>
    <row r="493" spans="1:16" ht="25.5">
      <c r="A493" t="s">
        <v>50</v>
      </c>
      <c s="34" t="s">
        <v>2259</v>
      </c>
      <c s="34" t="s">
        <v>2260</v>
      </c>
      <c s="35" t="s">
        <v>5</v>
      </c>
      <c s="6" t="s">
        <v>2254</v>
      </c>
      <c s="36" t="s">
        <v>423</v>
      </c>
      <c s="37">
        <v>8.12</v>
      </c>
      <c s="36">
        <v>0.0105</v>
      </c>
      <c s="36">
        <f>ROUND(G493*H493,6)</f>
      </c>
      <c r="L493" s="38">
        <v>0</v>
      </c>
      <c s="32">
        <f>ROUND(ROUND(L493,2)*ROUND(G493,3),2)</f>
      </c>
      <c s="36" t="s">
        <v>926</v>
      </c>
      <c>
        <f>(M493*21)/100</f>
      </c>
      <c t="s">
        <v>28</v>
      </c>
    </row>
    <row r="494" spans="1:5" ht="63.75">
      <c r="A494" s="35" t="s">
        <v>56</v>
      </c>
      <c r="E494" s="39" t="s">
        <v>2261</v>
      </c>
    </row>
    <row r="495" spans="1:5" ht="12.75">
      <c r="A495" s="35" t="s">
        <v>57</v>
      </c>
      <c r="E495" s="40" t="s">
        <v>5</v>
      </c>
    </row>
    <row r="496" spans="1:5" ht="12.75">
      <c r="A496" t="s">
        <v>58</v>
      </c>
      <c r="E496" s="39" t="s">
        <v>59</v>
      </c>
    </row>
    <row r="497" spans="1:16" ht="38.25">
      <c r="A497" t="s">
        <v>50</v>
      </c>
      <c s="34" t="s">
        <v>2262</v>
      </c>
      <c s="34" t="s">
        <v>2263</v>
      </c>
      <c s="35" t="s">
        <v>5</v>
      </c>
      <c s="6" t="s">
        <v>2264</v>
      </c>
      <c s="36" t="s">
        <v>939</v>
      </c>
      <c s="37">
        <v>0.244</v>
      </c>
      <c s="36">
        <v>1.06277</v>
      </c>
      <c s="36">
        <f>ROUND(G497*H497,6)</f>
      </c>
      <c r="L497" s="38">
        <v>0</v>
      </c>
      <c s="32">
        <f>ROUND(ROUND(L497,2)*ROUND(G497,3),2)</f>
      </c>
      <c s="36" t="s">
        <v>926</v>
      </c>
      <c>
        <f>(M497*21)/100</f>
      </c>
      <c t="s">
        <v>28</v>
      </c>
    </row>
    <row r="498" spans="1:5" ht="51">
      <c r="A498" s="35" t="s">
        <v>56</v>
      </c>
      <c r="E498" s="39" t="s">
        <v>2265</v>
      </c>
    </row>
    <row r="499" spans="1:5" ht="12.75">
      <c r="A499" s="35" t="s">
        <v>57</v>
      </c>
      <c r="E499" s="40" t="s">
        <v>5</v>
      </c>
    </row>
    <row r="500" spans="1:5" ht="12.75">
      <c r="A500" t="s">
        <v>58</v>
      </c>
      <c r="E500" s="39" t="s">
        <v>59</v>
      </c>
    </row>
    <row r="501" spans="1:16" ht="25.5">
      <c r="A501" t="s">
        <v>50</v>
      </c>
      <c s="34" t="s">
        <v>2266</v>
      </c>
      <c s="34" t="s">
        <v>2267</v>
      </c>
      <c s="35" t="s">
        <v>5</v>
      </c>
      <c s="6" t="s">
        <v>2268</v>
      </c>
      <c s="36" t="s">
        <v>54</v>
      </c>
      <c s="37">
        <v>2</v>
      </c>
      <c s="36">
        <v>0.019573</v>
      </c>
      <c s="36">
        <f>ROUND(G501*H501,6)</f>
      </c>
      <c r="L501" s="38">
        <v>0</v>
      </c>
      <c s="32">
        <f>ROUND(ROUND(L501,2)*ROUND(G501,3),2)</f>
      </c>
      <c s="36" t="s">
        <v>926</v>
      </c>
      <c>
        <f>(M501*21)/100</f>
      </c>
      <c t="s">
        <v>28</v>
      </c>
    </row>
    <row r="502" spans="1:5" ht="25.5">
      <c r="A502" s="35" t="s">
        <v>56</v>
      </c>
      <c r="E502" s="39" t="s">
        <v>2268</v>
      </c>
    </row>
    <row r="503" spans="1:5" ht="12.75">
      <c r="A503" s="35" t="s">
        <v>57</v>
      </c>
      <c r="E503" s="40" t="s">
        <v>5</v>
      </c>
    </row>
    <row r="504" spans="1:5" ht="12.75">
      <c r="A504" t="s">
        <v>58</v>
      </c>
      <c r="E504" s="39" t="s">
        <v>59</v>
      </c>
    </row>
    <row r="505" spans="1:16" ht="25.5">
      <c r="A505" t="s">
        <v>50</v>
      </c>
      <c s="34" t="s">
        <v>2269</v>
      </c>
      <c s="34" t="s">
        <v>2270</v>
      </c>
      <c s="35" t="s">
        <v>5</v>
      </c>
      <c s="6" t="s">
        <v>2271</v>
      </c>
      <c s="36" t="s">
        <v>54</v>
      </c>
      <c s="37">
        <v>27</v>
      </c>
      <c s="36">
        <v>0.030275</v>
      </c>
      <c s="36">
        <f>ROUND(G505*H505,6)</f>
      </c>
      <c r="L505" s="38">
        <v>0</v>
      </c>
      <c s="32">
        <f>ROUND(ROUND(L505,2)*ROUND(G505,3),2)</f>
      </c>
      <c s="36" t="s">
        <v>926</v>
      </c>
      <c>
        <f>(M505*21)/100</f>
      </c>
      <c t="s">
        <v>28</v>
      </c>
    </row>
    <row r="506" spans="1:5" ht="25.5">
      <c r="A506" s="35" t="s">
        <v>56</v>
      </c>
      <c r="E506" s="39" t="s">
        <v>2271</v>
      </c>
    </row>
    <row r="507" spans="1:5" ht="12.75">
      <c r="A507" s="35" t="s">
        <v>57</v>
      </c>
      <c r="E507" s="40" t="s">
        <v>5</v>
      </c>
    </row>
    <row r="508" spans="1:5" ht="12.75">
      <c r="A508" t="s">
        <v>58</v>
      </c>
      <c r="E508" s="39" t="s">
        <v>59</v>
      </c>
    </row>
    <row r="509" spans="1:16" ht="25.5">
      <c r="A509" t="s">
        <v>50</v>
      </c>
      <c s="34" t="s">
        <v>2272</v>
      </c>
      <c s="34" t="s">
        <v>2273</v>
      </c>
      <c s="35" t="s">
        <v>5</v>
      </c>
      <c s="6" t="s">
        <v>2274</v>
      </c>
      <c s="36" t="s">
        <v>54</v>
      </c>
      <c s="37">
        <v>30</v>
      </c>
      <c s="36">
        <v>0.066216</v>
      </c>
      <c s="36">
        <f>ROUND(G509*H509,6)</f>
      </c>
      <c r="L509" s="38">
        <v>0</v>
      </c>
      <c s="32">
        <f>ROUND(ROUND(L509,2)*ROUND(G509,3),2)</f>
      </c>
      <c s="36" t="s">
        <v>926</v>
      </c>
      <c>
        <f>(M509*21)/100</f>
      </c>
      <c t="s">
        <v>28</v>
      </c>
    </row>
    <row r="510" spans="1:5" ht="25.5">
      <c r="A510" s="35" t="s">
        <v>56</v>
      </c>
      <c r="E510" s="39" t="s">
        <v>2274</v>
      </c>
    </row>
    <row r="511" spans="1:5" ht="12.75">
      <c r="A511" s="35" t="s">
        <v>57</v>
      </c>
      <c r="E511" s="40" t="s">
        <v>5</v>
      </c>
    </row>
    <row r="512" spans="1:5" ht="12.75">
      <c r="A512" t="s">
        <v>58</v>
      </c>
      <c r="E512" s="39" t="s">
        <v>59</v>
      </c>
    </row>
    <row r="513" spans="1:16" ht="25.5">
      <c r="A513" t="s">
        <v>50</v>
      </c>
      <c s="34" t="s">
        <v>2275</v>
      </c>
      <c s="34" t="s">
        <v>2276</v>
      </c>
      <c s="35" t="s">
        <v>5</v>
      </c>
      <c s="6" t="s">
        <v>2277</v>
      </c>
      <c s="36" t="s">
        <v>54</v>
      </c>
      <c s="37">
        <v>26</v>
      </c>
      <c s="36">
        <v>0.082733</v>
      </c>
      <c s="36">
        <f>ROUND(G513*H513,6)</f>
      </c>
      <c r="L513" s="38">
        <v>0</v>
      </c>
      <c s="32">
        <f>ROUND(ROUND(L513,2)*ROUND(G513,3),2)</f>
      </c>
      <c s="36" t="s">
        <v>926</v>
      </c>
      <c>
        <f>(M513*21)/100</f>
      </c>
      <c t="s">
        <v>28</v>
      </c>
    </row>
    <row r="514" spans="1:5" ht="25.5">
      <c r="A514" s="35" t="s">
        <v>56</v>
      </c>
      <c r="E514" s="39" t="s">
        <v>2277</v>
      </c>
    </row>
    <row r="515" spans="1:5" ht="12.75">
      <c r="A515" s="35" t="s">
        <v>57</v>
      </c>
      <c r="E515" s="40" t="s">
        <v>5</v>
      </c>
    </row>
    <row r="516" spans="1:5" ht="12.75">
      <c r="A516" t="s">
        <v>58</v>
      </c>
      <c r="E516" s="39" t="s">
        <v>59</v>
      </c>
    </row>
    <row r="517" spans="1:16" ht="25.5">
      <c r="A517" t="s">
        <v>50</v>
      </c>
      <c s="34" t="s">
        <v>2278</v>
      </c>
      <c s="34" t="s">
        <v>2279</v>
      </c>
      <c s="35" t="s">
        <v>5</v>
      </c>
      <c s="6" t="s">
        <v>2280</v>
      </c>
      <c s="36" t="s">
        <v>54</v>
      </c>
      <c s="37">
        <v>15</v>
      </c>
      <c s="36">
        <v>0.088536</v>
      </c>
      <c s="36">
        <f>ROUND(G517*H517,6)</f>
      </c>
      <c r="L517" s="38">
        <v>0</v>
      </c>
      <c s="32">
        <f>ROUND(ROUND(L517,2)*ROUND(G517,3),2)</f>
      </c>
      <c s="36" t="s">
        <v>926</v>
      </c>
      <c>
        <f>(M517*21)/100</f>
      </c>
      <c t="s">
        <v>28</v>
      </c>
    </row>
    <row r="518" spans="1:5" ht="25.5">
      <c r="A518" s="35" t="s">
        <v>56</v>
      </c>
      <c r="E518" s="39" t="s">
        <v>2280</v>
      </c>
    </row>
    <row r="519" spans="1:5" ht="12.75">
      <c r="A519" s="35" t="s">
        <v>57</v>
      </c>
      <c r="E519" s="40" t="s">
        <v>5</v>
      </c>
    </row>
    <row r="520" spans="1:5" ht="12.75">
      <c r="A520" t="s">
        <v>58</v>
      </c>
      <c r="E520" s="39" t="s">
        <v>59</v>
      </c>
    </row>
    <row r="521" spans="1:16" ht="25.5">
      <c r="A521" t="s">
        <v>50</v>
      </c>
      <c s="34" t="s">
        <v>2281</v>
      </c>
      <c s="34" t="s">
        <v>2282</v>
      </c>
      <c s="35" t="s">
        <v>5</v>
      </c>
      <c s="6" t="s">
        <v>2283</v>
      </c>
      <c s="36" t="s">
        <v>54</v>
      </c>
      <c s="37">
        <v>3</v>
      </c>
      <c s="36">
        <v>0.095418</v>
      </c>
      <c s="36">
        <f>ROUND(G521*H521,6)</f>
      </c>
      <c r="L521" s="38">
        <v>0</v>
      </c>
      <c s="32">
        <f>ROUND(ROUND(L521,2)*ROUND(G521,3),2)</f>
      </c>
      <c s="36" t="s">
        <v>926</v>
      </c>
      <c>
        <f>(M521*21)/100</f>
      </c>
      <c t="s">
        <v>28</v>
      </c>
    </row>
    <row r="522" spans="1:5" ht="25.5">
      <c r="A522" s="35" t="s">
        <v>56</v>
      </c>
      <c r="E522" s="39" t="s">
        <v>2283</v>
      </c>
    </row>
    <row r="523" spans="1:5" ht="12.75">
      <c r="A523" s="35" t="s">
        <v>57</v>
      </c>
      <c r="E523" s="40" t="s">
        <v>5</v>
      </c>
    </row>
    <row r="524" spans="1:5" ht="12.75">
      <c r="A524" t="s">
        <v>58</v>
      </c>
      <c r="E524" s="39" t="s">
        <v>59</v>
      </c>
    </row>
    <row r="525" spans="1:16" ht="12.75">
      <c r="A525" t="s">
        <v>50</v>
      </c>
      <c s="34" t="s">
        <v>2284</v>
      </c>
      <c s="34" t="s">
        <v>2285</v>
      </c>
      <c s="35" t="s">
        <v>5</v>
      </c>
      <c s="6" t="s">
        <v>2286</v>
      </c>
      <c s="36" t="s">
        <v>236</v>
      </c>
      <c s="37">
        <v>200</v>
      </c>
      <c s="36">
        <v>2.5</v>
      </c>
      <c s="36">
        <f>ROUND(G525*H525,6)</f>
      </c>
      <c r="L525" s="38">
        <v>0</v>
      </c>
      <c s="32">
        <f>ROUND(ROUND(L525,2)*ROUND(G525,3),2)</f>
      </c>
      <c s="36" t="s">
        <v>97</v>
      </c>
      <c>
        <f>(M525*21)/100</f>
      </c>
      <c t="s">
        <v>28</v>
      </c>
    </row>
    <row r="526" spans="1:5" ht="12.75">
      <c r="A526" s="35" t="s">
        <v>56</v>
      </c>
      <c r="E526" s="39" t="s">
        <v>2286</v>
      </c>
    </row>
    <row r="527" spans="1:5" ht="12.75">
      <c r="A527" s="35" t="s">
        <v>57</v>
      </c>
      <c r="E527" s="40" t="s">
        <v>5</v>
      </c>
    </row>
    <row r="528" spans="1:5" ht="12.75">
      <c r="A528" t="s">
        <v>58</v>
      </c>
      <c r="E528" s="39" t="s">
        <v>5</v>
      </c>
    </row>
    <row r="529" spans="1:16" ht="12.75">
      <c r="A529" t="s">
        <v>50</v>
      </c>
      <c s="34" t="s">
        <v>2287</v>
      </c>
      <c s="34" t="s">
        <v>2288</v>
      </c>
      <c s="35" t="s">
        <v>5</v>
      </c>
      <c s="6" t="s">
        <v>2289</v>
      </c>
      <c s="36" t="s">
        <v>236</v>
      </c>
      <c s="37">
        <v>0.414</v>
      </c>
      <c s="36">
        <v>2.50198</v>
      </c>
      <c s="36">
        <f>ROUND(G529*H529,6)</f>
      </c>
      <c r="L529" s="38">
        <v>0</v>
      </c>
      <c s="32">
        <f>ROUND(ROUND(L529,2)*ROUND(G529,3),2)</f>
      </c>
      <c s="36" t="s">
        <v>926</v>
      </c>
      <c>
        <f>(M529*21)/100</f>
      </c>
      <c t="s">
        <v>28</v>
      </c>
    </row>
    <row r="530" spans="1:5" ht="12.75">
      <c r="A530" s="35" t="s">
        <v>56</v>
      </c>
      <c r="E530" s="39" t="s">
        <v>2289</v>
      </c>
    </row>
    <row r="531" spans="1:5" ht="12.75">
      <c r="A531" s="35" t="s">
        <v>57</v>
      </c>
      <c r="E531" s="40" t="s">
        <v>5</v>
      </c>
    </row>
    <row r="532" spans="1:5" ht="12.75">
      <c r="A532" t="s">
        <v>58</v>
      </c>
      <c r="E532" s="39" t="s">
        <v>59</v>
      </c>
    </row>
    <row r="533" spans="1:16" ht="12.75">
      <c r="A533" t="s">
        <v>50</v>
      </c>
      <c s="34" t="s">
        <v>2290</v>
      </c>
      <c s="34" t="s">
        <v>2291</v>
      </c>
      <c s="35" t="s">
        <v>5</v>
      </c>
      <c s="6" t="s">
        <v>2292</v>
      </c>
      <c s="36" t="s">
        <v>423</v>
      </c>
      <c s="37">
        <v>10.926</v>
      </c>
      <c s="36">
        <v>0.00576</v>
      </c>
      <c s="36">
        <f>ROUND(G533*H533,6)</f>
      </c>
      <c r="L533" s="38">
        <v>0</v>
      </c>
      <c s="32">
        <f>ROUND(ROUND(L533,2)*ROUND(G533,3),2)</f>
      </c>
      <c s="36" t="s">
        <v>926</v>
      </c>
      <c>
        <f>(M533*21)/100</f>
      </c>
      <c t="s">
        <v>28</v>
      </c>
    </row>
    <row r="534" spans="1:5" ht="12.75">
      <c r="A534" s="35" t="s">
        <v>56</v>
      </c>
      <c r="E534" s="39" t="s">
        <v>2292</v>
      </c>
    </row>
    <row r="535" spans="1:5" ht="12.75">
      <c r="A535" s="35" t="s">
        <v>57</v>
      </c>
      <c r="E535" s="40" t="s">
        <v>5</v>
      </c>
    </row>
    <row r="536" spans="1:5" ht="12.75">
      <c r="A536" t="s">
        <v>58</v>
      </c>
      <c r="E536" s="39" t="s">
        <v>59</v>
      </c>
    </row>
    <row r="537" spans="1:16" ht="12.75">
      <c r="A537" t="s">
        <v>50</v>
      </c>
      <c s="34" t="s">
        <v>2293</v>
      </c>
      <c s="34" t="s">
        <v>2294</v>
      </c>
      <c s="35" t="s">
        <v>5</v>
      </c>
      <c s="6" t="s">
        <v>2295</v>
      </c>
      <c s="36" t="s">
        <v>423</v>
      </c>
      <c s="37">
        <v>10.926</v>
      </c>
      <c s="36">
        <v>0</v>
      </c>
      <c s="36">
        <f>ROUND(G537*H537,6)</f>
      </c>
      <c r="L537" s="38">
        <v>0</v>
      </c>
      <c s="32">
        <f>ROUND(ROUND(L537,2)*ROUND(G537,3),2)</f>
      </c>
      <c s="36" t="s">
        <v>926</v>
      </c>
      <c>
        <f>(M537*21)/100</f>
      </c>
      <c t="s">
        <v>28</v>
      </c>
    </row>
    <row r="538" spans="1:5" ht="12.75">
      <c r="A538" s="35" t="s">
        <v>56</v>
      </c>
      <c r="E538" s="39" t="s">
        <v>2295</v>
      </c>
    </row>
    <row r="539" spans="1:5" ht="12.75">
      <c r="A539" s="35" t="s">
        <v>57</v>
      </c>
      <c r="E539" s="40" t="s">
        <v>5</v>
      </c>
    </row>
    <row r="540" spans="1:5" ht="12.75">
      <c r="A540" t="s">
        <v>58</v>
      </c>
      <c r="E540" s="39" t="s">
        <v>59</v>
      </c>
    </row>
    <row r="541" spans="1:16" ht="12.75">
      <c r="A541" t="s">
        <v>50</v>
      </c>
      <c s="34" t="s">
        <v>2296</v>
      </c>
      <c s="34" t="s">
        <v>2297</v>
      </c>
      <c s="35" t="s">
        <v>5</v>
      </c>
      <c s="6" t="s">
        <v>2298</v>
      </c>
      <c s="36" t="s">
        <v>939</v>
      </c>
      <c s="37">
        <v>0.083</v>
      </c>
      <c s="36">
        <v>1.05291</v>
      </c>
      <c s="36">
        <f>ROUND(G541*H541,6)</f>
      </c>
      <c r="L541" s="38">
        <v>0</v>
      </c>
      <c s="32">
        <f>ROUND(ROUND(L541,2)*ROUND(G541,3),2)</f>
      </c>
      <c s="36" t="s">
        <v>926</v>
      </c>
      <c>
        <f>(M541*21)/100</f>
      </c>
      <c t="s">
        <v>28</v>
      </c>
    </row>
    <row r="542" spans="1:5" ht="12.75">
      <c r="A542" s="35" t="s">
        <v>56</v>
      </c>
      <c r="E542" s="39" t="s">
        <v>2298</v>
      </c>
    </row>
    <row r="543" spans="1:5" ht="12.75">
      <c r="A543" s="35" t="s">
        <v>57</v>
      </c>
      <c r="E543" s="40" t="s">
        <v>5</v>
      </c>
    </row>
    <row r="544" spans="1:5" ht="12.75">
      <c r="A544" t="s">
        <v>58</v>
      </c>
      <c r="E544" s="39" t="s">
        <v>59</v>
      </c>
    </row>
    <row r="545" spans="1:16" ht="25.5">
      <c r="A545" t="s">
        <v>50</v>
      </c>
      <c s="34" t="s">
        <v>2299</v>
      </c>
      <c s="34" t="s">
        <v>2300</v>
      </c>
      <c s="35" t="s">
        <v>5</v>
      </c>
      <c s="6" t="s">
        <v>2301</v>
      </c>
      <c s="36" t="s">
        <v>54</v>
      </c>
      <c s="37">
        <v>2</v>
      </c>
      <c s="36">
        <v>0.06738</v>
      </c>
      <c s="36">
        <f>ROUND(G545*H545,6)</f>
      </c>
      <c r="L545" s="38">
        <v>0</v>
      </c>
      <c s="32">
        <f>ROUND(ROUND(L545,2)*ROUND(G545,3),2)</f>
      </c>
      <c s="36" t="s">
        <v>926</v>
      </c>
      <c>
        <f>(M545*21)/100</f>
      </c>
      <c t="s">
        <v>28</v>
      </c>
    </row>
    <row r="546" spans="1:5" ht="25.5">
      <c r="A546" s="35" t="s">
        <v>56</v>
      </c>
      <c r="E546" s="39" t="s">
        <v>2301</v>
      </c>
    </row>
    <row r="547" spans="1:5" ht="12.75">
      <c r="A547" s="35" t="s">
        <v>57</v>
      </c>
      <c r="E547" s="40" t="s">
        <v>5</v>
      </c>
    </row>
    <row r="548" spans="1:5" ht="12.75">
      <c r="A548" t="s">
        <v>58</v>
      </c>
      <c r="E548" s="39" t="s">
        <v>59</v>
      </c>
    </row>
    <row r="549" spans="1:16" ht="12.75">
      <c r="A549" t="s">
        <v>50</v>
      </c>
      <c s="34" t="s">
        <v>2302</v>
      </c>
      <c s="34" t="s">
        <v>2303</v>
      </c>
      <c s="35" t="s">
        <v>5</v>
      </c>
      <c s="6" t="s">
        <v>2304</v>
      </c>
      <c s="36" t="s">
        <v>236</v>
      </c>
      <c s="37">
        <v>0.715</v>
      </c>
      <c s="36">
        <v>1.8</v>
      </c>
      <c s="36">
        <f>ROUND(G549*H549,6)</f>
      </c>
      <c r="L549" s="38">
        <v>0</v>
      </c>
      <c s="32">
        <f>ROUND(ROUND(L549,2)*ROUND(G549,3),2)</f>
      </c>
      <c s="36" t="s">
        <v>97</v>
      </c>
      <c>
        <f>(M549*21)/100</f>
      </c>
      <c t="s">
        <v>28</v>
      </c>
    </row>
    <row r="550" spans="1:5" ht="12.75">
      <c r="A550" s="35" t="s">
        <v>56</v>
      </c>
      <c r="E550" s="39" t="s">
        <v>2304</v>
      </c>
    </row>
    <row r="551" spans="1:5" ht="12.75">
      <c r="A551" s="35" t="s">
        <v>57</v>
      </c>
      <c r="E551" s="40" t="s">
        <v>5</v>
      </c>
    </row>
    <row r="552" spans="1:5" ht="12.75">
      <c r="A552" t="s">
        <v>58</v>
      </c>
      <c r="E552" s="39" t="s">
        <v>5</v>
      </c>
    </row>
    <row r="553" spans="1:16" ht="25.5">
      <c r="A553" t="s">
        <v>50</v>
      </c>
      <c s="34" t="s">
        <v>2305</v>
      </c>
      <c s="34" t="s">
        <v>2306</v>
      </c>
      <c s="35" t="s">
        <v>5</v>
      </c>
      <c s="6" t="s">
        <v>2307</v>
      </c>
      <c s="36" t="s">
        <v>54</v>
      </c>
      <c s="37">
        <v>3</v>
      </c>
      <c s="36">
        <v>0.034576</v>
      </c>
      <c s="36">
        <f>ROUND(G553*H553,6)</f>
      </c>
      <c r="L553" s="38">
        <v>0</v>
      </c>
      <c s="32">
        <f>ROUND(ROUND(L553,2)*ROUND(G553,3),2)</f>
      </c>
      <c s="36" t="s">
        <v>926</v>
      </c>
      <c>
        <f>(M553*21)/100</f>
      </c>
      <c t="s">
        <v>28</v>
      </c>
    </row>
    <row r="554" spans="1:5" ht="25.5">
      <c r="A554" s="35" t="s">
        <v>56</v>
      </c>
      <c r="E554" s="39" t="s">
        <v>2307</v>
      </c>
    </row>
    <row r="555" spans="1:5" ht="12.75">
      <c r="A555" s="35" t="s">
        <v>57</v>
      </c>
      <c r="E555" s="40" t="s">
        <v>5</v>
      </c>
    </row>
    <row r="556" spans="1:5" ht="12.75">
      <c r="A556" t="s">
        <v>58</v>
      </c>
      <c r="E556" s="39" t="s">
        <v>59</v>
      </c>
    </row>
    <row r="557" spans="1:16" ht="12.75">
      <c r="A557" t="s">
        <v>50</v>
      </c>
      <c s="34" t="s">
        <v>2308</v>
      </c>
      <c s="34" t="s">
        <v>2309</v>
      </c>
      <c s="35" t="s">
        <v>5</v>
      </c>
      <c s="6" t="s">
        <v>2310</v>
      </c>
      <c s="36" t="s">
        <v>236</v>
      </c>
      <c s="37">
        <v>2.196</v>
      </c>
      <c s="36">
        <v>1.8</v>
      </c>
      <c s="36">
        <f>ROUND(G557*H557,6)</f>
      </c>
      <c r="L557" s="38">
        <v>0</v>
      </c>
      <c s="32">
        <f>ROUND(ROUND(L557,2)*ROUND(G557,3),2)</f>
      </c>
      <c s="36" t="s">
        <v>97</v>
      </c>
      <c>
        <f>(M557*21)/100</f>
      </c>
      <c t="s">
        <v>28</v>
      </c>
    </row>
    <row r="558" spans="1:5" ht="12.75">
      <c r="A558" s="35" t="s">
        <v>56</v>
      </c>
      <c r="E558" s="39" t="s">
        <v>2310</v>
      </c>
    </row>
    <row r="559" spans="1:5" ht="12.75">
      <c r="A559" s="35" t="s">
        <v>57</v>
      </c>
      <c r="E559" s="40" t="s">
        <v>5</v>
      </c>
    </row>
    <row r="560" spans="1:5" ht="12.75">
      <c r="A560" t="s">
        <v>58</v>
      </c>
      <c r="E560" s="39" t="s">
        <v>5</v>
      </c>
    </row>
    <row r="561" spans="1:16" ht="25.5">
      <c r="A561" t="s">
        <v>50</v>
      </c>
      <c s="34" t="s">
        <v>2311</v>
      </c>
      <c s="34" t="s">
        <v>2312</v>
      </c>
      <c s="35" t="s">
        <v>5</v>
      </c>
      <c s="6" t="s">
        <v>2313</v>
      </c>
      <c s="36" t="s">
        <v>54</v>
      </c>
      <c s="37">
        <v>1</v>
      </c>
      <c s="36">
        <v>0.110811</v>
      </c>
      <c s="36">
        <f>ROUND(G561*H561,6)</f>
      </c>
      <c r="L561" s="38">
        <v>0</v>
      </c>
      <c s="32">
        <f>ROUND(ROUND(L561,2)*ROUND(G561,3),2)</f>
      </c>
      <c s="36" t="s">
        <v>926</v>
      </c>
      <c>
        <f>(M561*21)/100</f>
      </c>
      <c t="s">
        <v>28</v>
      </c>
    </row>
    <row r="562" spans="1:5" ht="25.5">
      <c r="A562" s="35" t="s">
        <v>56</v>
      </c>
      <c r="E562" s="39" t="s">
        <v>2313</v>
      </c>
    </row>
    <row r="563" spans="1:5" ht="12.75">
      <c r="A563" s="35" t="s">
        <v>57</v>
      </c>
      <c r="E563" s="40" t="s">
        <v>5</v>
      </c>
    </row>
    <row r="564" spans="1:5" ht="12.75">
      <c r="A564" t="s">
        <v>58</v>
      </c>
      <c r="E564" s="39" t="s">
        <v>59</v>
      </c>
    </row>
    <row r="565" spans="1:16" ht="12.75">
      <c r="A565" t="s">
        <v>50</v>
      </c>
      <c s="34" t="s">
        <v>2314</v>
      </c>
      <c s="34" t="s">
        <v>2315</v>
      </c>
      <c s="35" t="s">
        <v>5</v>
      </c>
      <c s="6" t="s">
        <v>2310</v>
      </c>
      <c s="36" t="s">
        <v>236</v>
      </c>
      <c s="37">
        <v>3.241</v>
      </c>
      <c s="36">
        <v>1.8</v>
      </c>
      <c s="36">
        <f>ROUND(G565*H565,6)</f>
      </c>
      <c r="L565" s="38">
        <v>0</v>
      </c>
      <c s="32">
        <f>ROUND(ROUND(L565,2)*ROUND(G565,3),2)</f>
      </c>
      <c s="36" t="s">
        <v>97</v>
      </c>
      <c>
        <f>(M565*21)/100</f>
      </c>
      <c t="s">
        <v>28</v>
      </c>
    </row>
    <row r="566" spans="1:5" ht="12.75">
      <c r="A566" s="35" t="s">
        <v>56</v>
      </c>
      <c r="E566" s="39" t="s">
        <v>2310</v>
      </c>
    </row>
    <row r="567" spans="1:5" ht="12.75">
      <c r="A567" s="35" t="s">
        <v>57</v>
      </c>
      <c r="E567" s="40" t="s">
        <v>5</v>
      </c>
    </row>
    <row r="568" spans="1:5" ht="12.75">
      <c r="A568" t="s">
        <v>58</v>
      </c>
      <c r="E568" s="39" t="s">
        <v>5</v>
      </c>
    </row>
    <row r="569" spans="1:16" ht="25.5">
      <c r="A569" t="s">
        <v>50</v>
      </c>
      <c s="34" t="s">
        <v>2316</v>
      </c>
      <c s="34" t="s">
        <v>2317</v>
      </c>
      <c s="35" t="s">
        <v>5</v>
      </c>
      <c s="6" t="s">
        <v>2318</v>
      </c>
      <c s="36" t="s">
        <v>54</v>
      </c>
      <c s="37">
        <v>1</v>
      </c>
      <c s="36">
        <v>0.082733</v>
      </c>
      <c s="36">
        <f>ROUND(G569*H569,6)</f>
      </c>
      <c r="L569" s="38">
        <v>0</v>
      </c>
      <c s="32">
        <f>ROUND(ROUND(L569,2)*ROUND(G569,3),2)</f>
      </c>
      <c s="36" t="s">
        <v>926</v>
      </c>
      <c>
        <f>(M569*21)/100</f>
      </c>
      <c t="s">
        <v>28</v>
      </c>
    </row>
    <row r="570" spans="1:5" ht="25.5">
      <c r="A570" s="35" t="s">
        <v>56</v>
      </c>
      <c r="E570" s="39" t="s">
        <v>2318</v>
      </c>
    </row>
    <row r="571" spans="1:5" ht="12.75">
      <c r="A571" s="35" t="s">
        <v>57</v>
      </c>
      <c r="E571" s="40" t="s">
        <v>5</v>
      </c>
    </row>
    <row r="572" spans="1:5" ht="12.75">
      <c r="A572" t="s">
        <v>58</v>
      </c>
      <c r="E572" s="39" t="s">
        <v>59</v>
      </c>
    </row>
    <row r="573" spans="1:16" ht="25.5">
      <c r="A573" t="s">
        <v>50</v>
      </c>
      <c s="34" t="s">
        <v>2319</v>
      </c>
      <c s="34" t="s">
        <v>2320</v>
      </c>
      <c s="35" t="s">
        <v>5</v>
      </c>
      <c s="6" t="s">
        <v>2321</v>
      </c>
      <c s="36" t="s">
        <v>54</v>
      </c>
      <c s="37">
        <v>1</v>
      </c>
      <c s="36">
        <v>0.094203</v>
      </c>
      <c s="36">
        <f>ROUND(G573*H573,6)</f>
      </c>
      <c r="L573" s="38">
        <v>0</v>
      </c>
      <c s="32">
        <f>ROUND(ROUND(L573,2)*ROUND(G573,3),2)</f>
      </c>
      <c s="36" t="s">
        <v>926</v>
      </c>
      <c>
        <f>(M573*21)/100</f>
      </c>
      <c t="s">
        <v>28</v>
      </c>
    </row>
    <row r="574" spans="1:5" ht="25.5">
      <c r="A574" s="35" t="s">
        <v>56</v>
      </c>
      <c r="E574" s="39" t="s">
        <v>2321</v>
      </c>
    </row>
    <row r="575" spans="1:5" ht="12.75">
      <c r="A575" s="35" t="s">
        <v>57</v>
      </c>
      <c r="E575" s="40" t="s">
        <v>5</v>
      </c>
    </row>
    <row r="576" spans="1:5" ht="12.75">
      <c r="A576" t="s">
        <v>58</v>
      </c>
      <c r="E576" s="39" t="s">
        <v>59</v>
      </c>
    </row>
    <row r="577" spans="1:16" ht="25.5">
      <c r="A577" t="s">
        <v>50</v>
      </c>
      <c s="34" t="s">
        <v>2322</v>
      </c>
      <c s="34" t="s">
        <v>2323</v>
      </c>
      <c s="35" t="s">
        <v>5</v>
      </c>
      <c s="6" t="s">
        <v>2324</v>
      </c>
      <c s="36" t="s">
        <v>54</v>
      </c>
      <c s="37">
        <v>2</v>
      </c>
      <c s="36">
        <v>0.100006</v>
      </c>
      <c s="36">
        <f>ROUND(G577*H577,6)</f>
      </c>
      <c r="L577" s="38">
        <v>0</v>
      </c>
      <c s="32">
        <f>ROUND(ROUND(L577,2)*ROUND(G577,3),2)</f>
      </c>
      <c s="36" t="s">
        <v>926</v>
      </c>
      <c>
        <f>(M577*21)/100</f>
      </c>
      <c t="s">
        <v>28</v>
      </c>
    </row>
    <row r="578" spans="1:5" ht="25.5">
      <c r="A578" s="35" t="s">
        <v>56</v>
      </c>
      <c r="E578" s="39" t="s">
        <v>2324</v>
      </c>
    </row>
    <row r="579" spans="1:5" ht="12.75">
      <c r="A579" s="35" t="s">
        <v>57</v>
      </c>
      <c r="E579" s="40" t="s">
        <v>5</v>
      </c>
    </row>
    <row r="580" spans="1:5" ht="12.75">
      <c r="A580" t="s">
        <v>58</v>
      </c>
      <c r="E580" s="39" t="s">
        <v>59</v>
      </c>
    </row>
    <row r="581" spans="1:16" ht="25.5">
      <c r="A581" t="s">
        <v>50</v>
      </c>
      <c s="34" t="s">
        <v>2325</v>
      </c>
      <c s="34" t="s">
        <v>2326</v>
      </c>
      <c s="35" t="s">
        <v>5</v>
      </c>
      <c s="6" t="s">
        <v>2327</v>
      </c>
      <c s="36" t="s">
        <v>54</v>
      </c>
      <c s="37">
        <v>4</v>
      </c>
      <c s="36">
        <v>0.106888</v>
      </c>
      <c s="36">
        <f>ROUND(G581*H581,6)</f>
      </c>
      <c r="L581" s="38">
        <v>0</v>
      </c>
      <c s="32">
        <f>ROUND(ROUND(L581,2)*ROUND(G581,3),2)</f>
      </c>
      <c s="36" t="s">
        <v>926</v>
      </c>
      <c>
        <f>(M581*21)/100</f>
      </c>
      <c t="s">
        <v>28</v>
      </c>
    </row>
    <row r="582" spans="1:5" ht="25.5">
      <c r="A582" s="35" t="s">
        <v>56</v>
      </c>
      <c r="E582" s="39" t="s">
        <v>2327</v>
      </c>
    </row>
    <row r="583" spans="1:5" ht="12.75">
      <c r="A583" s="35" t="s">
        <v>57</v>
      </c>
      <c r="E583" s="40" t="s">
        <v>5</v>
      </c>
    </row>
    <row r="584" spans="1:5" ht="12.75">
      <c r="A584" t="s">
        <v>58</v>
      </c>
      <c r="E584" s="39" t="s">
        <v>59</v>
      </c>
    </row>
    <row r="585" spans="1:16" ht="12.75">
      <c r="A585" t="s">
        <v>50</v>
      </c>
      <c s="34" t="s">
        <v>2328</v>
      </c>
      <c s="34" t="s">
        <v>2329</v>
      </c>
      <c s="35" t="s">
        <v>5</v>
      </c>
      <c s="6" t="s">
        <v>2330</v>
      </c>
      <c s="36" t="s">
        <v>236</v>
      </c>
      <c s="37">
        <v>44.5</v>
      </c>
      <c s="36">
        <v>2.5</v>
      </c>
      <c s="36">
        <f>ROUND(G585*H585,6)</f>
      </c>
      <c r="L585" s="38">
        <v>0</v>
      </c>
      <c s="32">
        <f>ROUND(ROUND(L585,2)*ROUND(G585,3),2)</f>
      </c>
      <c s="36" t="s">
        <v>97</v>
      </c>
      <c>
        <f>(M585*21)/100</f>
      </c>
      <c t="s">
        <v>28</v>
      </c>
    </row>
    <row r="586" spans="1:5" ht="12.75">
      <c r="A586" s="35" t="s">
        <v>56</v>
      </c>
      <c r="E586" s="39" t="s">
        <v>2330</v>
      </c>
    </row>
    <row r="587" spans="1:5" ht="12.75">
      <c r="A587" s="35" t="s">
        <v>57</v>
      </c>
      <c r="E587" s="40" t="s">
        <v>5</v>
      </c>
    </row>
    <row r="588" spans="1:5" ht="12.75">
      <c r="A588" t="s">
        <v>58</v>
      </c>
      <c r="E588" s="39" t="s">
        <v>5</v>
      </c>
    </row>
    <row r="589" spans="1:16" ht="25.5">
      <c r="A589" t="s">
        <v>50</v>
      </c>
      <c s="34" t="s">
        <v>2331</v>
      </c>
      <c s="34" t="s">
        <v>2332</v>
      </c>
      <c s="35" t="s">
        <v>5</v>
      </c>
      <c s="6" t="s">
        <v>2333</v>
      </c>
      <c s="36" t="s">
        <v>939</v>
      </c>
      <c s="37">
        <v>3.139</v>
      </c>
      <c s="36">
        <v>0</v>
      </c>
      <c s="36">
        <f>ROUND(G589*H589,6)</f>
      </c>
      <c r="L589" s="38">
        <v>0</v>
      </c>
      <c s="32">
        <f>ROUND(ROUND(L589,2)*ROUND(G589,3),2)</f>
      </c>
      <c s="36" t="s">
        <v>926</v>
      </c>
      <c>
        <f>(M589*21)/100</f>
      </c>
      <c t="s">
        <v>28</v>
      </c>
    </row>
    <row r="590" spans="1:5" ht="25.5">
      <c r="A590" s="35" t="s">
        <v>56</v>
      </c>
      <c r="E590" s="39" t="s">
        <v>2333</v>
      </c>
    </row>
    <row r="591" spans="1:5" ht="12.75">
      <c r="A591" s="35" t="s">
        <v>57</v>
      </c>
      <c r="E591" s="40" t="s">
        <v>5</v>
      </c>
    </row>
    <row r="592" spans="1:5" ht="12.75">
      <c r="A592" t="s">
        <v>58</v>
      </c>
      <c r="E592" s="39" t="s">
        <v>59</v>
      </c>
    </row>
    <row r="593" spans="1:16" ht="12.75">
      <c r="A593" t="s">
        <v>50</v>
      </c>
      <c s="34" t="s">
        <v>2334</v>
      </c>
      <c s="34" t="s">
        <v>2335</v>
      </c>
      <c s="35" t="s">
        <v>5</v>
      </c>
      <c s="6" t="s">
        <v>2336</v>
      </c>
      <c s="36" t="s">
        <v>423</v>
      </c>
      <c s="37">
        <v>25</v>
      </c>
      <c s="36">
        <v>0.0108</v>
      </c>
      <c s="36">
        <f>ROUND(G593*H593,6)</f>
      </c>
      <c r="L593" s="38">
        <v>0</v>
      </c>
      <c s="32">
        <f>ROUND(ROUND(L593,2)*ROUND(G593,3),2)</f>
      </c>
      <c s="36" t="s">
        <v>926</v>
      </c>
      <c>
        <f>(M593*21)/100</f>
      </c>
      <c t="s">
        <v>28</v>
      </c>
    </row>
    <row r="594" spans="1:5" ht="12.75">
      <c r="A594" s="35" t="s">
        <v>56</v>
      </c>
      <c r="E594" s="39" t="s">
        <v>2336</v>
      </c>
    </row>
    <row r="595" spans="1:5" ht="12.75">
      <c r="A595" s="35" t="s">
        <v>57</v>
      </c>
      <c r="E595" s="40" t="s">
        <v>5</v>
      </c>
    </row>
    <row r="596" spans="1:5" ht="12.75">
      <c r="A596" t="s">
        <v>58</v>
      </c>
      <c r="E596" s="39" t="s">
        <v>59</v>
      </c>
    </row>
    <row r="597" spans="1:16" ht="12.75">
      <c r="A597" t="s">
        <v>50</v>
      </c>
      <c s="34" t="s">
        <v>2337</v>
      </c>
      <c s="34" t="s">
        <v>2222</v>
      </c>
      <c s="35" t="s">
        <v>51</v>
      </c>
      <c s="6" t="s">
        <v>2223</v>
      </c>
      <c s="36" t="s">
        <v>939</v>
      </c>
      <c s="37">
        <v>1.173</v>
      </c>
      <c s="36">
        <v>1</v>
      </c>
      <c s="36">
        <f>ROUND(G597*H597,6)</f>
      </c>
      <c r="L597" s="38">
        <v>0</v>
      </c>
      <c s="32">
        <f>ROUND(ROUND(L597,2)*ROUND(G597,3),2)</f>
      </c>
      <c s="36" t="s">
        <v>97</v>
      </c>
      <c>
        <f>(M597*21)/100</f>
      </c>
      <c t="s">
        <v>28</v>
      </c>
    </row>
    <row r="598" spans="1:5" ht="12.75">
      <c r="A598" s="35" t="s">
        <v>56</v>
      </c>
      <c r="E598" s="39" t="s">
        <v>2223</v>
      </c>
    </row>
    <row r="599" spans="1:5" ht="12.75">
      <c r="A599" s="35" t="s">
        <v>57</v>
      </c>
      <c r="E599" s="40" t="s">
        <v>5</v>
      </c>
    </row>
    <row r="600" spans="1:5" ht="12.75">
      <c r="A600" t="s">
        <v>58</v>
      </c>
      <c r="E600" s="39" t="s">
        <v>5</v>
      </c>
    </row>
    <row r="601" spans="1:16" ht="12.75">
      <c r="A601" t="s">
        <v>50</v>
      </c>
      <c s="34" t="s">
        <v>2338</v>
      </c>
      <c s="34" t="s">
        <v>2339</v>
      </c>
      <c s="35" t="s">
        <v>5</v>
      </c>
      <c s="6" t="s">
        <v>2340</v>
      </c>
      <c s="36" t="s">
        <v>939</v>
      </c>
      <c s="37">
        <v>0.336</v>
      </c>
      <c s="36">
        <v>1</v>
      </c>
      <c s="36">
        <f>ROUND(G601*H601,6)</f>
      </c>
      <c r="L601" s="38">
        <v>0</v>
      </c>
      <c s="32">
        <f>ROUND(ROUND(L601,2)*ROUND(G601,3),2)</f>
      </c>
      <c s="36" t="s">
        <v>97</v>
      </c>
      <c>
        <f>(M601*21)/100</f>
      </c>
      <c t="s">
        <v>28</v>
      </c>
    </row>
    <row r="602" spans="1:5" ht="12.75">
      <c r="A602" s="35" t="s">
        <v>56</v>
      </c>
      <c r="E602" s="39" t="s">
        <v>2340</v>
      </c>
    </row>
    <row r="603" spans="1:5" ht="12.75">
      <c r="A603" s="35" t="s">
        <v>57</v>
      </c>
      <c r="E603" s="40" t="s">
        <v>5</v>
      </c>
    </row>
    <row r="604" spans="1:5" ht="12.75">
      <c r="A604" t="s">
        <v>58</v>
      </c>
      <c r="E604" s="39" t="s">
        <v>5</v>
      </c>
    </row>
    <row r="605" spans="1:16" ht="12.75">
      <c r="A605" t="s">
        <v>50</v>
      </c>
      <c s="34" t="s">
        <v>2341</v>
      </c>
      <c s="34" t="s">
        <v>2342</v>
      </c>
      <c s="35" t="s">
        <v>5</v>
      </c>
      <c s="6" t="s">
        <v>2343</v>
      </c>
      <c s="36" t="s">
        <v>939</v>
      </c>
      <c s="37">
        <v>0.121</v>
      </c>
      <c s="36">
        <v>1</v>
      </c>
      <c s="36">
        <f>ROUND(G605*H605,6)</f>
      </c>
      <c r="L605" s="38">
        <v>0</v>
      </c>
      <c s="32">
        <f>ROUND(ROUND(L605,2)*ROUND(G605,3),2)</f>
      </c>
      <c s="36" t="s">
        <v>97</v>
      </c>
      <c>
        <f>(M605*21)/100</f>
      </c>
      <c t="s">
        <v>28</v>
      </c>
    </row>
    <row r="606" spans="1:5" ht="12.75">
      <c r="A606" s="35" t="s">
        <v>56</v>
      </c>
      <c r="E606" s="39" t="s">
        <v>2343</v>
      </c>
    </row>
    <row r="607" spans="1:5" ht="12.75">
      <c r="A607" s="35" t="s">
        <v>57</v>
      </c>
      <c r="E607" s="40" t="s">
        <v>5</v>
      </c>
    </row>
    <row r="608" spans="1:5" ht="12.75">
      <c r="A608" t="s">
        <v>58</v>
      </c>
      <c r="E608" s="39" t="s">
        <v>5</v>
      </c>
    </row>
    <row r="609" spans="1:16" ht="12.75">
      <c r="A609" t="s">
        <v>50</v>
      </c>
      <c s="34" t="s">
        <v>2344</v>
      </c>
      <c s="34" t="s">
        <v>2345</v>
      </c>
      <c s="35" t="s">
        <v>5</v>
      </c>
      <c s="6" t="s">
        <v>2346</v>
      </c>
      <c s="36" t="s">
        <v>939</v>
      </c>
      <c s="37">
        <v>0.884</v>
      </c>
      <c s="36">
        <v>1</v>
      </c>
      <c s="36">
        <f>ROUND(G609*H609,6)</f>
      </c>
      <c r="L609" s="38">
        <v>0</v>
      </c>
      <c s="32">
        <f>ROUND(ROUND(L609,2)*ROUND(G609,3),2)</f>
      </c>
      <c s="36" t="s">
        <v>926</v>
      </c>
      <c>
        <f>(M609*21)/100</f>
      </c>
      <c t="s">
        <v>28</v>
      </c>
    </row>
    <row r="610" spans="1:5" ht="12.75">
      <c r="A610" s="35" t="s">
        <v>56</v>
      </c>
      <c r="E610" s="39" t="s">
        <v>2346</v>
      </c>
    </row>
    <row r="611" spans="1:5" ht="12.75">
      <c r="A611" s="35" t="s">
        <v>57</v>
      </c>
      <c r="E611" s="40" t="s">
        <v>5</v>
      </c>
    </row>
    <row r="612" spans="1:5" ht="12.75">
      <c r="A612" t="s">
        <v>58</v>
      </c>
      <c r="E612" s="39" t="s">
        <v>59</v>
      </c>
    </row>
    <row r="613" spans="1:16" ht="12.75">
      <c r="A613" t="s">
        <v>50</v>
      </c>
      <c s="34" t="s">
        <v>2347</v>
      </c>
      <c s="34" t="s">
        <v>2234</v>
      </c>
      <c s="35" t="s">
        <v>51</v>
      </c>
      <c s="6" t="s">
        <v>2235</v>
      </c>
      <c s="36" t="s">
        <v>939</v>
      </c>
      <c s="37">
        <v>0.355</v>
      </c>
      <c s="36">
        <v>1</v>
      </c>
      <c s="36">
        <f>ROUND(G613*H613,6)</f>
      </c>
      <c r="L613" s="38">
        <v>0</v>
      </c>
      <c s="32">
        <f>ROUND(ROUND(L613,2)*ROUND(G613,3),2)</f>
      </c>
      <c s="36" t="s">
        <v>926</v>
      </c>
      <c>
        <f>(M613*21)/100</f>
      </c>
      <c t="s">
        <v>28</v>
      </c>
    </row>
    <row r="614" spans="1:5" ht="12.75">
      <c r="A614" s="35" t="s">
        <v>56</v>
      </c>
      <c r="E614" s="39" t="s">
        <v>2235</v>
      </c>
    </row>
    <row r="615" spans="1:5" ht="12.75">
      <c r="A615" s="35" t="s">
        <v>57</v>
      </c>
      <c r="E615" s="40" t="s">
        <v>5</v>
      </c>
    </row>
    <row r="616" spans="1:5" ht="12.75">
      <c r="A616" t="s">
        <v>58</v>
      </c>
      <c r="E616" s="39" t="s">
        <v>59</v>
      </c>
    </row>
    <row r="617" spans="1:16" ht="25.5">
      <c r="A617" t="s">
        <v>50</v>
      </c>
      <c s="34" t="s">
        <v>2348</v>
      </c>
      <c s="34" t="s">
        <v>2349</v>
      </c>
      <c s="35" t="s">
        <v>5</v>
      </c>
      <c s="6" t="s">
        <v>2350</v>
      </c>
      <c s="36" t="s">
        <v>939</v>
      </c>
      <c s="37">
        <v>0.67</v>
      </c>
      <c s="36">
        <v>0</v>
      </c>
      <c s="36">
        <f>ROUND(G617*H617,6)</f>
      </c>
      <c r="L617" s="38">
        <v>0</v>
      </c>
      <c s="32">
        <f>ROUND(ROUND(L617,2)*ROUND(G617,3),2)</f>
      </c>
      <c s="36" t="s">
        <v>926</v>
      </c>
      <c>
        <f>(M617*21)/100</f>
      </c>
      <c t="s">
        <v>28</v>
      </c>
    </row>
    <row r="618" spans="1:5" ht="25.5">
      <c r="A618" s="35" t="s">
        <v>56</v>
      </c>
      <c r="E618" s="39" t="s">
        <v>2350</v>
      </c>
    </row>
    <row r="619" spans="1:5" ht="12.75">
      <c r="A619" s="35" t="s">
        <v>57</v>
      </c>
      <c r="E619" s="40" t="s">
        <v>5</v>
      </c>
    </row>
    <row r="620" spans="1:5" ht="12.75">
      <c r="A620" t="s">
        <v>58</v>
      </c>
      <c r="E620" s="39" t="s">
        <v>59</v>
      </c>
    </row>
    <row r="621" spans="1:16" ht="12.75">
      <c r="A621" t="s">
        <v>50</v>
      </c>
      <c s="34" t="s">
        <v>2351</v>
      </c>
      <c s="34" t="s">
        <v>2352</v>
      </c>
      <c s="35" t="s">
        <v>5</v>
      </c>
      <c s="6" t="s">
        <v>2353</v>
      </c>
      <c s="36" t="s">
        <v>939</v>
      </c>
      <c s="37">
        <v>0.433</v>
      </c>
      <c s="36">
        <v>1</v>
      </c>
      <c s="36">
        <f>ROUND(G621*H621,6)</f>
      </c>
      <c r="L621" s="38">
        <v>0</v>
      </c>
      <c s="32">
        <f>ROUND(ROUND(L621,2)*ROUND(G621,3),2)</f>
      </c>
      <c s="36" t="s">
        <v>97</v>
      </c>
      <c>
        <f>(M621*21)/100</f>
      </c>
      <c t="s">
        <v>28</v>
      </c>
    </row>
    <row r="622" spans="1:5" ht="12.75">
      <c r="A622" s="35" t="s">
        <v>56</v>
      </c>
      <c r="E622" s="39" t="s">
        <v>2353</v>
      </c>
    </row>
    <row r="623" spans="1:5" ht="12.75">
      <c r="A623" s="35" t="s">
        <v>57</v>
      </c>
      <c r="E623" s="40" t="s">
        <v>5</v>
      </c>
    </row>
    <row r="624" spans="1:5" ht="12.75">
      <c r="A624" t="s">
        <v>58</v>
      </c>
      <c r="E624" s="39" t="s">
        <v>5</v>
      </c>
    </row>
    <row r="625" spans="1:16" ht="12.75">
      <c r="A625" t="s">
        <v>50</v>
      </c>
      <c s="34" t="s">
        <v>2354</v>
      </c>
      <c s="34" t="s">
        <v>2355</v>
      </c>
      <c s="35" t="s">
        <v>5</v>
      </c>
      <c s="6" t="s">
        <v>2356</v>
      </c>
      <c s="36" t="s">
        <v>939</v>
      </c>
      <c s="37">
        <v>0.237</v>
      </c>
      <c s="36">
        <v>1</v>
      </c>
      <c s="36">
        <f>ROUND(G625*H625,6)</f>
      </c>
      <c r="L625" s="38">
        <v>0</v>
      </c>
      <c s="32">
        <f>ROUND(ROUND(L625,2)*ROUND(G625,3),2)</f>
      </c>
      <c s="36" t="s">
        <v>97</v>
      </c>
      <c>
        <f>(M625*21)/100</f>
      </c>
      <c t="s">
        <v>28</v>
      </c>
    </row>
    <row r="626" spans="1:5" ht="12.75">
      <c r="A626" s="35" t="s">
        <v>56</v>
      </c>
      <c r="E626" s="39" t="s">
        <v>2356</v>
      </c>
    </row>
    <row r="627" spans="1:5" ht="12.75">
      <c r="A627" s="35" t="s">
        <v>57</v>
      </c>
      <c r="E627" s="40" t="s">
        <v>5</v>
      </c>
    </row>
    <row r="628" spans="1:5" ht="12.75">
      <c r="A628" t="s">
        <v>58</v>
      </c>
      <c r="E628" s="39" t="s">
        <v>5</v>
      </c>
    </row>
    <row r="629" spans="1:16" ht="25.5">
      <c r="A629" t="s">
        <v>50</v>
      </c>
      <c s="34" t="s">
        <v>2357</v>
      </c>
      <c s="34" t="s">
        <v>2358</v>
      </c>
      <c s="35" t="s">
        <v>5</v>
      </c>
      <c s="6" t="s">
        <v>2359</v>
      </c>
      <c s="36" t="s">
        <v>939</v>
      </c>
      <c s="37">
        <v>4.445</v>
      </c>
      <c s="36">
        <v>0</v>
      </c>
      <c s="36">
        <f>ROUND(G629*H629,6)</f>
      </c>
      <c r="L629" s="38">
        <v>0</v>
      </c>
      <c s="32">
        <f>ROUND(ROUND(L629,2)*ROUND(G629,3),2)</f>
      </c>
      <c s="36" t="s">
        <v>926</v>
      </c>
      <c>
        <f>(M629*21)/100</f>
      </c>
      <c t="s">
        <v>28</v>
      </c>
    </row>
    <row r="630" spans="1:5" ht="25.5">
      <c r="A630" s="35" t="s">
        <v>56</v>
      </c>
      <c r="E630" s="39" t="s">
        <v>2359</v>
      </c>
    </row>
    <row r="631" spans="1:5" ht="12.75">
      <c r="A631" s="35" t="s">
        <v>57</v>
      </c>
      <c r="E631" s="40" t="s">
        <v>5</v>
      </c>
    </row>
    <row r="632" spans="1:5" ht="12.75">
      <c r="A632" t="s">
        <v>58</v>
      </c>
      <c r="E632" s="39" t="s">
        <v>59</v>
      </c>
    </row>
    <row r="633" spans="1:16" ht="12.75">
      <c r="A633" t="s">
        <v>50</v>
      </c>
      <c s="34" t="s">
        <v>2360</v>
      </c>
      <c s="34" t="s">
        <v>2361</v>
      </c>
      <c s="35" t="s">
        <v>5</v>
      </c>
      <c s="6" t="s">
        <v>2362</v>
      </c>
      <c s="36" t="s">
        <v>939</v>
      </c>
      <c s="37">
        <v>0.822</v>
      </c>
      <c s="36">
        <v>1</v>
      </c>
      <c s="36">
        <f>ROUND(G633*H633,6)</f>
      </c>
      <c r="L633" s="38">
        <v>0</v>
      </c>
      <c s="32">
        <f>ROUND(ROUND(L633,2)*ROUND(G633,3),2)</f>
      </c>
      <c s="36" t="s">
        <v>926</v>
      </c>
      <c>
        <f>(M633*21)/100</f>
      </c>
      <c t="s">
        <v>28</v>
      </c>
    </row>
    <row r="634" spans="1:5" ht="12.75">
      <c r="A634" s="35" t="s">
        <v>56</v>
      </c>
      <c r="E634" s="39" t="s">
        <v>2362</v>
      </c>
    </row>
    <row r="635" spans="1:5" ht="12.75">
      <c r="A635" s="35" t="s">
        <v>57</v>
      </c>
      <c r="E635" s="40" t="s">
        <v>5</v>
      </c>
    </row>
    <row r="636" spans="1:5" ht="12.75">
      <c r="A636" t="s">
        <v>58</v>
      </c>
      <c r="E636" s="39" t="s">
        <v>59</v>
      </c>
    </row>
    <row r="637" spans="1:16" ht="12.75">
      <c r="A637" t="s">
        <v>50</v>
      </c>
      <c s="34" t="s">
        <v>2363</v>
      </c>
      <c s="34" t="s">
        <v>2364</v>
      </c>
      <c s="35" t="s">
        <v>5</v>
      </c>
      <c s="6" t="s">
        <v>2365</v>
      </c>
      <c s="36" t="s">
        <v>939</v>
      </c>
      <c s="37">
        <v>3.002</v>
      </c>
      <c s="36">
        <v>1</v>
      </c>
      <c s="36">
        <f>ROUND(G637*H637,6)</f>
      </c>
      <c r="L637" s="38">
        <v>0</v>
      </c>
      <c s="32">
        <f>ROUND(ROUND(L637,2)*ROUND(G637,3),2)</f>
      </c>
      <c s="36" t="s">
        <v>926</v>
      </c>
      <c>
        <f>(M637*21)/100</f>
      </c>
      <c t="s">
        <v>28</v>
      </c>
    </row>
    <row r="638" spans="1:5" ht="12.75">
      <c r="A638" s="35" t="s">
        <v>56</v>
      </c>
      <c r="E638" s="39" t="s">
        <v>2365</v>
      </c>
    </row>
    <row r="639" spans="1:5" ht="12.75">
      <c r="A639" s="35" t="s">
        <v>57</v>
      </c>
      <c r="E639" s="40" t="s">
        <v>5</v>
      </c>
    </row>
    <row r="640" spans="1:5" ht="12.75">
      <c r="A640" t="s">
        <v>58</v>
      </c>
      <c r="E640" s="39" t="s">
        <v>59</v>
      </c>
    </row>
    <row r="641" spans="1:16" ht="12.75">
      <c r="A641" t="s">
        <v>50</v>
      </c>
      <c s="34" t="s">
        <v>2366</v>
      </c>
      <c s="34" t="s">
        <v>2367</v>
      </c>
      <c s="35" t="s">
        <v>5</v>
      </c>
      <c s="6" t="s">
        <v>2368</v>
      </c>
      <c s="36" t="s">
        <v>939</v>
      </c>
      <c s="37">
        <v>0.268</v>
      </c>
      <c s="36">
        <v>1</v>
      </c>
      <c s="36">
        <f>ROUND(G641*H641,6)</f>
      </c>
      <c r="L641" s="38">
        <v>0</v>
      </c>
      <c s="32">
        <f>ROUND(ROUND(L641,2)*ROUND(G641,3),2)</f>
      </c>
      <c s="36" t="s">
        <v>2017</v>
      </c>
      <c>
        <f>(M641*21)/100</f>
      </c>
      <c t="s">
        <v>28</v>
      </c>
    </row>
    <row r="642" spans="1:5" ht="12.75">
      <c r="A642" s="35" t="s">
        <v>56</v>
      </c>
      <c r="E642" s="39" t="s">
        <v>2368</v>
      </c>
    </row>
    <row r="643" spans="1:5" ht="12.75">
      <c r="A643" s="35" t="s">
        <v>57</v>
      </c>
      <c r="E643" s="40" t="s">
        <v>5</v>
      </c>
    </row>
    <row r="644" spans="1:5" ht="12.75">
      <c r="A644" t="s">
        <v>58</v>
      </c>
      <c r="E644" s="39" t="s">
        <v>59</v>
      </c>
    </row>
    <row r="645" spans="1:16" ht="12.75">
      <c r="A645" t="s">
        <v>50</v>
      </c>
      <c s="34" t="s">
        <v>2369</v>
      </c>
      <c s="34" t="s">
        <v>2370</v>
      </c>
      <c s="35" t="s">
        <v>5</v>
      </c>
      <c s="6" t="s">
        <v>2371</v>
      </c>
      <c s="36" t="s">
        <v>939</v>
      </c>
      <c s="37">
        <v>0.353</v>
      </c>
      <c s="36">
        <v>1</v>
      </c>
      <c s="36">
        <f>ROUND(G645*H645,6)</f>
      </c>
      <c r="L645" s="38">
        <v>0</v>
      </c>
      <c s="32">
        <f>ROUND(ROUND(L645,2)*ROUND(G645,3),2)</f>
      </c>
      <c s="36" t="s">
        <v>926</v>
      </c>
      <c>
        <f>(M645*21)/100</f>
      </c>
      <c t="s">
        <v>28</v>
      </c>
    </row>
    <row r="646" spans="1:5" ht="12.75">
      <c r="A646" s="35" t="s">
        <v>56</v>
      </c>
      <c r="E646" s="39" t="s">
        <v>2371</v>
      </c>
    </row>
    <row r="647" spans="1:5" ht="12.75">
      <c r="A647" s="35" t="s">
        <v>57</v>
      </c>
      <c r="E647" s="40" t="s">
        <v>5</v>
      </c>
    </row>
    <row r="648" spans="1:5" ht="12.75">
      <c r="A648" t="s">
        <v>58</v>
      </c>
      <c r="E648" s="39" t="s">
        <v>59</v>
      </c>
    </row>
    <row r="649" spans="1:16" ht="25.5">
      <c r="A649" t="s">
        <v>50</v>
      </c>
      <c s="34" t="s">
        <v>2372</v>
      </c>
      <c s="34" t="s">
        <v>1040</v>
      </c>
      <c s="35" t="s">
        <v>5</v>
      </c>
      <c s="6" t="s">
        <v>1041</v>
      </c>
      <c s="36" t="s">
        <v>236</v>
      </c>
      <c s="37">
        <v>22</v>
      </c>
      <c s="36">
        <v>1.89077</v>
      </c>
      <c s="36">
        <f>ROUND(G649*H649,6)</f>
      </c>
      <c r="L649" s="38">
        <v>0</v>
      </c>
      <c s="32">
        <f>ROUND(ROUND(L649,2)*ROUND(G649,3),2)</f>
      </c>
      <c s="36" t="s">
        <v>926</v>
      </c>
      <c>
        <f>(M649*21)/100</f>
      </c>
      <c t="s">
        <v>28</v>
      </c>
    </row>
    <row r="650" spans="1:5" ht="25.5">
      <c r="A650" s="35" t="s">
        <v>56</v>
      </c>
      <c r="E650" s="39" t="s">
        <v>1041</v>
      </c>
    </row>
    <row r="651" spans="1:5" ht="12.75">
      <c r="A651" s="35" t="s">
        <v>57</v>
      </c>
      <c r="E651" s="40" t="s">
        <v>5</v>
      </c>
    </row>
    <row r="652" spans="1:5" ht="12.75">
      <c r="A652" t="s">
        <v>58</v>
      </c>
      <c r="E652" s="39" t="s">
        <v>59</v>
      </c>
    </row>
    <row r="653" spans="1:13" ht="12.75">
      <c r="A653" t="s">
        <v>47</v>
      </c>
      <c r="C653" s="31" t="s">
        <v>70</v>
      </c>
      <c r="E653" s="33" t="s">
        <v>955</v>
      </c>
      <c r="J653" s="32">
        <f>0</f>
      </c>
      <c s="32">
        <f>0</f>
      </c>
      <c s="32">
        <f>0+L654+L658+L662+L666+L670+L674+L678+L682</f>
      </c>
      <c s="32">
        <f>0+M654+M658+M662+M666+M670+M674+M678+M682</f>
      </c>
    </row>
    <row r="654" spans="1:16" ht="25.5">
      <c r="A654" t="s">
        <v>50</v>
      </c>
      <c s="34" t="s">
        <v>2373</v>
      </c>
      <c s="34" t="s">
        <v>1055</v>
      </c>
      <c s="35" t="s">
        <v>5</v>
      </c>
      <c s="6" t="s">
        <v>1056</v>
      </c>
      <c s="36" t="s">
        <v>423</v>
      </c>
      <c s="37">
        <v>16.9</v>
      </c>
      <c s="36">
        <v>0.345</v>
      </c>
      <c s="36">
        <f>ROUND(G654*H654,6)</f>
      </c>
      <c r="L654" s="38">
        <v>0</v>
      </c>
      <c s="32">
        <f>ROUND(ROUND(L654,2)*ROUND(G654,3),2)</f>
      </c>
      <c s="36" t="s">
        <v>926</v>
      </c>
      <c>
        <f>(M654*21)/100</f>
      </c>
      <c t="s">
        <v>28</v>
      </c>
    </row>
    <row r="655" spans="1:5" ht="25.5">
      <c r="A655" s="35" t="s">
        <v>56</v>
      </c>
      <c r="E655" s="39" t="s">
        <v>1056</v>
      </c>
    </row>
    <row r="656" spans="1:5" ht="12.75">
      <c r="A656" s="35" t="s">
        <v>57</v>
      </c>
      <c r="E656" s="40" t="s">
        <v>5</v>
      </c>
    </row>
    <row r="657" spans="1:5" ht="12.75">
      <c r="A657" t="s">
        <v>58</v>
      </c>
      <c r="E657" s="39" t="s">
        <v>59</v>
      </c>
    </row>
    <row r="658" spans="1:16" ht="25.5">
      <c r="A658" t="s">
        <v>50</v>
      </c>
      <c s="34" t="s">
        <v>2374</v>
      </c>
      <c s="34" t="s">
        <v>2375</v>
      </c>
      <c s="35" t="s">
        <v>5</v>
      </c>
      <c s="6" t="s">
        <v>2376</v>
      </c>
      <c s="36" t="s">
        <v>423</v>
      </c>
      <c s="37">
        <v>16.9</v>
      </c>
      <c s="36">
        <v>0.368</v>
      </c>
      <c s="36">
        <f>ROUND(G658*H658,6)</f>
      </c>
      <c r="L658" s="38">
        <v>0</v>
      </c>
      <c s="32">
        <f>ROUND(ROUND(L658,2)*ROUND(G658,3),2)</f>
      </c>
      <c s="36" t="s">
        <v>926</v>
      </c>
      <c>
        <f>(M658*21)/100</f>
      </c>
      <c t="s">
        <v>28</v>
      </c>
    </row>
    <row r="659" spans="1:5" ht="25.5">
      <c r="A659" s="35" t="s">
        <v>56</v>
      </c>
      <c r="E659" s="39" t="s">
        <v>2376</v>
      </c>
    </row>
    <row r="660" spans="1:5" ht="12.75">
      <c r="A660" s="35" t="s">
        <v>57</v>
      </c>
      <c r="E660" s="40" t="s">
        <v>5</v>
      </c>
    </row>
    <row r="661" spans="1:5" ht="12.75">
      <c r="A661" t="s">
        <v>58</v>
      </c>
      <c r="E661" s="39" t="s">
        <v>59</v>
      </c>
    </row>
    <row r="662" spans="1:16" ht="25.5">
      <c r="A662" t="s">
        <v>50</v>
      </c>
      <c s="34" t="s">
        <v>2377</v>
      </c>
      <c s="34" t="s">
        <v>2378</v>
      </c>
      <c s="35" t="s">
        <v>5</v>
      </c>
      <c s="6" t="s">
        <v>2379</v>
      </c>
      <c s="36" t="s">
        <v>423</v>
      </c>
      <c s="37">
        <v>86.3</v>
      </c>
      <c s="36">
        <v>0.575</v>
      </c>
      <c s="36">
        <f>ROUND(G662*H662,6)</f>
      </c>
      <c r="L662" s="38">
        <v>0</v>
      </c>
      <c s="32">
        <f>ROUND(ROUND(L662,2)*ROUND(G662,3),2)</f>
      </c>
      <c s="36" t="s">
        <v>926</v>
      </c>
      <c>
        <f>(M662*21)/100</f>
      </c>
      <c t="s">
        <v>28</v>
      </c>
    </row>
    <row r="663" spans="1:5" ht="25.5">
      <c r="A663" s="35" t="s">
        <v>56</v>
      </c>
      <c r="E663" s="39" t="s">
        <v>2379</v>
      </c>
    </row>
    <row r="664" spans="1:5" ht="12.75">
      <c r="A664" s="35" t="s">
        <v>57</v>
      </c>
      <c r="E664" s="40" t="s">
        <v>5</v>
      </c>
    </row>
    <row r="665" spans="1:5" ht="12.75">
      <c r="A665" t="s">
        <v>58</v>
      </c>
      <c r="E665" s="39" t="s">
        <v>59</v>
      </c>
    </row>
    <row r="666" spans="1:16" ht="25.5">
      <c r="A666" t="s">
        <v>50</v>
      </c>
      <c s="34" t="s">
        <v>2380</v>
      </c>
      <c s="34" t="s">
        <v>2381</v>
      </c>
      <c s="35" t="s">
        <v>5</v>
      </c>
      <c s="6" t="s">
        <v>2382</v>
      </c>
      <c s="36" t="s">
        <v>423</v>
      </c>
      <c s="37">
        <v>86.3</v>
      </c>
      <c s="36">
        <v>0.545459</v>
      </c>
      <c s="36">
        <f>ROUND(G666*H666,6)</f>
      </c>
      <c r="L666" s="38">
        <v>0</v>
      </c>
      <c s="32">
        <f>ROUND(ROUND(L666,2)*ROUND(G666,3),2)</f>
      </c>
      <c s="36" t="s">
        <v>926</v>
      </c>
      <c>
        <f>(M666*21)/100</f>
      </c>
      <c t="s">
        <v>28</v>
      </c>
    </row>
    <row r="667" spans="1:5" ht="25.5">
      <c r="A667" s="35" t="s">
        <v>56</v>
      </c>
      <c r="E667" s="39" t="s">
        <v>2382</v>
      </c>
    </row>
    <row r="668" spans="1:5" ht="12.75">
      <c r="A668" s="35" t="s">
        <v>57</v>
      </c>
      <c r="E668" s="40" t="s">
        <v>5</v>
      </c>
    </row>
    <row r="669" spans="1:5" ht="12.75">
      <c r="A669" t="s">
        <v>58</v>
      </c>
      <c r="E669" s="39" t="s">
        <v>59</v>
      </c>
    </row>
    <row r="670" spans="1:16" ht="25.5">
      <c r="A670" t="s">
        <v>50</v>
      </c>
      <c s="34" t="s">
        <v>2383</v>
      </c>
      <c s="34" t="s">
        <v>2384</v>
      </c>
      <c s="35" t="s">
        <v>5</v>
      </c>
      <c s="6" t="s">
        <v>2385</v>
      </c>
      <c s="36" t="s">
        <v>423</v>
      </c>
      <c s="37">
        <v>86.3</v>
      </c>
      <c s="36">
        <v>0.1837</v>
      </c>
      <c s="36">
        <f>ROUND(G670*H670,6)</f>
      </c>
      <c r="L670" s="38">
        <v>0</v>
      </c>
      <c s="32">
        <f>ROUND(ROUND(L670,2)*ROUND(G670,3),2)</f>
      </c>
      <c s="36" t="s">
        <v>926</v>
      </c>
      <c>
        <f>(M670*21)/100</f>
      </c>
      <c t="s">
        <v>28</v>
      </c>
    </row>
    <row r="671" spans="1:5" ht="38.25">
      <c r="A671" s="35" t="s">
        <v>56</v>
      </c>
      <c r="E671" s="39" t="s">
        <v>2386</v>
      </c>
    </row>
    <row r="672" spans="1:5" ht="12.75">
      <c r="A672" s="35" t="s">
        <v>57</v>
      </c>
      <c r="E672" s="40" t="s">
        <v>5</v>
      </c>
    </row>
    <row r="673" spans="1:5" ht="12.75">
      <c r="A673" t="s">
        <v>58</v>
      </c>
      <c r="E673" s="39" t="s">
        <v>59</v>
      </c>
    </row>
    <row r="674" spans="1:16" ht="12.75">
      <c r="A674" t="s">
        <v>50</v>
      </c>
      <c s="34" t="s">
        <v>2387</v>
      </c>
      <c s="34" t="s">
        <v>2388</v>
      </c>
      <c s="35" t="s">
        <v>5</v>
      </c>
      <c s="6" t="s">
        <v>2389</v>
      </c>
      <c s="36" t="s">
        <v>423</v>
      </c>
      <c s="37">
        <v>87.163</v>
      </c>
      <c s="36">
        <v>0.417</v>
      </c>
      <c s="36">
        <f>ROUND(G674*H674,6)</f>
      </c>
      <c r="L674" s="38">
        <v>0</v>
      </c>
      <c s="32">
        <f>ROUND(ROUND(L674,2)*ROUND(G674,3),2)</f>
      </c>
      <c s="36" t="s">
        <v>926</v>
      </c>
      <c>
        <f>(M674*21)/100</f>
      </c>
      <c t="s">
        <v>28</v>
      </c>
    </row>
    <row r="675" spans="1:5" ht="12.75">
      <c r="A675" s="35" t="s">
        <v>56</v>
      </c>
      <c r="E675" s="39" t="s">
        <v>2389</v>
      </c>
    </row>
    <row r="676" spans="1:5" ht="12.75">
      <c r="A676" s="35" t="s">
        <v>57</v>
      </c>
      <c r="E676" s="40" t="s">
        <v>5</v>
      </c>
    </row>
    <row r="677" spans="1:5" ht="12.75">
      <c r="A677" t="s">
        <v>58</v>
      </c>
      <c r="E677" s="39" t="s">
        <v>59</v>
      </c>
    </row>
    <row r="678" spans="1:16" ht="25.5">
      <c r="A678" t="s">
        <v>50</v>
      </c>
      <c s="34" t="s">
        <v>2390</v>
      </c>
      <c s="34" t="s">
        <v>1065</v>
      </c>
      <c s="35" t="s">
        <v>5</v>
      </c>
      <c s="6" t="s">
        <v>1066</v>
      </c>
      <c s="36" t="s">
        <v>423</v>
      </c>
      <c s="37">
        <v>16.9</v>
      </c>
      <c s="36">
        <v>0.08922</v>
      </c>
      <c s="36">
        <f>ROUND(G678*H678,6)</f>
      </c>
      <c r="L678" s="38">
        <v>0</v>
      </c>
      <c s="32">
        <f>ROUND(ROUND(L678,2)*ROUND(G678,3),2)</f>
      </c>
      <c s="36" t="s">
        <v>926</v>
      </c>
      <c>
        <f>(M678*21)/100</f>
      </c>
      <c t="s">
        <v>28</v>
      </c>
    </row>
    <row r="679" spans="1:5" ht="51">
      <c r="A679" s="35" t="s">
        <v>56</v>
      </c>
      <c r="E679" s="39" t="s">
        <v>2391</v>
      </c>
    </row>
    <row r="680" spans="1:5" ht="12.75">
      <c r="A680" s="35" t="s">
        <v>57</v>
      </c>
      <c r="E680" s="40" t="s">
        <v>5</v>
      </c>
    </row>
    <row r="681" spans="1:5" ht="12.75">
      <c r="A681" t="s">
        <v>58</v>
      </c>
      <c r="E681" s="39" t="s">
        <v>59</v>
      </c>
    </row>
    <row r="682" spans="1:16" ht="12.75">
      <c r="A682" t="s">
        <v>50</v>
      </c>
      <c s="34" t="s">
        <v>2392</v>
      </c>
      <c s="34" t="s">
        <v>1068</v>
      </c>
      <c s="35" t="s">
        <v>5</v>
      </c>
      <c s="6" t="s">
        <v>1069</v>
      </c>
      <c s="36" t="s">
        <v>423</v>
      </c>
      <c s="37">
        <v>17.745</v>
      </c>
      <c s="36">
        <v>0.131</v>
      </c>
      <c s="36">
        <f>ROUND(G682*H682,6)</f>
      </c>
      <c r="L682" s="38">
        <v>0</v>
      </c>
      <c s="32">
        <f>ROUND(ROUND(L682,2)*ROUND(G682,3),2)</f>
      </c>
      <c s="36" t="s">
        <v>926</v>
      </c>
      <c>
        <f>(M682*21)/100</f>
      </c>
      <c t="s">
        <v>28</v>
      </c>
    </row>
    <row r="683" spans="1:5" ht="12.75">
      <c r="A683" s="35" t="s">
        <v>56</v>
      </c>
      <c r="E683" s="39" t="s">
        <v>1069</v>
      </c>
    </row>
    <row r="684" spans="1:5" ht="12.75">
      <c r="A684" s="35" t="s">
        <v>57</v>
      </c>
      <c r="E684" s="40" t="s">
        <v>5</v>
      </c>
    </row>
    <row r="685" spans="1:5" ht="12.75">
      <c r="A685" t="s">
        <v>58</v>
      </c>
      <c r="E685" s="39" t="s">
        <v>59</v>
      </c>
    </row>
    <row r="686" spans="1:13" ht="12.75">
      <c r="A686" t="s">
        <v>47</v>
      </c>
      <c r="C686" s="31" t="s">
        <v>27</v>
      </c>
      <c r="E686" s="33" t="s">
        <v>2393</v>
      </c>
      <c r="J686" s="32">
        <f>0</f>
      </c>
      <c s="32">
        <f>0</f>
      </c>
      <c s="32">
        <f>0+L687+L691+L695+L699+L703+L707+L711+L715+L719+L723+L727+L731+L735+L739+L743+L747+L751+L755+L759+L763+L767+L771+L775+L779+L783+L787+L791+L795+L799+L803+L807+L811+L815+L819+L823+L827+L831+L835+L839+L843+L847</f>
      </c>
      <c s="32">
        <f>0+M687+M691+M695+M699+M703+M707+M711+M715+M719+M723+M727+M731+M735+M739+M743+M747+M751+M755+M759+M763+M767+M771+M775+M779+M783+M787+M791+M795+M799+M803+M807+M811+M815+M819+M823+M827+M831+M835+M839+M843+M847</f>
      </c>
    </row>
    <row r="687" spans="1:16" ht="25.5">
      <c r="A687" t="s">
        <v>50</v>
      </c>
      <c s="34" t="s">
        <v>2394</v>
      </c>
      <c s="34" t="s">
        <v>2395</v>
      </c>
      <c s="35" t="s">
        <v>5</v>
      </c>
      <c s="6" t="s">
        <v>2396</v>
      </c>
      <c s="36" t="s">
        <v>423</v>
      </c>
      <c s="37">
        <v>603.6</v>
      </c>
      <c s="36">
        <v>0.0154</v>
      </c>
      <c s="36">
        <f>ROUND(G687*H687,6)</f>
      </c>
      <c r="L687" s="38">
        <v>0</v>
      </c>
      <c s="32">
        <f>ROUND(ROUND(L687,2)*ROUND(G687,3),2)</f>
      </c>
      <c s="36" t="s">
        <v>926</v>
      </c>
      <c>
        <f>(M687*21)/100</f>
      </c>
      <c t="s">
        <v>28</v>
      </c>
    </row>
    <row r="688" spans="1:5" ht="25.5">
      <c r="A688" s="35" t="s">
        <v>56</v>
      </c>
      <c r="E688" s="39" t="s">
        <v>2396</v>
      </c>
    </row>
    <row r="689" spans="1:5" ht="12.75">
      <c r="A689" s="35" t="s">
        <v>57</v>
      </c>
      <c r="E689" s="40" t="s">
        <v>5</v>
      </c>
    </row>
    <row r="690" spans="1:5" ht="12.75">
      <c r="A690" t="s">
        <v>58</v>
      </c>
      <c r="E690" s="39" t="s">
        <v>59</v>
      </c>
    </row>
    <row r="691" spans="1:16" ht="25.5">
      <c r="A691" t="s">
        <v>50</v>
      </c>
      <c s="34" t="s">
        <v>2397</v>
      </c>
      <c s="34" t="s">
        <v>2398</v>
      </c>
      <c s="35" t="s">
        <v>5</v>
      </c>
      <c s="6" t="s">
        <v>2399</v>
      </c>
      <c s="36" t="s">
        <v>423</v>
      </c>
      <c s="37">
        <v>4702.6</v>
      </c>
      <c s="36">
        <v>0.01838</v>
      </c>
      <c s="36">
        <f>ROUND(G691*H691,6)</f>
      </c>
      <c r="L691" s="38">
        <v>0</v>
      </c>
      <c s="32">
        <f>ROUND(ROUND(L691,2)*ROUND(G691,3),2)</f>
      </c>
      <c s="36" t="s">
        <v>926</v>
      </c>
      <c>
        <f>(M691*21)/100</f>
      </c>
      <c t="s">
        <v>28</v>
      </c>
    </row>
    <row r="692" spans="1:5" ht="25.5">
      <c r="A692" s="35" t="s">
        <v>56</v>
      </c>
      <c r="E692" s="39" t="s">
        <v>2399</v>
      </c>
    </row>
    <row r="693" spans="1:5" ht="12.75">
      <c r="A693" s="35" t="s">
        <v>57</v>
      </c>
      <c r="E693" s="40" t="s">
        <v>5</v>
      </c>
    </row>
    <row r="694" spans="1:5" ht="12.75">
      <c r="A694" t="s">
        <v>58</v>
      </c>
      <c r="E694" s="39" t="s">
        <v>59</v>
      </c>
    </row>
    <row r="695" spans="1:16" ht="25.5">
      <c r="A695" t="s">
        <v>50</v>
      </c>
      <c s="34" t="s">
        <v>2400</v>
      </c>
      <c s="34" t="s">
        <v>2401</v>
      </c>
      <c s="35" t="s">
        <v>5</v>
      </c>
      <c s="6" t="s">
        <v>2402</v>
      </c>
      <c s="36" t="s">
        <v>423</v>
      </c>
      <c s="37">
        <v>1200.3</v>
      </c>
      <c s="36">
        <v>0.00438</v>
      </c>
      <c s="36">
        <f>ROUND(G695*H695,6)</f>
      </c>
      <c r="L695" s="38">
        <v>0</v>
      </c>
      <c s="32">
        <f>ROUND(ROUND(L695,2)*ROUND(G695,3),2)</f>
      </c>
      <c s="36" t="s">
        <v>926</v>
      </c>
      <c>
        <f>(M695*21)/100</f>
      </c>
      <c t="s">
        <v>28</v>
      </c>
    </row>
    <row r="696" spans="1:5" ht="25.5">
      <c r="A696" s="35" t="s">
        <v>56</v>
      </c>
      <c r="E696" s="39" t="s">
        <v>2402</v>
      </c>
    </row>
    <row r="697" spans="1:5" ht="12.75">
      <c r="A697" s="35" t="s">
        <v>57</v>
      </c>
      <c r="E697" s="40" t="s">
        <v>5</v>
      </c>
    </row>
    <row r="698" spans="1:5" ht="12.75">
      <c r="A698" t="s">
        <v>58</v>
      </c>
      <c r="E698" s="39" t="s">
        <v>59</v>
      </c>
    </row>
    <row r="699" spans="1:16" ht="12.75">
      <c r="A699" t="s">
        <v>50</v>
      </c>
      <c s="34" t="s">
        <v>2403</v>
      </c>
      <c s="34" t="s">
        <v>2404</v>
      </c>
      <c s="35" t="s">
        <v>5</v>
      </c>
      <c s="6" t="s">
        <v>2405</v>
      </c>
      <c s="36" t="s">
        <v>64</v>
      </c>
      <c s="37">
        <v>28</v>
      </c>
      <c s="36">
        <v>0</v>
      </c>
      <c s="36">
        <f>ROUND(G699*H699,6)</f>
      </c>
      <c r="L699" s="38">
        <v>0</v>
      </c>
      <c s="32">
        <f>ROUND(ROUND(L699,2)*ROUND(G699,3),2)</f>
      </c>
      <c s="36" t="s">
        <v>97</v>
      </c>
      <c>
        <f>(M699*21)/100</f>
      </c>
      <c t="s">
        <v>28</v>
      </c>
    </row>
    <row r="700" spans="1:5" ht="12.75">
      <c r="A700" s="35" t="s">
        <v>56</v>
      </c>
      <c r="E700" s="39" t="s">
        <v>2405</v>
      </c>
    </row>
    <row r="701" spans="1:5" ht="12.75">
      <c r="A701" s="35" t="s">
        <v>57</v>
      </c>
      <c r="E701" s="40" t="s">
        <v>5</v>
      </c>
    </row>
    <row r="702" spans="1:5" ht="12.75">
      <c r="A702" t="s">
        <v>58</v>
      </c>
      <c r="E702" s="39" t="s">
        <v>5</v>
      </c>
    </row>
    <row r="703" spans="1:16" ht="25.5">
      <c r="A703" t="s">
        <v>50</v>
      </c>
      <c s="34" t="s">
        <v>2406</v>
      </c>
      <c s="34" t="s">
        <v>2407</v>
      </c>
      <c s="35" t="s">
        <v>5</v>
      </c>
      <c s="6" t="s">
        <v>2408</v>
      </c>
      <c s="36" t="s">
        <v>64</v>
      </c>
      <c s="37">
        <v>29.4</v>
      </c>
      <c s="36">
        <v>0.0001</v>
      </c>
      <c s="36">
        <f>ROUND(G703*H703,6)</f>
      </c>
      <c r="L703" s="38">
        <v>0</v>
      </c>
      <c s="32">
        <f>ROUND(ROUND(L703,2)*ROUND(G703,3),2)</f>
      </c>
      <c s="36" t="s">
        <v>97</v>
      </c>
      <c>
        <f>(M703*21)/100</f>
      </c>
      <c t="s">
        <v>28</v>
      </c>
    </row>
    <row r="704" spans="1:5" ht="25.5">
      <c r="A704" s="35" t="s">
        <v>56</v>
      </c>
      <c r="E704" s="39" t="s">
        <v>2408</v>
      </c>
    </row>
    <row r="705" spans="1:5" ht="12.75">
      <c r="A705" s="35" t="s">
        <v>57</v>
      </c>
      <c r="E705" s="40" t="s">
        <v>5</v>
      </c>
    </row>
    <row r="706" spans="1:5" ht="12.75">
      <c r="A706" t="s">
        <v>58</v>
      </c>
      <c r="E706" s="39" t="s">
        <v>2409</v>
      </c>
    </row>
    <row r="707" spans="1:16" ht="12.75">
      <c r="A707" t="s">
        <v>50</v>
      </c>
      <c s="34" t="s">
        <v>2410</v>
      </c>
      <c s="34" t="s">
        <v>2411</v>
      </c>
      <c s="35" t="s">
        <v>5</v>
      </c>
      <c s="6" t="s">
        <v>2412</v>
      </c>
      <c s="36" t="s">
        <v>423</v>
      </c>
      <c s="37">
        <v>1160.3</v>
      </c>
      <c s="36">
        <v>0.0002</v>
      </c>
      <c s="36">
        <f>ROUND(G707*H707,6)</f>
      </c>
      <c r="L707" s="38">
        <v>0</v>
      </c>
      <c s="32">
        <f>ROUND(ROUND(L707,2)*ROUND(G707,3),2)</f>
      </c>
      <c s="36" t="s">
        <v>926</v>
      </c>
      <c>
        <f>(M707*21)/100</f>
      </c>
      <c t="s">
        <v>28</v>
      </c>
    </row>
    <row r="708" spans="1:5" ht="12.75">
      <c r="A708" s="35" t="s">
        <v>56</v>
      </c>
      <c r="E708" s="39" t="s">
        <v>2412</v>
      </c>
    </row>
    <row r="709" spans="1:5" ht="12.75">
      <c r="A709" s="35" t="s">
        <v>57</v>
      </c>
      <c r="E709" s="40" t="s">
        <v>5</v>
      </c>
    </row>
    <row r="710" spans="1:5" ht="12.75">
      <c r="A710" t="s">
        <v>58</v>
      </c>
      <c r="E710" s="39" t="s">
        <v>59</v>
      </c>
    </row>
    <row r="711" spans="1:16" ht="25.5">
      <c r="A711" t="s">
        <v>50</v>
      </c>
      <c s="34" t="s">
        <v>2413</v>
      </c>
      <c s="34" t="s">
        <v>2414</v>
      </c>
      <c s="35" t="s">
        <v>5</v>
      </c>
      <c s="6" t="s">
        <v>2415</v>
      </c>
      <c s="36" t="s">
        <v>423</v>
      </c>
      <c s="37">
        <v>40</v>
      </c>
      <c s="36">
        <v>0.00018</v>
      </c>
      <c s="36">
        <f>ROUND(G711*H711,6)</f>
      </c>
      <c r="L711" s="38">
        <v>0</v>
      </c>
      <c s="32">
        <f>ROUND(ROUND(L711,2)*ROUND(G711,3),2)</f>
      </c>
      <c s="36" t="s">
        <v>926</v>
      </c>
      <c>
        <f>(M711*21)/100</f>
      </c>
      <c t="s">
        <v>28</v>
      </c>
    </row>
    <row r="712" spans="1:5" ht="25.5">
      <c r="A712" s="35" t="s">
        <v>56</v>
      </c>
      <c r="E712" s="39" t="s">
        <v>2415</v>
      </c>
    </row>
    <row r="713" spans="1:5" ht="12.75">
      <c r="A713" s="35" t="s">
        <v>57</v>
      </c>
      <c r="E713" s="40" t="s">
        <v>5</v>
      </c>
    </row>
    <row r="714" spans="1:5" ht="12.75">
      <c r="A714" t="s">
        <v>58</v>
      </c>
      <c r="E714" s="39" t="s">
        <v>59</v>
      </c>
    </row>
    <row r="715" spans="1:16" ht="25.5">
      <c r="A715" t="s">
        <v>50</v>
      </c>
      <c s="34" t="s">
        <v>2416</v>
      </c>
      <c s="34" t="s">
        <v>2417</v>
      </c>
      <c s="35" t="s">
        <v>5</v>
      </c>
      <c s="6" t="s">
        <v>2418</v>
      </c>
      <c s="36" t="s">
        <v>423</v>
      </c>
      <c s="37">
        <v>40</v>
      </c>
      <c s="36">
        <v>0.0057</v>
      </c>
      <c s="36">
        <f>ROUND(G715*H715,6)</f>
      </c>
      <c r="L715" s="38">
        <v>0</v>
      </c>
      <c s="32">
        <f>ROUND(ROUND(L715,2)*ROUND(G715,3),2)</f>
      </c>
      <c s="36" t="s">
        <v>926</v>
      </c>
      <c>
        <f>(M715*21)/100</f>
      </c>
      <c t="s">
        <v>28</v>
      </c>
    </row>
    <row r="716" spans="1:5" ht="25.5">
      <c r="A716" s="35" t="s">
        <v>56</v>
      </c>
      <c r="E716" s="39" t="s">
        <v>2418</v>
      </c>
    </row>
    <row r="717" spans="1:5" ht="12.75">
      <c r="A717" s="35" t="s">
        <v>57</v>
      </c>
      <c r="E717" s="40" t="s">
        <v>5</v>
      </c>
    </row>
    <row r="718" spans="1:5" ht="12.75">
      <c r="A718" t="s">
        <v>58</v>
      </c>
      <c r="E718" s="39" t="s">
        <v>59</v>
      </c>
    </row>
    <row r="719" spans="1:16" ht="25.5">
      <c r="A719" t="s">
        <v>50</v>
      </c>
      <c s="34" t="s">
        <v>2419</v>
      </c>
      <c s="34" t="s">
        <v>2420</v>
      </c>
      <c s="35" t="s">
        <v>5</v>
      </c>
      <c s="6" t="s">
        <v>2421</v>
      </c>
      <c s="36" t="s">
        <v>423</v>
      </c>
      <c s="37">
        <v>1160.3</v>
      </c>
      <c s="36">
        <v>0.0027</v>
      </c>
      <c s="36">
        <f>ROUND(G719*H719,6)</f>
      </c>
      <c r="L719" s="38">
        <v>0</v>
      </c>
      <c s="32">
        <f>ROUND(ROUND(L719,2)*ROUND(G719,3),2)</f>
      </c>
      <c s="36" t="s">
        <v>926</v>
      </c>
      <c>
        <f>(M719*21)/100</f>
      </c>
      <c t="s">
        <v>28</v>
      </c>
    </row>
    <row r="720" spans="1:5" ht="25.5">
      <c r="A720" s="35" t="s">
        <v>56</v>
      </c>
      <c r="E720" s="39" t="s">
        <v>2421</v>
      </c>
    </row>
    <row r="721" spans="1:5" ht="12.75">
      <c r="A721" s="35" t="s">
        <v>57</v>
      </c>
      <c r="E721" s="40" t="s">
        <v>5</v>
      </c>
    </row>
    <row r="722" spans="1:5" ht="12.75">
      <c r="A722" t="s">
        <v>58</v>
      </c>
      <c r="E722" s="39" t="s">
        <v>59</v>
      </c>
    </row>
    <row r="723" spans="1:16" ht="25.5">
      <c r="A723" t="s">
        <v>50</v>
      </c>
      <c s="34" t="s">
        <v>2422</v>
      </c>
      <c s="34" t="s">
        <v>2423</v>
      </c>
      <c s="35" t="s">
        <v>5</v>
      </c>
      <c s="6" t="s">
        <v>2424</v>
      </c>
      <c s="36" t="s">
        <v>423</v>
      </c>
      <c s="37">
        <v>231.83</v>
      </c>
      <c s="36">
        <v>0</v>
      </c>
      <c s="36">
        <f>ROUND(G723*H723,6)</f>
      </c>
      <c r="L723" s="38">
        <v>0</v>
      </c>
      <c s="32">
        <f>ROUND(ROUND(L723,2)*ROUND(G723,3),2)</f>
      </c>
      <c s="36" t="s">
        <v>926</v>
      </c>
      <c>
        <f>(M723*21)/100</f>
      </c>
      <c t="s">
        <v>28</v>
      </c>
    </row>
    <row r="724" spans="1:5" ht="25.5">
      <c r="A724" s="35" t="s">
        <v>56</v>
      </c>
      <c r="E724" s="39" t="s">
        <v>2424</v>
      </c>
    </row>
    <row r="725" spans="1:5" ht="12.75">
      <c r="A725" s="35" t="s">
        <v>57</v>
      </c>
      <c r="E725" s="40" t="s">
        <v>5</v>
      </c>
    </row>
    <row r="726" spans="1:5" ht="12.75">
      <c r="A726" t="s">
        <v>58</v>
      </c>
      <c r="E726" s="39" t="s">
        <v>59</v>
      </c>
    </row>
    <row r="727" spans="1:16" ht="25.5">
      <c r="A727" t="s">
        <v>50</v>
      </c>
      <c s="34" t="s">
        <v>2425</v>
      </c>
      <c s="34" t="s">
        <v>2426</v>
      </c>
      <c s="35" t="s">
        <v>5</v>
      </c>
      <c s="6" t="s">
        <v>2427</v>
      </c>
      <c s="36" t="s">
        <v>236</v>
      </c>
      <c s="37">
        <v>106.923</v>
      </c>
      <c s="36">
        <v>2.50187</v>
      </c>
      <c s="36">
        <f>ROUND(G727*H727,6)</f>
      </c>
      <c r="L727" s="38">
        <v>0</v>
      </c>
      <c s="32">
        <f>ROUND(ROUND(L727,2)*ROUND(G727,3),2)</f>
      </c>
      <c s="36" t="s">
        <v>926</v>
      </c>
      <c>
        <f>(M727*21)/100</f>
      </c>
      <c t="s">
        <v>28</v>
      </c>
    </row>
    <row r="728" spans="1:5" ht="25.5">
      <c r="A728" s="35" t="s">
        <v>56</v>
      </c>
      <c r="E728" s="39" t="s">
        <v>2427</v>
      </c>
    </row>
    <row r="729" spans="1:5" ht="12.75">
      <c r="A729" s="35" t="s">
        <v>57</v>
      </c>
      <c r="E729" s="40" t="s">
        <v>5</v>
      </c>
    </row>
    <row r="730" spans="1:5" ht="12.75">
      <c r="A730" t="s">
        <v>58</v>
      </c>
      <c r="E730" s="39" t="s">
        <v>59</v>
      </c>
    </row>
    <row r="731" spans="1:16" ht="25.5">
      <c r="A731" t="s">
        <v>50</v>
      </c>
      <c s="34" t="s">
        <v>2428</v>
      </c>
      <c s="34" t="s">
        <v>2429</v>
      </c>
      <c s="35" t="s">
        <v>5</v>
      </c>
      <c s="6" t="s">
        <v>2430</v>
      </c>
      <c s="36" t="s">
        <v>236</v>
      </c>
      <c s="37">
        <v>167.361</v>
      </c>
      <c s="36">
        <v>2.50187</v>
      </c>
      <c s="36">
        <f>ROUND(G731*H731,6)</f>
      </c>
      <c r="L731" s="38">
        <v>0</v>
      </c>
      <c s="32">
        <f>ROUND(ROUND(L731,2)*ROUND(G731,3),2)</f>
      </c>
      <c s="36" t="s">
        <v>926</v>
      </c>
      <c>
        <f>(M731*21)/100</f>
      </c>
      <c t="s">
        <v>28</v>
      </c>
    </row>
    <row r="732" spans="1:5" ht="25.5">
      <c r="A732" s="35" t="s">
        <v>56</v>
      </c>
      <c r="E732" s="39" t="s">
        <v>2430</v>
      </c>
    </row>
    <row r="733" spans="1:5" ht="12.75">
      <c r="A733" s="35" t="s">
        <v>57</v>
      </c>
      <c r="E733" s="40" t="s">
        <v>5</v>
      </c>
    </row>
    <row r="734" spans="1:5" ht="12.75">
      <c r="A734" t="s">
        <v>58</v>
      </c>
      <c r="E734" s="39" t="s">
        <v>59</v>
      </c>
    </row>
    <row r="735" spans="1:16" ht="25.5">
      <c r="A735" t="s">
        <v>50</v>
      </c>
      <c s="34" t="s">
        <v>2431</v>
      </c>
      <c s="34" t="s">
        <v>2432</v>
      </c>
      <c s="35" t="s">
        <v>5</v>
      </c>
      <c s="6" t="s">
        <v>2433</v>
      </c>
      <c s="36" t="s">
        <v>236</v>
      </c>
      <c s="37">
        <v>167.361</v>
      </c>
      <c s="36">
        <v>0.02525</v>
      </c>
      <c s="36">
        <f>ROUND(G735*H735,6)</f>
      </c>
      <c r="L735" s="38">
        <v>0</v>
      </c>
      <c s="32">
        <f>ROUND(ROUND(L735,2)*ROUND(G735,3),2)</f>
      </c>
      <c s="36" t="s">
        <v>926</v>
      </c>
      <c>
        <f>(M735*21)/100</f>
      </c>
      <c t="s">
        <v>28</v>
      </c>
    </row>
    <row r="736" spans="1:5" ht="25.5">
      <c r="A736" s="35" t="s">
        <v>56</v>
      </c>
      <c r="E736" s="39" t="s">
        <v>2433</v>
      </c>
    </row>
    <row r="737" spans="1:5" ht="12.75">
      <c r="A737" s="35" t="s">
        <v>57</v>
      </c>
      <c r="E737" s="40" t="s">
        <v>5</v>
      </c>
    </row>
    <row r="738" spans="1:5" ht="12.75">
      <c r="A738" t="s">
        <v>58</v>
      </c>
      <c r="E738" s="39" t="s">
        <v>59</v>
      </c>
    </row>
    <row r="739" spans="1:16" ht="12.75">
      <c r="A739" t="s">
        <v>50</v>
      </c>
      <c s="34" t="s">
        <v>2434</v>
      </c>
      <c s="34" t="s">
        <v>2435</v>
      </c>
      <c s="35" t="s">
        <v>5</v>
      </c>
      <c s="6" t="s">
        <v>2436</v>
      </c>
      <c s="36" t="s">
        <v>939</v>
      </c>
      <c s="37">
        <v>3.783</v>
      </c>
      <c s="36">
        <v>1.062773</v>
      </c>
      <c s="36">
        <f>ROUND(G739*H739,6)</f>
      </c>
      <c r="L739" s="38">
        <v>0</v>
      </c>
      <c s="32">
        <f>ROUND(ROUND(L739,2)*ROUND(G739,3),2)</f>
      </c>
      <c s="36" t="s">
        <v>926</v>
      </c>
      <c>
        <f>(M739*21)/100</f>
      </c>
      <c t="s">
        <v>28</v>
      </c>
    </row>
    <row r="740" spans="1:5" ht="12.75">
      <c r="A740" s="35" t="s">
        <v>56</v>
      </c>
      <c r="E740" s="39" t="s">
        <v>2436</v>
      </c>
    </row>
    <row r="741" spans="1:5" ht="12.75">
      <c r="A741" s="35" t="s">
        <v>57</v>
      </c>
      <c r="E741" s="40" t="s">
        <v>5</v>
      </c>
    </row>
    <row r="742" spans="1:5" ht="12.75">
      <c r="A742" t="s">
        <v>58</v>
      </c>
      <c r="E742" s="39" t="s">
        <v>59</v>
      </c>
    </row>
    <row r="743" spans="1:16" ht="12.75">
      <c r="A743" t="s">
        <v>50</v>
      </c>
      <c s="34" t="s">
        <v>2437</v>
      </c>
      <c s="34" t="s">
        <v>2438</v>
      </c>
      <c s="35" t="s">
        <v>5</v>
      </c>
      <c s="6" t="s">
        <v>2439</v>
      </c>
      <c s="36" t="s">
        <v>423</v>
      </c>
      <c s="37">
        <v>5.12</v>
      </c>
      <c s="36">
        <v>0.27145</v>
      </c>
      <c s="36">
        <f>ROUND(G743*H743,6)</f>
      </c>
      <c r="L743" s="38">
        <v>0</v>
      </c>
      <c s="32">
        <f>ROUND(ROUND(L743,2)*ROUND(G743,3),2)</f>
      </c>
      <c s="36" t="s">
        <v>97</v>
      </c>
      <c>
        <f>(M743*21)/100</f>
      </c>
      <c t="s">
        <v>28</v>
      </c>
    </row>
    <row r="744" spans="1:5" ht="12.75">
      <c r="A744" s="35" t="s">
        <v>56</v>
      </c>
      <c r="E744" s="39" t="s">
        <v>2439</v>
      </c>
    </row>
    <row r="745" spans="1:5" ht="12.75">
      <c r="A745" s="35" t="s">
        <v>57</v>
      </c>
      <c r="E745" s="40" t="s">
        <v>5</v>
      </c>
    </row>
    <row r="746" spans="1:5" ht="12.75">
      <c r="A746" t="s">
        <v>58</v>
      </c>
      <c r="E746" s="39" t="s">
        <v>5</v>
      </c>
    </row>
    <row r="747" spans="1:16" ht="25.5">
      <c r="A747" t="s">
        <v>50</v>
      </c>
      <c s="34" t="s">
        <v>2440</v>
      </c>
      <c s="34" t="s">
        <v>2441</v>
      </c>
      <c s="35" t="s">
        <v>5</v>
      </c>
      <c s="6" t="s">
        <v>2442</v>
      </c>
      <c s="36" t="s">
        <v>54</v>
      </c>
      <c s="37">
        <v>96</v>
      </c>
      <c s="36">
        <v>0.000482</v>
      </c>
      <c s="36">
        <f>ROUND(G747*H747,6)</f>
      </c>
      <c r="L747" s="38">
        <v>0</v>
      </c>
      <c s="32">
        <f>ROUND(ROUND(L747,2)*ROUND(G747,3),2)</f>
      </c>
      <c s="36" t="s">
        <v>926</v>
      </c>
      <c>
        <f>(M747*21)/100</f>
      </c>
      <c t="s">
        <v>28</v>
      </c>
    </row>
    <row r="748" spans="1:5" ht="25.5">
      <c r="A748" s="35" t="s">
        <v>56</v>
      </c>
      <c r="E748" s="39" t="s">
        <v>2442</v>
      </c>
    </row>
    <row r="749" spans="1:5" ht="12.75">
      <c r="A749" s="35" t="s">
        <v>57</v>
      </c>
      <c r="E749" s="40" t="s">
        <v>5</v>
      </c>
    </row>
    <row r="750" spans="1:5" ht="12.75">
      <c r="A750" t="s">
        <v>58</v>
      </c>
      <c r="E750" s="39" t="s">
        <v>59</v>
      </c>
    </row>
    <row r="751" spans="1:16" ht="25.5">
      <c r="A751" t="s">
        <v>50</v>
      </c>
      <c s="34" t="s">
        <v>2443</v>
      </c>
      <c s="34" t="s">
        <v>2444</v>
      </c>
      <c s="35" t="s">
        <v>5</v>
      </c>
      <c s="6" t="s">
        <v>2445</v>
      </c>
      <c s="36" t="s">
        <v>54</v>
      </c>
      <c s="37">
        <v>13</v>
      </c>
      <c s="36">
        <v>0.01225</v>
      </c>
      <c s="36">
        <f>ROUND(G751*H751,6)</f>
      </c>
      <c r="L751" s="38">
        <v>0</v>
      </c>
      <c s="32">
        <f>ROUND(ROUND(L751,2)*ROUND(G751,3),2)</f>
      </c>
      <c s="36" t="s">
        <v>2446</v>
      </c>
      <c>
        <f>(M751*21)/100</f>
      </c>
      <c t="s">
        <v>28</v>
      </c>
    </row>
    <row r="752" spans="1:5" ht="25.5">
      <c r="A752" s="35" t="s">
        <v>56</v>
      </c>
      <c r="E752" s="39" t="s">
        <v>2445</v>
      </c>
    </row>
    <row r="753" spans="1:5" ht="12.75">
      <c r="A753" s="35" t="s">
        <v>57</v>
      </c>
      <c r="E753" s="40" t="s">
        <v>5</v>
      </c>
    </row>
    <row r="754" spans="1:5" ht="12.75">
      <c r="A754" t="s">
        <v>58</v>
      </c>
      <c r="E754" s="39" t="s">
        <v>5</v>
      </c>
    </row>
    <row r="755" spans="1:16" ht="25.5">
      <c r="A755" t="s">
        <v>50</v>
      </c>
      <c s="34" t="s">
        <v>2447</v>
      </c>
      <c s="34" t="s">
        <v>2448</v>
      </c>
      <c s="35" t="s">
        <v>5</v>
      </c>
      <c s="6" t="s">
        <v>2449</v>
      </c>
      <c s="36" t="s">
        <v>54</v>
      </c>
      <c s="37">
        <v>5</v>
      </c>
      <c s="36">
        <v>0.01249</v>
      </c>
      <c s="36">
        <f>ROUND(G755*H755,6)</f>
      </c>
      <c r="L755" s="38">
        <v>0</v>
      </c>
      <c s="32">
        <f>ROUND(ROUND(L755,2)*ROUND(G755,3),2)</f>
      </c>
      <c s="36" t="s">
        <v>2446</v>
      </c>
      <c>
        <f>(M755*21)/100</f>
      </c>
      <c t="s">
        <v>28</v>
      </c>
    </row>
    <row r="756" spans="1:5" ht="25.5">
      <c r="A756" s="35" t="s">
        <v>56</v>
      </c>
      <c r="E756" s="39" t="s">
        <v>2449</v>
      </c>
    </row>
    <row r="757" spans="1:5" ht="12.75">
      <c r="A757" s="35" t="s">
        <v>57</v>
      </c>
      <c r="E757" s="40" t="s">
        <v>5</v>
      </c>
    </row>
    <row r="758" spans="1:5" ht="12.75">
      <c r="A758" t="s">
        <v>58</v>
      </c>
      <c r="E758" s="39" t="s">
        <v>5</v>
      </c>
    </row>
    <row r="759" spans="1:16" ht="25.5">
      <c r="A759" t="s">
        <v>50</v>
      </c>
      <c s="34" t="s">
        <v>2450</v>
      </c>
      <c s="34" t="s">
        <v>2451</v>
      </c>
      <c s="35" t="s">
        <v>5</v>
      </c>
      <c s="6" t="s">
        <v>2452</v>
      </c>
      <c s="36" t="s">
        <v>54</v>
      </c>
      <c s="37">
        <v>2</v>
      </c>
      <c s="36">
        <v>0.01272</v>
      </c>
      <c s="36">
        <f>ROUND(G759*H759,6)</f>
      </c>
      <c r="L759" s="38">
        <v>0</v>
      </c>
      <c s="32">
        <f>ROUND(ROUND(L759,2)*ROUND(G759,3),2)</f>
      </c>
      <c s="36" t="s">
        <v>2446</v>
      </c>
      <c>
        <f>(M759*21)/100</f>
      </c>
      <c t="s">
        <v>28</v>
      </c>
    </row>
    <row r="760" spans="1:5" ht="25.5">
      <c r="A760" s="35" t="s">
        <v>56</v>
      </c>
      <c r="E760" s="39" t="s">
        <v>2453</v>
      </c>
    </row>
    <row r="761" spans="1:5" ht="12.75">
      <c r="A761" s="35" t="s">
        <v>57</v>
      </c>
      <c r="E761" s="40" t="s">
        <v>5</v>
      </c>
    </row>
    <row r="762" spans="1:5" ht="12.75">
      <c r="A762" t="s">
        <v>58</v>
      </c>
      <c r="E762" s="39" t="s">
        <v>5</v>
      </c>
    </row>
    <row r="763" spans="1:16" ht="25.5">
      <c r="A763" t="s">
        <v>50</v>
      </c>
      <c s="34" t="s">
        <v>2454</v>
      </c>
      <c s="34" t="s">
        <v>2455</v>
      </c>
      <c s="35" t="s">
        <v>5</v>
      </c>
      <c s="6" t="s">
        <v>2456</v>
      </c>
      <c s="36" t="s">
        <v>54</v>
      </c>
      <c s="37">
        <v>2</v>
      </c>
      <c s="36">
        <v>0.01458</v>
      </c>
      <c s="36">
        <f>ROUND(G763*H763,6)</f>
      </c>
      <c r="L763" s="38">
        <v>0</v>
      </c>
      <c s="32">
        <f>ROUND(ROUND(L763,2)*ROUND(G763,3),2)</f>
      </c>
      <c s="36" t="s">
        <v>2446</v>
      </c>
      <c>
        <f>(M763*21)/100</f>
      </c>
      <c t="s">
        <v>28</v>
      </c>
    </row>
    <row r="764" spans="1:5" ht="25.5">
      <c r="A764" s="35" t="s">
        <v>56</v>
      </c>
      <c r="E764" s="39" t="s">
        <v>2457</v>
      </c>
    </row>
    <row r="765" spans="1:5" ht="12.75">
      <c r="A765" s="35" t="s">
        <v>57</v>
      </c>
      <c r="E765" s="40" t="s">
        <v>5</v>
      </c>
    </row>
    <row r="766" spans="1:5" ht="12.75">
      <c r="A766" t="s">
        <v>58</v>
      </c>
      <c r="E766" s="39" t="s">
        <v>5</v>
      </c>
    </row>
    <row r="767" spans="1:16" ht="25.5">
      <c r="A767" t="s">
        <v>50</v>
      </c>
      <c s="34" t="s">
        <v>2458</v>
      </c>
      <c s="34" t="s">
        <v>2459</v>
      </c>
      <c s="35" t="s">
        <v>5</v>
      </c>
      <c s="6" t="s">
        <v>2460</v>
      </c>
      <c s="36" t="s">
        <v>54</v>
      </c>
      <c s="37">
        <v>2</v>
      </c>
      <c s="36">
        <v>0.01489</v>
      </c>
      <c s="36">
        <f>ROUND(G767*H767,6)</f>
      </c>
      <c r="L767" s="38">
        <v>0</v>
      </c>
      <c s="32">
        <f>ROUND(ROUND(L767,2)*ROUND(G767,3),2)</f>
      </c>
      <c s="36" t="s">
        <v>2446</v>
      </c>
      <c>
        <f>(M767*21)/100</f>
      </c>
      <c t="s">
        <v>28</v>
      </c>
    </row>
    <row r="768" spans="1:5" ht="25.5">
      <c r="A768" s="35" t="s">
        <v>56</v>
      </c>
      <c r="E768" s="39" t="s">
        <v>2460</v>
      </c>
    </row>
    <row r="769" spans="1:5" ht="12.75">
      <c r="A769" s="35" t="s">
        <v>57</v>
      </c>
      <c r="E769" s="40" t="s">
        <v>5</v>
      </c>
    </row>
    <row r="770" spans="1:5" ht="12.75">
      <c r="A770" t="s">
        <v>58</v>
      </c>
      <c r="E770" s="39" t="s">
        <v>5</v>
      </c>
    </row>
    <row r="771" spans="1:16" ht="25.5">
      <c r="A771" t="s">
        <v>50</v>
      </c>
      <c s="34" t="s">
        <v>2461</v>
      </c>
      <c s="34" t="s">
        <v>2462</v>
      </c>
      <c s="35" t="s">
        <v>5</v>
      </c>
      <c s="6" t="s">
        <v>2463</v>
      </c>
      <c s="36" t="s">
        <v>54</v>
      </c>
      <c s="37">
        <v>12</v>
      </c>
      <c s="36">
        <v>0.01521</v>
      </c>
      <c s="36">
        <f>ROUND(G771*H771,6)</f>
      </c>
      <c r="L771" s="38">
        <v>0</v>
      </c>
      <c s="32">
        <f>ROUND(ROUND(L771,2)*ROUND(G771,3),2)</f>
      </c>
      <c s="36" t="s">
        <v>2446</v>
      </c>
      <c>
        <f>(M771*21)/100</f>
      </c>
      <c t="s">
        <v>28</v>
      </c>
    </row>
    <row r="772" spans="1:5" ht="25.5">
      <c r="A772" s="35" t="s">
        <v>56</v>
      </c>
      <c r="E772" s="39" t="s">
        <v>2463</v>
      </c>
    </row>
    <row r="773" spans="1:5" ht="12.75">
      <c r="A773" s="35" t="s">
        <v>57</v>
      </c>
      <c r="E773" s="40" t="s">
        <v>5</v>
      </c>
    </row>
    <row r="774" spans="1:5" ht="12.75">
      <c r="A774" t="s">
        <v>58</v>
      </c>
      <c r="E774" s="39" t="s">
        <v>5</v>
      </c>
    </row>
    <row r="775" spans="1:16" ht="25.5">
      <c r="A775" t="s">
        <v>50</v>
      </c>
      <c s="34" t="s">
        <v>2464</v>
      </c>
      <c s="34" t="s">
        <v>2465</v>
      </c>
      <c s="35" t="s">
        <v>5</v>
      </c>
      <c s="6" t="s">
        <v>2466</v>
      </c>
      <c s="36" t="s">
        <v>54</v>
      </c>
      <c s="37">
        <v>28</v>
      </c>
      <c s="36">
        <v>0.01553</v>
      </c>
      <c s="36">
        <f>ROUND(G775*H775,6)</f>
      </c>
      <c r="L775" s="38">
        <v>0</v>
      </c>
      <c s="32">
        <f>ROUND(ROUND(L775,2)*ROUND(G775,3),2)</f>
      </c>
      <c s="36" t="s">
        <v>2446</v>
      </c>
      <c>
        <f>(M775*21)/100</f>
      </c>
      <c t="s">
        <v>28</v>
      </c>
    </row>
    <row r="776" spans="1:5" ht="25.5">
      <c r="A776" s="35" t="s">
        <v>56</v>
      </c>
      <c r="E776" s="39" t="s">
        <v>2466</v>
      </c>
    </row>
    <row r="777" spans="1:5" ht="12.75">
      <c r="A777" s="35" t="s">
        <v>57</v>
      </c>
      <c r="E777" s="40" t="s">
        <v>5</v>
      </c>
    </row>
    <row r="778" spans="1:5" ht="12.75">
      <c r="A778" t="s">
        <v>58</v>
      </c>
      <c r="E778" s="39" t="s">
        <v>5</v>
      </c>
    </row>
    <row r="779" spans="1:16" ht="25.5">
      <c r="A779" t="s">
        <v>50</v>
      </c>
      <c s="34" t="s">
        <v>2467</v>
      </c>
      <c s="34" t="s">
        <v>2468</v>
      </c>
      <c s="35" t="s">
        <v>5</v>
      </c>
      <c s="6" t="s">
        <v>2469</v>
      </c>
      <c s="36" t="s">
        <v>54</v>
      </c>
      <c s="37">
        <v>8</v>
      </c>
      <c s="36">
        <v>0.01553</v>
      </c>
      <c s="36">
        <f>ROUND(G779*H779,6)</f>
      </c>
      <c r="L779" s="38">
        <v>0</v>
      </c>
      <c s="32">
        <f>ROUND(ROUND(L779,2)*ROUND(G779,3),2)</f>
      </c>
      <c s="36" t="s">
        <v>2446</v>
      </c>
      <c>
        <f>(M779*21)/100</f>
      </c>
      <c t="s">
        <v>28</v>
      </c>
    </row>
    <row r="780" spans="1:5" ht="25.5">
      <c r="A780" s="35" t="s">
        <v>56</v>
      </c>
      <c r="E780" s="39" t="s">
        <v>2469</v>
      </c>
    </row>
    <row r="781" spans="1:5" ht="12.75">
      <c r="A781" s="35" t="s">
        <v>57</v>
      </c>
      <c r="E781" s="40" t="s">
        <v>5</v>
      </c>
    </row>
    <row r="782" spans="1:5" ht="12.75">
      <c r="A782" t="s">
        <v>58</v>
      </c>
      <c r="E782" s="39" t="s">
        <v>5</v>
      </c>
    </row>
    <row r="783" spans="1:16" ht="25.5">
      <c r="A783" t="s">
        <v>50</v>
      </c>
      <c s="34" t="s">
        <v>2470</v>
      </c>
      <c s="34" t="s">
        <v>2471</v>
      </c>
      <c s="35" t="s">
        <v>5</v>
      </c>
      <c s="6" t="s">
        <v>2472</v>
      </c>
      <c s="36" t="s">
        <v>54</v>
      </c>
      <c s="37">
        <v>12</v>
      </c>
      <c s="36">
        <v>0.01624</v>
      </c>
      <c s="36">
        <f>ROUND(G783*H783,6)</f>
      </c>
      <c r="L783" s="38">
        <v>0</v>
      </c>
      <c s="32">
        <f>ROUND(ROUND(L783,2)*ROUND(G783,3),2)</f>
      </c>
      <c s="36" t="s">
        <v>2446</v>
      </c>
      <c>
        <f>(M783*21)/100</f>
      </c>
      <c t="s">
        <v>28</v>
      </c>
    </row>
    <row r="784" spans="1:5" ht="25.5">
      <c r="A784" s="35" t="s">
        <v>56</v>
      </c>
      <c r="E784" s="39" t="s">
        <v>2472</v>
      </c>
    </row>
    <row r="785" spans="1:5" ht="12.75">
      <c r="A785" s="35" t="s">
        <v>57</v>
      </c>
      <c r="E785" s="40" t="s">
        <v>5</v>
      </c>
    </row>
    <row r="786" spans="1:5" ht="12.75">
      <c r="A786" t="s">
        <v>58</v>
      </c>
      <c r="E786" s="39" t="s">
        <v>5</v>
      </c>
    </row>
    <row r="787" spans="1:16" ht="25.5">
      <c r="A787" t="s">
        <v>50</v>
      </c>
      <c s="34" t="s">
        <v>2473</v>
      </c>
      <c s="34" t="s">
        <v>2474</v>
      </c>
      <c s="35" t="s">
        <v>5</v>
      </c>
      <c s="6" t="s">
        <v>2475</v>
      </c>
      <c s="36" t="s">
        <v>54</v>
      </c>
      <c s="37">
        <v>2</v>
      </c>
      <c s="36">
        <v>0.01793</v>
      </c>
      <c s="36">
        <f>ROUND(G787*H787,6)</f>
      </c>
      <c r="L787" s="38">
        <v>0</v>
      </c>
      <c s="32">
        <f>ROUND(ROUND(L787,2)*ROUND(G787,3),2)</f>
      </c>
      <c s="36" t="s">
        <v>2446</v>
      </c>
      <c>
        <f>(M787*21)/100</f>
      </c>
      <c t="s">
        <v>28</v>
      </c>
    </row>
    <row r="788" spans="1:5" ht="25.5">
      <c r="A788" s="35" t="s">
        <v>56</v>
      </c>
      <c r="E788" s="39" t="s">
        <v>2475</v>
      </c>
    </row>
    <row r="789" spans="1:5" ht="12.75">
      <c r="A789" s="35" t="s">
        <v>57</v>
      </c>
      <c r="E789" s="40" t="s">
        <v>5</v>
      </c>
    </row>
    <row r="790" spans="1:5" ht="12.75">
      <c r="A790" t="s">
        <v>58</v>
      </c>
      <c r="E790" s="39" t="s">
        <v>5</v>
      </c>
    </row>
    <row r="791" spans="1:16" ht="25.5">
      <c r="A791" t="s">
        <v>50</v>
      </c>
      <c s="34" t="s">
        <v>2476</v>
      </c>
      <c s="34" t="s">
        <v>2477</v>
      </c>
      <c s="35" t="s">
        <v>5</v>
      </c>
      <c s="6" t="s">
        <v>2478</v>
      </c>
      <c s="36" t="s">
        <v>54</v>
      </c>
      <c s="37">
        <v>6</v>
      </c>
      <c s="36">
        <v>0.01834</v>
      </c>
      <c s="36">
        <f>ROUND(G791*H791,6)</f>
      </c>
      <c r="L791" s="38">
        <v>0</v>
      </c>
      <c s="32">
        <f>ROUND(ROUND(L791,2)*ROUND(G791,3),2)</f>
      </c>
      <c s="36" t="s">
        <v>2446</v>
      </c>
      <c>
        <f>(M791*21)/100</f>
      </c>
      <c t="s">
        <v>28</v>
      </c>
    </row>
    <row r="792" spans="1:5" ht="25.5">
      <c r="A792" s="35" t="s">
        <v>56</v>
      </c>
      <c r="E792" s="39" t="s">
        <v>2478</v>
      </c>
    </row>
    <row r="793" spans="1:5" ht="12.75">
      <c r="A793" s="35" t="s">
        <v>57</v>
      </c>
      <c r="E793" s="40" t="s">
        <v>5</v>
      </c>
    </row>
    <row r="794" spans="1:5" ht="12.75">
      <c r="A794" t="s">
        <v>58</v>
      </c>
      <c r="E794" s="39" t="s">
        <v>5</v>
      </c>
    </row>
    <row r="795" spans="1:16" ht="25.5">
      <c r="A795" t="s">
        <v>50</v>
      </c>
      <c s="34" t="s">
        <v>2479</v>
      </c>
      <c s="34" t="s">
        <v>2480</v>
      </c>
      <c s="35" t="s">
        <v>5</v>
      </c>
      <c s="6" t="s">
        <v>2481</v>
      </c>
      <c s="36" t="s">
        <v>54</v>
      </c>
      <c s="37">
        <v>1</v>
      </c>
      <c s="36">
        <v>0.01923</v>
      </c>
      <c s="36">
        <f>ROUND(G795*H795,6)</f>
      </c>
      <c r="L795" s="38">
        <v>0</v>
      </c>
      <c s="32">
        <f>ROUND(ROUND(L795,2)*ROUND(G795,3),2)</f>
      </c>
      <c s="36" t="s">
        <v>2446</v>
      </c>
      <c>
        <f>(M795*21)/100</f>
      </c>
      <c t="s">
        <v>28</v>
      </c>
    </row>
    <row r="796" spans="1:5" ht="25.5">
      <c r="A796" s="35" t="s">
        <v>56</v>
      </c>
      <c r="E796" s="39" t="s">
        <v>2481</v>
      </c>
    </row>
    <row r="797" spans="1:5" ht="12.75">
      <c r="A797" s="35" t="s">
        <v>57</v>
      </c>
      <c r="E797" s="40" t="s">
        <v>5</v>
      </c>
    </row>
    <row r="798" spans="1:5" ht="12.75">
      <c r="A798" t="s">
        <v>58</v>
      </c>
      <c r="E798" s="39" t="s">
        <v>5</v>
      </c>
    </row>
    <row r="799" spans="1:16" ht="25.5">
      <c r="A799" t="s">
        <v>50</v>
      </c>
      <c s="34" t="s">
        <v>2482</v>
      </c>
      <c s="34" t="s">
        <v>2483</v>
      </c>
      <c s="35" t="s">
        <v>5</v>
      </c>
      <c s="6" t="s">
        <v>2484</v>
      </c>
      <c s="36" t="s">
        <v>54</v>
      </c>
      <c s="37">
        <v>2</v>
      </c>
      <c s="36">
        <v>0.02396</v>
      </c>
      <c s="36">
        <f>ROUND(G799*H799,6)</f>
      </c>
      <c r="L799" s="38">
        <v>0</v>
      </c>
      <c s="32">
        <f>ROUND(ROUND(L799,2)*ROUND(G799,3),2)</f>
      </c>
      <c s="36" t="s">
        <v>2446</v>
      </c>
      <c>
        <f>(M799*21)/100</f>
      </c>
      <c t="s">
        <v>28</v>
      </c>
    </row>
    <row r="800" spans="1:5" ht="25.5">
      <c r="A800" s="35" t="s">
        <v>56</v>
      </c>
      <c r="E800" s="39" t="s">
        <v>2484</v>
      </c>
    </row>
    <row r="801" spans="1:5" ht="12.75">
      <c r="A801" s="35" t="s">
        <v>57</v>
      </c>
      <c r="E801" s="40" t="s">
        <v>5</v>
      </c>
    </row>
    <row r="802" spans="1:5" ht="12.75">
      <c r="A802" t="s">
        <v>58</v>
      </c>
      <c r="E802" s="39" t="s">
        <v>5</v>
      </c>
    </row>
    <row r="803" spans="1:16" ht="25.5">
      <c r="A803" t="s">
        <v>50</v>
      </c>
      <c s="34" t="s">
        <v>2485</v>
      </c>
      <c s="34" t="s">
        <v>2486</v>
      </c>
      <c s="35" t="s">
        <v>5</v>
      </c>
      <c s="6" t="s">
        <v>2487</v>
      </c>
      <c s="36" t="s">
        <v>54</v>
      </c>
      <c s="37">
        <v>1</v>
      </c>
      <c s="36">
        <v>0.02521</v>
      </c>
      <c s="36">
        <f>ROUND(G803*H803,6)</f>
      </c>
      <c r="L803" s="38">
        <v>0</v>
      </c>
      <c s="32">
        <f>ROUND(ROUND(L803,2)*ROUND(G803,3),2)</f>
      </c>
      <c s="36" t="s">
        <v>2446</v>
      </c>
      <c>
        <f>(M803*21)/100</f>
      </c>
      <c t="s">
        <v>28</v>
      </c>
    </row>
    <row r="804" spans="1:5" ht="25.5">
      <c r="A804" s="35" t="s">
        <v>56</v>
      </c>
      <c r="E804" s="39" t="s">
        <v>2487</v>
      </c>
    </row>
    <row r="805" spans="1:5" ht="12.75">
      <c r="A805" s="35" t="s">
        <v>57</v>
      </c>
      <c r="E805" s="40" t="s">
        <v>5</v>
      </c>
    </row>
    <row r="806" spans="1:5" ht="12.75">
      <c r="A806" t="s">
        <v>58</v>
      </c>
      <c r="E806" s="39" t="s">
        <v>5</v>
      </c>
    </row>
    <row r="807" spans="1:16" ht="25.5">
      <c r="A807" t="s">
        <v>50</v>
      </c>
      <c s="34" t="s">
        <v>2488</v>
      </c>
      <c s="34" t="s">
        <v>2489</v>
      </c>
      <c s="35" t="s">
        <v>5</v>
      </c>
      <c s="6" t="s">
        <v>2490</v>
      </c>
      <c s="36" t="s">
        <v>54</v>
      </c>
      <c s="37">
        <v>14</v>
      </c>
      <c s="36">
        <v>0.000963</v>
      </c>
      <c s="36">
        <f>ROUND(G807*H807,6)</f>
      </c>
      <c r="L807" s="38">
        <v>0</v>
      </c>
      <c s="32">
        <f>ROUND(ROUND(L807,2)*ROUND(G807,3),2)</f>
      </c>
      <c s="36" t="s">
        <v>926</v>
      </c>
      <c>
        <f>(M807*21)/100</f>
      </c>
      <c t="s">
        <v>28</v>
      </c>
    </row>
    <row r="808" spans="1:5" ht="25.5">
      <c r="A808" s="35" t="s">
        <v>56</v>
      </c>
      <c r="E808" s="39" t="s">
        <v>2490</v>
      </c>
    </row>
    <row r="809" spans="1:5" ht="12.75">
      <c r="A809" s="35" t="s">
        <v>57</v>
      </c>
      <c r="E809" s="40" t="s">
        <v>5</v>
      </c>
    </row>
    <row r="810" spans="1:5" ht="12.75">
      <c r="A810" t="s">
        <v>58</v>
      </c>
      <c r="E810" s="39" t="s">
        <v>59</v>
      </c>
    </row>
    <row r="811" spans="1:16" ht="25.5">
      <c r="A811" t="s">
        <v>50</v>
      </c>
      <c s="34" t="s">
        <v>2491</v>
      </c>
      <c s="34" t="s">
        <v>2492</v>
      </c>
      <c s="35" t="s">
        <v>5</v>
      </c>
      <c s="6" t="s">
        <v>2493</v>
      </c>
      <c s="36" t="s">
        <v>54</v>
      </c>
      <c s="37">
        <v>5</v>
      </c>
      <c s="36">
        <v>0.018</v>
      </c>
      <c s="36">
        <f>ROUND(G811*H811,6)</f>
      </c>
      <c r="L811" s="38">
        <v>0</v>
      </c>
      <c s="32">
        <f>ROUND(ROUND(L811,2)*ROUND(G811,3),2)</f>
      </c>
      <c s="36" t="s">
        <v>97</v>
      </c>
      <c>
        <f>(M811*21)/100</f>
      </c>
      <c t="s">
        <v>28</v>
      </c>
    </row>
    <row r="812" spans="1:5" ht="25.5">
      <c r="A812" s="35" t="s">
        <v>56</v>
      </c>
      <c r="E812" s="39" t="s">
        <v>2493</v>
      </c>
    </row>
    <row r="813" spans="1:5" ht="12.75">
      <c r="A813" s="35" t="s">
        <v>57</v>
      </c>
      <c r="E813" s="40" t="s">
        <v>5</v>
      </c>
    </row>
    <row r="814" spans="1:5" ht="12.75">
      <c r="A814" t="s">
        <v>58</v>
      </c>
      <c r="E814" s="39" t="s">
        <v>2494</v>
      </c>
    </row>
    <row r="815" spans="1:16" ht="25.5">
      <c r="A815" t="s">
        <v>50</v>
      </c>
      <c s="34" t="s">
        <v>2495</v>
      </c>
      <c s="34" t="s">
        <v>2496</v>
      </c>
      <c s="35" t="s">
        <v>5</v>
      </c>
      <c s="6" t="s">
        <v>2497</v>
      </c>
      <c s="36" t="s">
        <v>54</v>
      </c>
      <c s="37">
        <v>1</v>
      </c>
      <c s="36">
        <v>0.018</v>
      </c>
      <c s="36">
        <f>ROUND(G815*H815,6)</f>
      </c>
      <c r="L815" s="38">
        <v>0</v>
      </c>
      <c s="32">
        <f>ROUND(ROUND(L815,2)*ROUND(G815,3),2)</f>
      </c>
      <c s="36" t="s">
        <v>97</v>
      </c>
      <c>
        <f>(M815*21)/100</f>
      </c>
      <c t="s">
        <v>28</v>
      </c>
    </row>
    <row r="816" spans="1:5" ht="25.5">
      <c r="A816" s="35" t="s">
        <v>56</v>
      </c>
      <c r="E816" s="39" t="s">
        <v>2497</v>
      </c>
    </row>
    <row r="817" spans="1:5" ht="12.75">
      <c r="A817" s="35" t="s">
        <v>57</v>
      </c>
      <c r="E817" s="40" t="s">
        <v>5</v>
      </c>
    </row>
    <row r="818" spans="1:5" ht="12.75">
      <c r="A818" t="s">
        <v>58</v>
      </c>
      <c r="E818" s="39" t="s">
        <v>2494</v>
      </c>
    </row>
    <row r="819" spans="1:16" ht="25.5">
      <c r="A819" t="s">
        <v>50</v>
      </c>
      <c s="34" t="s">
        <v>2498</v>
      </c>
      <c s="34" t="s">
        <v>2499</v>
      </c>
      <c s="35" t="s">
        <v>5</v>
      </c>
      <c s="6" t="s">
        <v>2500</v>
      </c>
      <c s="36" t="s">
        <v>54</v>
      </c>
      <c s="37">
        <v>4</v>
      </c>
      <c s="36">
        <v>0.01524</v>
      </c>
      <c s="36">
        <f>ROUND(G819*H819,6)</f>
      </c>
      <c r="L819" s="38">
        <v>0</v>
      </c>
      <c s="32">
        <f>ROUND(ROUND(L819,2)*ROUND(G819,3),2)</f>
      </c>
      <c s="36" t="s">
        <v>2446</v>
      </c>
      <c>
        <f>(M819*21)/100</f>
      </c>
      <c t="s">
        <v>28</v>
      </c>
    </row>
    <row r="820" spans="1:5" ht="25.5">
      <c r="A820" s="35" t="s">
        <v>56</v>
      </c>
      <c r="E820" s="39" t="s">
        <v>2500</v>
      </c>
    </row>
    <row r="821" spans="1:5" ht="12.75">
      <c r="A821" s="35" t="s">
        <v>57</v>
      </c>
      <c r="E821" s="40" t="s">
        <v>5</v>
      </c>
    </row>
    <row r="822" spans="1:5" ht="12.75">
      <c r="A822" t="s">
        <v>58</v>
      </c>
      <c r="E822" s="39" t="s">
        <v>5</v>
      </c>
    </row>
    <row r="823" spans="1:16" ht="25.5">
      <c r="A823" t="s">
        <v>50</v>
      </c>
      <c s="34" t="s">
        <v>2501</v>
      </c>
      <c s="34" t="s">
        <v>2502</v>
      </c>
      <c s="35" t="s">
        <v>5</v>
      </c>
      <c s="6" t="s">
        <v>2503</v>
      </c>
      <c s="36" t="s">
        <v>54</v>
      </c>
      <c s="37">
        <v>1</v>
      </c>
      <c s="36">
        <v>0.0195</v>
      </c>
      <c s="36">
        <f>ROUND(G823*H823,6)</f>
      </c>
      <c r="L823" s="38">
        <v>0</v>
      </c>
      <c s="32">
        <f>ROUND(ROUND(L823,2)*ROUND(G823,3),2)</f>
      </c>
      <c s="36" t="s">
        <v>2446</v>
      </c>
      <c>
        <f>(M823*21)/100</f>
      </c>
      <c t="s">
        <v>28</v>
      </c>
    </row>
    <row r="824" spans="1:5" ht="25.5">
      <c r="A824" s="35" t="s">
        <v>56</v>
      </c>
      <c r="E824" s="39" t="s">
        <v>2503</v>
      </c>
    </row>
    <row r="825" spans="1:5" ht="12.75">
      <c r="A825" s="35" t="s">
        <v>57</v>
      </c>
      <c r="E825" s="40" t="s">
        <v>5</v>
      </c>
    </row>
    <row r="826" spans="1:5" ht="12.75">
      <c r="A826" t="s">
        <v>58</v>
      </c>
      <c r="E826" s="39" t="s">
        <v>5</v>
      </c>
    </row>
    <row r="827" spans="1:16" ht="25.5">
      <c r="A827" t="s">
        <v>50</v>
      </c>
      <c s="34" t="s">
        <v>2504</v>
      </c>
      <c s="34" t="s">
        <v>2505</v>
      </c>
      <c s="35" t="s">
        <v>5</v>
      </c>
      <c s="6" t="s">
        <v>2506</v>
      </c>
      <c s="36" t="s">
        <v>54</v>
      </c>
      <c s="37">
        <v>2</v>
      </c>
      <c s="36">
        <v>0.0231</v>
      </c>
      <c s="36">
        <f>ROUND(G827*H827,6)</f>
      </c>
      <c r="L827" s="38">
        <v>0</v>
      </c>
      <c s="32">
        <f>ROUND(ROUND(L827,2)*ROUND(G827,3),2)</f>
      </c>
      <c s="36" t="s">
        <v>2446</v>
      </c>
      <c>
        <f>(M827*21)/100</f>
      </c>
      <c t="s">
        <v>28</v>
      </c>
    </row>
    <row r="828" spans="1:5" ht="25.5">
      <c r="A828" s="35" t="s">
        <v>56</v>
      </c>
      <c r="E828" s="39" t="s">
        <v>2506</v>
      </c>
    </row>
    <row r="829" spans="1:5" ht="12.75">
      <c r="A829" s="35" t="s">
        <v>57</v>
      </c>
      <c r="E829" s="40" t="s">
        <v>5</v>
      </c>
    </row>
    <row r="830" spans="1:5" ht="12.75">
      <c r="A830" t="s">
        <v>58</v>
      </c>
      <c r="E830" s="39" t="s">
        <v>5</v>
      </c>
    </row>
    <row r="831" spans="1:16" ht="25.5">
      <c r="A831" t="s">
        <v>50</v>
      </c>
      <c s="34" t="s">
        <v>2507</v>
      </c>
      <c s="34" t="s">
        <v>2508</v>
      </c>
      <c s="35" t="s">
        <v>5</v>
      </c>
      <c s="6" t="s">
        <v>2509</v>
      </c>
      <c s="36" t="s">
        <v>54</v>
      </c>
      <c s="37">
        <v>1</v>
      </c>
      <c s="36">
        <v>0.02212</v>
      </c>
      <c s="36">
        <f>ROUND(G831*H831,6)</f>
      </c>
      <c r="L831" s="38">
        <v>0</v>
      </c>
      <c s="32">
        <f>ROUND(ROUND(L831,2)*ROUND(G831,3),2)</f>
      </c>
      <c s="36" t="s">
        <v>2446</v>
      </c>
      <c>
        <f>(M831*21)/100</f>
      </c>
      <c t="s">
        <v>28</v>
      </c>
    </row>
    <row r="832" spans="1:5" ht="25.5">
      <c r="A832" s="35" t="s">
        <v>56</v>
      </c>
      <c r="E832" s="39" t="s">
        <v>2509</v>
      </c>
    </row>
    <row r="833" spans="1:5" ht="12.75">
      <c r="A833" s="35" t="s">
        <v>57</v>
      </c>
      <c r="E833" s="40" t="s">
        <v>5</v>
      </c>
    </row>
    <row r="834" spans="1:5" ht="12.75">
      <c r="A834" t="s">
        <v>58</v>
      </c>
      <c r="E834" s="39" t="s">
        <v>5</v>
      </c>
    </row>
    <row r="835" spans="1:16" ht="12.75">
      <c r="A835" t="s">
        <v>50</v>
      </c>
      <c s="34" t="s">
        <v>2510</v>
      </c>
      <c s="34" t="s">
        <v>2511</v>
      </c>
      <c s="35" t="s">
        <v>5</v>
      </c>
      <c s="6" t="s">
        <v>2512</v>
      </c>
      <c s="36" t="s">
        <v>54</v>
      </c>
      <c s="37">
        <v>51</v>
      </c>
      <c s="36">
        <v>0</v>
      </c>
      <c s="36">
        <f>ROUND(G835*H835,6)</f>
      </c>
      <c r="L835" s="38">
        <v>0</v>
      </c>
      <c s="32">
        <f>ROUND(ROUND(L835,2)*ROUND(G835,3),2)</f>
      </c>
      <c s="36" t="s">
        <v>97</v>
      </c>
      <c>
        <f>(M835*21)/100</f>
      </c>
      <c t="s">
        <v>28</v>
      </c>
    </row>
    <row r="836" spans="1:5" ht="12.75">
      <c r="A836" s="35" t="s">
        <v>56</v>
      </c>
      <c r="E836" s="39" t="s">
        <v>2512</v>
      </c>
    </row>
    <row r="837" spans="1:5" ht="12.75">
      <c r="A837" s="35" t="s">
        <v>57</v>
      </c>
      <c r="E837" s="40" t="s">
        <v>5</v>
      </c>
    </row>
    <row r="838" spans="1:5" ht="12.75">
      <c r="A838" t="s">
        <v>58</v>
      </c>
      <c r="E838" s="39" t="s">
        <v>5</v>
      </c>
    </row>
    <row r="839" spans="1:16" ht="12.75">
      <c r="A839" t="s">
        <v>50</v>
      </c>
      <c s="34" t="s">
        <v>2513</v>
      </c>
      <c s="34" t="s">
        <v>2514</v>
      </c>
      <c s="35" t="s">
        <v>5</v>
      </c>
      <c s="6" t="s">
        <v>2515</v>
      </c>
      <c s="36" t="s">
        <v>54</v>
      </c>
      <c s="37">
        <v>110</v>
      </c>
      <c s="36">
        <v>0</v>
      </c>
      <c s="36">
        <f>ROUND(G839*H839,6)</f>
      </c>
      <c r="L839" s="38">
        <v>0</v>
      </c>
      <c s="32">
        <f>ROUND(ROUND(L839,2)*ROUND(G839,3),2)</f>
      </c>
      <c s="36" t="s">
        <v>97</v>
      </c>
      <c>
        <f>(M839*21)/100</f>
      </c>
      <c t="s">
        <v>28</v>
      </c>
    </row>
    <row r="840" spans="1:5" ht="12.75">
      <c r="A840" s="35" t="s">
        <v>56</v>
      </c>
      <c r="E840" s="39" t="s">
        <v>2515</v>
      </c>
    </row>
    <row r="841" spans="1:5" ht="12.75">
      <c r="A841" s="35" t="s">
        <v>57</v>
      </c>
      <c r="E841" s="40" t="s">
        <v>5</v>
      </c>
    </row>
    <row r="842" spans="1:5" ht="12.75">
      <c r="A842" t="s">
        <v>58</v>
      </c>
      <c r="E842" s="39" t="s">
        <v>5</v>
      </c>
    </row>
    <row r="843" spans="1:16" ht="25.5">
      <c r="A843" t="s">
        <v>50</v>
      </c>
      <c s="34" t="s">
        <v>2516</v>
      </c>
      <c s="34" t="s">
        <v>2517</v>
      </c>
      <c s="35" t="s">
        <v>5</v>
      </c>
      <c s="6" t="s">
        <v>2518</v>
      </c>
      <c s="36" t="s">
        <v>54</v>
      </c>
      <c s="37">
        <v>1</v>
      </c>
      <c s="36">
        <v>0.053616</v>
      </c>
      <c s="36">
        <f>ROUND(G843*H843,6)</f>
      </c>
      <c r="L843" s="38">
        <v>0</v>
      </c>
      <c s="32">
        <f>ROUND(ROUND(L843,2)*ROUND(G843,3),2)</f>
      </c>
      <c s="36" t="s">
        <v>926</v>
      </c>
      <c>
        <f>(M843*21)/100</f>
      </c>
      <c t="s">
        <v>28</v>
      </c>
    </row>
    <row r="844" spans="1:5" ht="25.5">
      <c r="A844" s="35" t="s">
        <v>56</v>
      </c>
      <c r="E844" s="39" t="s">
        <v>2518</v>
      </c>
    </row>
    <row r="845" spans="1:5" ht="12.75">
      <c r="A845" s="35" t="s">
        <v>57</v>
      </c>
      <c r="E845" s="40" t="s">
        <v>5</v>
      </c>
    </row>
    <row r="846" spans="1:5" ht="12.75">
      <c r="A846" t="s">
        <v>58</v>
      </c>
      <c r="E846" s="39" t="s">
        <v>59</v>
      </c>
    </row>
    <row r="847" spans="1:16" ht="12.75">
      <c r="A847" t="s">
        <v>50</v>
      </c>
      <c s="34" t="s">
        <v>2519</v>
      </c>
      <c s="34" t="s">
        <v>2520</v>
      </c>
      <c s="35" t="s">
        <v>5</v>
      </c>
      <c s="6" t="s">
        <v>2521</v>
      </c>
      <c s="36" t="s">
        <v>54</v>
      </c>
      <c s="37">
        <v>1</v>
      </c>
      <c s="36">
        <v>0.0425</v>
      </c>
      <c s="36">
        <f>ROUND(G847*H847,6)</f>
      </c>
      <c r="L847" s="38">
        <v>0</v>
      </c>
      <c s="32">
        <f>ROUND(ROUND(L847,2)*ROUND(G847,3),2)</f>
      </c>
      <c s="36" t="s">
        <v>926</v>
      </c>
      <c>
        <f>(M847*21)/100</f>
      </c>
      <c t="s">
        <v>28</v>
      </c>
    </row>
    <row r="848" spans="1:5" ht="12.75">
      <c r="A848" s="35" t="s">
        <v>56</v>
      </c>
      <c r="E848" s="39" t="s">
        <v>2521</v>
      </c>
    </row>
    <row r="849" spans="1:5" ht="12.75">
      <c r="A849" s="35" t="s">
        <v>57</v>
      </c>
      <c r="E849" s="40" t="s">
        <v>5</v>
      </c>
    </row>
    <row r="850" spans="1:5" ht="12.75">
      <c r="A850" t="s">
        <v>58</v>
      </c>
      <c r="E850" s="39" t="s">
        <v>59</v>
      </c>
    </row>
    <row r="851" spans="1:13" ht="12.75">
      <c r="A851" t="s">
        <v>47</v>
      </c>
      <c r="C851" s="31" t="s">
        <v>1468</v>
      </c>
      <c r="E851" s="33" t="s">
        <v>1469</v>
      </c>
      <c r="J851" s="32">
        <f>0</f>
      </c>
      <c s="32">
        <f>0</f>
      </c>
      <c s="32">
        <f>0+L852+L856+L860+L864+L868+L872+L876+L880</f>
      </c>
      <c s="32">
        <f>0+M852+M856+M860+M864+M868+M872+M876+M880</f>
      </c>
    </row>
    <row r="852" spans="1:16" ht="25.5">
      <c r="A852" t="s">
        <v>50</v>
      </c>
      <c s="34" t="s">
        <v>2522</v>
      </c>
      <c s="34" t="s">
        <v>2523</v>
      </c>
      <c s="35" t="s">
        <v>5</v>
      </c>
      <c s="6" t="s">
        <v>2524</v>
      </c>
      <c s="36" t="s">
        <v>423</v>
      </c>
      <c s="37">
        <v>1954.8</v>
      </c>
      <c s="36">
        <v>0</v>
      </c>
      <c s="36">
        <f>ROUND(G852*H852,6)</f>
      </c>
      <c r="L852" s="38">
        <v>0</v>
      </c>
      <c s="32">
        <f>ROUND(ROUND(L852,2)*ROUND(G852,3),2)</f>
      </c>
      <c s="36" t="s">
        <v>926</v>
      </c>
      <c>
        <f>(M852*21)/100</f>
      </c>
      <c t="s">
        <v>28</v>
      </c>
    </row>
    <row r="853" spans="1:5" ht="25.5">
      <c r="A853" s="35" t="s">
        <v>56</v>
      </c>
      <c r="E853" s="39" t="s">
        <v>2524</v>
      </c>
    </row>
    <row r="854" spans="1:5" ht="12.75">
      <c r="A854" s="35" t="s">
        <v>57</v>
      </c>
      <c r="E854" s="40" t="s">
        <v>5</v>
      </c>
    </row>
    <row r="855" spans="1:5" ht="12.75">
      <c r="A855" t="s">
        <v>58</v>
      </c>
      <c r="E855" s="39" t="s">
        <v>59</v>
      </c>
    </row>
    <row r="856" spans="1:16" ht="25.5">
      <c r="A856" t="s">
        <v>50</v>
      </c>
      <c s="34" t="s">
        <v>2525</v>
      </c>
      <c s="34" t="s">
        <v>2526</v>
      </c>
      <c s="35" t="s">
        <v>5</v>
      </c>
      <c s="6" t="s">
        <v>2527</v>
      </c>
      <c s="36" t="s">
        <v>423</v>
      </c>
      <c s="37">
        <v>114.45</v>
      </c>
      <c s="36">
        <v>0</v>
      </c>
      <c s="36">
        <f>ROUND(G856*H856,6)</f>
      </c>
      <c r="L856" s="38">
        <v>0</v>
      </c>
      <c s="32">
        <f>ROUND(ROUND(L856,2)*ROUND(G856,3),2)</f>
      </c>
      <c s="36" t="s">
        <v>926</v>
      </c>
      <c>
        <f>(M856*21)/100</f>
      </c>
      <c t="s">
        <v>28</v>
      </c>
    </row>
    <row r="857" spans="1:5" ht="25.5">
      <c r="A857" s="35" t="s">
        <v>56</v>
      </c>
      <c r="E857" s="39" t="s">
        <v>2527</v>
      </c>
    </row>
    <row r="858" spans="1:5" ht="12.75">
      <c r="A858" s="35" t="s">
        <v>57</v>
      </c>
      <c r="E858" s="40" t="s">
        <v>5</v>
      </c>
    </row>
    <row r="859" spans="1:5" ht="12.75">
      <c r="A859" t="s">
        <v>58</v>
      </c>
      <c r="E859" s="39" t="s">
        <v>59</v>
      </c>
    </row>
    <row r="860" spans="1:16" ht="12.75">
      <c r="A860" t="s">
        <v>50</v>
      </c>
      <c s="34" t="s">
        <v>2528</v>
      </c>
      <c s="34" t="s">
        <v>2529</v>
      </c>
      <c s="35" t="s">
        <v>5</v>
      </c>
      <c s="6" t="s">
        <v>2530</v>
      </c>
      <c s="36" t="s">
        <v>939</v>
      </c>
      <c s="37">
        <v>0.828</v>
      </c>
      <c s="36">
        <v>1</v>
      </c>
      <c s="36">
        <f>ROUND(G860*H860,6)</f>
      </c>
      <c r="L860" s="38">
        <v>0</v>
      </c>
      <c s="32">
        <f>ROUND(ROUND(L860,2)*ROUND(G860,3),2)</f>
      </c>
      <c s="36" t="s">
        <v>926</v>
      </c>
      <c>
        <f>(M860*21)/100</f>
      </c>
      <c t="s">
        <v>28</v>
      </c>
    </row>
    <row r="861" spans="1:5" ht="12.75">
      <c r="A861" s="35" t="s">
        <v>56</v>
      </c>
      <c r="E861" s="39" t="s">
        <v>2531</v>
      </c>
    </row>
    <row r="862" spans="1:5" ht="12.75">
      <c r="A862" s="35" t="s">
        <v>57</v>
      </c>
      <c r="E862" s="40" t="s">
        <v>5</v>
      </c>
    </row>
    <row r="863" spans="1:5" ht="12.75">
      <c r="A863" t="s">
        <v>58</v>
      </c>
      <c r="E863" s="39" t="s">
        <v>59</v>
      </c>
    </row>
    <row r="864" spans="1:16" ht="12.75">
      <c r="A864" t="s">
        <v>50</v>
      </c>
      <c s="34" t="s">
        <v>2532</v>
      </c>
      <c s="34" t="s">
        <v>2533</v>
      </c>
      <c s="35" t="s">
        <v>5</v>
      </c>
      <c s="6" t="s">
        <v>2534</v>
      </c>
      <c s="36" t="s">
        <v>423</v>
      </c>
      <c s="37">
        <v>3909.6</v>
      </c>
      <c s="36">
        <v>0.000398</v>
      </c>
      <c s="36">
        <f>ROUND(G864*H864,6)</f>
      </c>
      <c r="L864" s="38">
        <v>0</v>
      </c>
      <c s="32">
        <f>ROUND(ROUND(L864,2)*ROUND(G864,3),2)</f>
      </c>
      <c s="36" t="s">
        <v>926</v>
      </c>
      <c>
        <f>(M864*21)/100</f>
      </c>
      <c t="s">
        <v>28</v>
      </c>
    </row>
    <row r="865" spans="1:5" ht="12.75">
      <c r="A865" s="35" t="s">
        <v>56</v>
      </c>
      <c r="E865" s="39" t="s">
        <v>2534</v>
      </c>
    </row>
    <row r="866" spans="1:5" ht="12.75">
      <c r="A866" s="35" t="s">
        <v>57</v>
      </c>
      <c r="E866" s="40" t="s">
        <v>5</v>
      </c>
    </row>
    <row r="867" spans="1:5" ht="12.75">
      <c r="A867" t="s">
        <v>58</v>
      </c>
      <c r="E867" s="39" t="s">
        <v>59</v>
      </c>
    </row>
    <row r="868" spans="1:16" ht="12.75">
      <c r="A868" t="s">
        <v>50</v>
      </c>
      <c s="34" t="s">
        <v>2535</v>
      </c>
      <c s="34" t="s">
        <v>2536</v>
      </c>
      <c s="35" t="s">
        <v>5</v>
      </c>
      <c s="6" t="s">
        <v>2537</v>
      </c>
      <c s="36" t="s">
        <v>423</v>
      </c>
      <c s="37">
        <v>114.45</v>
      </c>
      <c s="36">
        <v>0.000398</v>
      </c>
      <c s="36">
        <f>ROUND(G868*H868,6)</f>
      </c>
      <c r="L868" s="38">
        <v>0</v>
      </c>
      <c s="32">
        <f>ROUND(ROUND(L868,2)*ROUND(G868,3),2)</f>
      </c>
      <c s="36" t="s">
        <v>926</v>
      </c>
      <c>
        <f>(M868*21)/100</f>
      </c>
      <c t="s">
        <v>28</v>
      </c>
    </row>
    <row r="869" spans="1:5" ht="12.75">
      <c r="A869" s="35" t="s">
        <v>56</v>
      </c>
      <c r="E869" s="39" t="s">
        <v>2537</v>
      </c>
    </row>
    <row r="870" spans="1:5" ht="12.75">
      <c r="A870" s="35" t="s">
        <v>57</v>
      </c>
      <c r="E870" s="40" t="s">
        <v>5</v>
      </c>
    </row>
    <row r="871" spans="1:5" ht="12.75">
      <c r="A871" t="s">
        <v>58</v>
      </c>
      <c r="E871" s="39" t="s">
        <v>59</v>
      </c>
    </row>
    <row r="872" spans="1:16" ht="25.5">
      <c r="A872" t="s">
        <v>50</v>
      </c>
      <c s="34" t="s">
        <v>2538</v>
      </c>
      <c s="34" t="s">
        <v>2539</v>
      </c>
      <c s="35" t="s">
        <v>5</v>
      </c>
      <c s="6" t="s">
        <v>2540</v>
      </c>
      <c s="36" t="s">
        <v>423</v>
      </c>
      <c s="37">
        <v>2234.79</v>
      </c>
      <c s="36">
        <v>0.004</v>
      </c>
      <c s="36">
        <f>ROUND(G872*H872,6)</f>
      </c>
      <c r="L872" s="38">
        <v>0</v>
      </c>
      <c s="32">
        <f>ROUND(ROUND(L872,2)*ROUND(G872,3),2)</f>
      </c>
      <c s="36" t="s">
        <v>97</v>
      </c>
      <c>
        <f>(M872*21)/100</f>
      </c>
      <c t="s">
        <v>28</v>
      </c>
    </row>
    <row r="873" spans="1:5" ht="25.5">
      <c r="A873" s="35" t="s">
        <v>56</v>
      </c>
      <c r="E873" s="39" t="s">
        <v>2540</v>
      </c>
    </row>
    <row r="874" spans="1:5" ht="12.75">
      <c r="A874" s="35" t="s">
        <v>57</v>
      </c>
      <c r="E874" s="40" t="s">
        <v>5</v>
      </c>
    </row>
    <row r="875" spans="1:5" ht="12.75">
      <c r="A875" t="s">
        <v>58</v>
      </c>
      <c r="E875" s="39" t="s">
        <v>2541</v>
      </c>
    </row>
    <row r="876" spans="1:16" ht="25.5">
      <c r="A876" t="s">
        <v>50</v>
      </c>
      <c s="34" t="s">
        <v>2542</v>
      </c>
      <c s="34" t="s">
        <v>2543</v>
      </c>
      <c s="35" t="s">
        <v>5</v>
      </c>
      <c s="6" t="s">
        <v>2544</v>
      </c>
      <c s="36" t="s">
        <v>423</v>
      </c>
      <c s="37">
        <v>2234.79</v>
      </c>
      <c s="36">
        <v>0.004</v>
      </c>
      <c s="36">
        <f>ROUND(G876*H876,6)</f>
      </c>
      <c r="L876" s="38">
        <v>0</v>
      </c>
      <c s="32">
        <f>ROUND(ROUND(L876,2)*ROUND(G876,3),2)</f>
      </c>
      <c s="36" t="s">
        <v>97</v>
      </c>
      <c>
        <f>(M876*21)/100</f>
      </c>
      <c t="s">
        <v>28</v>
      </c>
    </row>
    <row r="877" spans="1:5" ht="25.5">
      <c r="A877" s="35" t="s">
        <v>56</v>
      </c>
      <c r="E877" s="39" t="s">
        <v>2544</v>
      </c>
    </row>
    <row r="878" spans="1:5" ht="12.75">
      <c r="A878" s="35" t="s">
        <v>57</v>
      </c>
      <c r="E878" s="40" t="s">
        <v>5</v>
      </c>
    </row>
    <row r="879" spans="1:5" ht="25.5">
      <c r="A879" t="s">
        <v>58</v>
      </c>
      <c r="E879" s="39" t="s">
        <v>2545</v>
      </c>
    </row>
    <row r="880" spans="1:16" ht="38.25">
      <c r="A880" t="s">
        <v>50</v>
      </c>
      <c s="34" t="s">
        <v>2546</v>
      </c>
      <c s="34" t="s">
        <v>2547</v>
      </c>
      <c s="35" t="s">
        <v>5</v>
      </c>
      <c s="6" t="s">
        <v>2548</v>
      </c>
      <c s="36" t="s">
        <v>939</v>
      </c>
      <c s="37">
        <v>20.316</v>
      </c>
      <c s="36">
        <v>0</v>
      </c>
      <c s="36">
        <f>ROUND(G880*H880,6)</f>
      </c>
      <c r="L880" s="38">
        <v>0</v>
      </c>
      <c s="32">
        <f>ROUND(ROUND(L880,2)*ROUND(G880,3),2)</f>
      </c>
      <c s="36" t="s">
        <v>926</v>
      </c>
      <c>
        <f>(M880*21)/100</f>
      </c>
      <c t="s">
        <v>28</v>
      </c>
    </row>
    <row r="881" spans="1:5" ht="38.25">
      <c r="A881" s="35" t="s">
        <v>56</v>
      </c>
      <c r="E881" s="39" t="s">
        <v>2549</v>
      </c>
    </row>
    <row r="882" spans="1:5" ht="12.75">
      <c r="A882" s="35" t="s">
        <v>57</v>
      </c>
      <c r="E882" s="40" t="s">
        <v>5</v>
      </c>
    </row>
    <row r="883" spans="1:5" ht="12.75">
      <c r="A883" t="s">
        <v>58</v>
      </c>
      <c r="E883" s="39" t="s">
        <v>59</v>
      </c>
    </row>
    <row r="884" spans="1:13" ht="12.75">
      <c r="A884" t="s">
        <v>47</v>
      </c>
      <c r="C884" s="31" t="s">
        <v>2550</v>
      </c>
      <c r="E884" s="33" t="s">
        <v>2551</v>
      </c>
      <c r="J884" s="32">
        <f>0</f>
      </c>
      <c s="32">
        <f>0</f>
      </c>
      <c s="32">
        <f>0+L885+L889+L893+L897+L901+L905+L909+L913+L917+L921+L925+L929+L933+L937+L941+L945+L949+L953+L957+L961+L965+L969+L973+L977+L981+L985+L989+L993+L997+L1001+L1005+L1009</f>
      </c>
      <c s="32">
        <f>0+M885+M889+M893+M897+M901+M905+M909+M913+M917+M921+M925+M929+M933+M937+M941+M945+M949+M953+M957+M961+M965+M969+M973+M977+M981+M985+M989+M993+M997+M1001+M1005+M1009</f>
      </c>
    </row>
    <row r="885" spans="1:16" ht="25.5">
      <c r="A885" t="s">
        <v>50</v>
      </c>
      <c s="34" t="s">
        <v>2552</v>
      </c>
      <c s="34" t="s">
        <v>2553</v>
      </c>
      <c s="35" t="s">
        <v>5</v>
      </c>
      <c s="6" t="s">
        <v>2554</v>
      </c>
      <c s="36" t="s">
        <v>423</v>
      </c>
      <c s="37">
        <v>1994.3</v>
      </c>
      <c s="36">
        <v>0</v>
      </c>
      <c s="36">
        <f>ROUND(G885*H885,6)</f>
      </c>
      <c r="L885" s="38">
        <v>0</v>
      </c>
      <c s="32">
        <f>ROUND(ROUND(L885,2)*ROUND(G885,3),2)</f>
      </c>
      <c s="36" t="s">
        <v>926</v>
      </c>
      <c>
        <f>(M885*21)/100</f>
      </c>
      <c t="s">
        <v>28</v>
      </c>
    </row>
    <row r="886" spans="1:5" ht="25.5">
      <c r="A886" s="35" t="s">
        <v>56</v>
      </c>
      <c r="E886" s="39" t="s">
        <v>2554</v>
      </c>
    </row>
    <row r="887" spans="1:5" ht="12.75">
      <c r="A887" s="35" t="s">
        <v>57</v>
      </c>
      <c r="E887" s="40" t="s">
        <v>5</v>
      </c>
    </row>
    <row r="888" spans="1:5" ht="12.75">
      <c r="A888" t="s">
        <v>58</v>
      </c>
      <c r="E888" s="39" t="s">
        <v>59</v>
      </c>
    </row>
    <row r="889" spans="1:16" ht="12.75">
      <c r="A889" t="s">
        <v>50</v>
      </c>
      <c s="34" t="s">
        <v>2555</v>
      </c>
      <c s="34" t="s">
        <v>2556</v>
      </c>
      <c s="35" t="s">
        <v>5</v>
      </c>
      <c s="6" t="s">
        <v>2530</v>
      </c>
      <c s="36" t="s">
        <v>939</v>
      </c>
      <c s="37">
        <v>0.638</v>
      </c>
      <c s="36">
        <v>1</v>
      </c>
      <c s="36">
        <f>ROUND(G889*H889,6)</f>
      </c>
      <c r="L889" s="38">
        <v>0</v>
      </c>
      <c s="32">
        <f>ROUND(ROUND(L889,2)*ROUND(G889,3),2)</f>
      </c>
      <c s="36" t="s">
        <v>926</v>
      </c>
      <c>
        <f>(M889*21)/100</f>
      </c>
      <c t="s">
        <v>28</v>
      </c>
    </row>
    <row r="890" spans="1:5" ht="12.75">
      <c r="A890" s="35" t="s">
        <v>56</v>
      </c>
      <c r="E890" s="39" t="s">
        <v>2530</v>
      </c>
    </row>
    <row r="891" spans="1:5" ht="12.75">
      <c r="A891" s="35" t="s">
        <v>57</v>
      </c>
      <c r="E891" s="40" t="s">
        <v>5</v>
      </c>
    </row>
    <row r="892" spans="1:5" ht="12.75">
      <c r="A892" t="s">
        <v>58</v>
      </c>
      <c r="E892" s="39" t="s">
        <v>59</v>
      </c>
    </row>
    <row r="893" spans="1:16" ht="12.75">
      <c r="A893" t="s">
        <v>50</v>
      </c>
      <c s="34" t="s">
        <v>2557</v>
      </c>
      <c s="34" t="s">
        <v>2558</v>
      </c>
      <c s="35" t="s">
        <v>5</v>
      </c>
      <c s="6" t="s">
        <v>2559</v>
      </c>
      <c s="36" t="s">
        <v>423</v>
      </c>
      <c s="37">
        <v>1994.3</v>
      </c>
      <c s="36">
        <v>0.000364</v>
      </c>
      <c s="36">
        <f>ROUND(G893*H893,6)</f>
      </c>
      <c r="L893" s="38">
        <v>0</v>
      </c>
      <c s="32">
        <f>ROUND(ROUND(L893,2)*ROUND(G893,3),2)</f>
      </c>
      <c s="36" t="s">
        <v>926</v>
      </c>
      <c>
        <f>(M893*21)/100</f>
      </c>
      <c t="s">
        <v>28</v>
      </c>
    </row>
    <row r="894" spans="1:5" ht="12.75">
      <c r="A894" s="35" t="s">
        <v>56</v>
      </c>
      <c r="E894" s="39" t="s">
        <v>2559</v>
      </c>
    </row>
    <row r="895" spans="1:5" ht="12.75">
      <c r="A895" s="35" t="s">
        <v>57</v>
      </c>
      <c r="E895" s="40" t="s">
        <v>5</v>
      </c>
    </row>
    <row r="896" spans="1:5" ht="12.75">
      <c r="A896" t="s">
        <v>58</v>
      </c>
      <c r="E896" s="39" t="s">
        <v>59</v>
      </c>
    </row>
    <row r="897" spans="1:16" ht="25.5">
      <c r="A897" t="s">
        <v>50</v>
      </c>
      <c s="34" t="s">
        <v>2560</v>
      </c>
      <c s="34" t="s">
        <v>2561</v>
      </c>
      <c s="35" t="s">
        <v>5</v>
      </c>
      <c s="6" t="s">
        <v>2562</v>
      </c>
      <c s="36" t="s">
        <v>423</v>
      </c>
      <c s="37">
        <v>2094.015</v>
      </c>
      <c s="36">
        <v>0.0034</v>
      </c>
      <c s="36">
        <f>ROUND(G897*H897,6)</f>
      </c>
      <c r="L897" s="38">
        <v>0</v>
      </c>
      <c s="32">
        <f>ROUND(ROUND(L897,2)*ROUND(G897,3),2)</f>
      </c>
      <c s="36" t="s">
        <v>926</v>
      </c>
      <c>
        <f>(M897*21)/100</f>
      </c>
      <c t="s">
        <v>28</v>
      </c>
    </row>
    <row r="898" spans="1:5" ht="38.25">
      <c r="A898" s="35" t="s">
        <v>56</v>
      </c>
      <c r="E898" s="39" t="s">
        <v>2563</v>
      </c>
    </row>
    <row r="899" spans="1:5" ht="12.75">
      <c r="A899" s="35" t="s">
        <v>57</v>
      </c>
      <c r="E899" s="40" t="s">
        <v>5</v>
      </c>
    </row>
    <row r="900" spans="1:5" ht="12.75">
      <c r="A900" t="s">
        <v>58</v>
      </c>
      <c r="E900" s="39" t="s">
        <v>59</v>
      </c>
    </row>
    <row r="901" spans="1:16" ht="25.5">
      <c r="A901" t="s">
        <v>50</v>
      </c>
      <c s="34" t="s">
        <v>2564</v>
      </c>
      <c s="34" t="s">
        <v>2565</v>
      </c>
      <c s="35" t="s">
        <v>5</v>
      </c>
      <c s="6" t="s">
        <v>2566</v>
      </c>
      <c s="36" t="s">
        <v>423</v>
      </c>
      <c s="37">
        <v>116.7</v>
      </c>
      <c s="36">
        <v>0</v>
      </c>
      <c s="36">
        <f>ROUND(G901*H901,6)</f>
      </c>
      <c r="L901" s="38">
        <v>0</v>
      </c>
      <c s="32">
        <f>ROUND(ROUND(L901,2)*ROUND(G901,3),2)</f>
      </c>
      <c s="36" t="s">
        <v>926</v>
      </c>
      <c>
        <f>(M901*21)/100</f>
      </c>
      <c t="s">
        <v>28</v>
      </c>
    </row>
    <row r="902" spans="1:5" ht="25.5">
      <c r="A902" s="35" t="s">
        <v>56</v>
      </c>
      <c r="E902" s="39" t="s">
        <v>2566</v>
      </c>
    </row>
    <row r="903" spans="1:5" ht="12.75">
      <c r="A903" s="35" t="s">
        <v>57</v>
      </c>
      <c r="E903" s="40" t="s">
        <v>5</v>
      </c>
    </row>
    <row r="904" spans="1:5" ht="12.75">
      <c r="A904" t="s">
        <v>58</v>
      </c>
      <c r="E904" s="39" t="s">
        <v>59</v>
      </c>
    </row>
    <row r="905" spans="1:16" ht="25.5">
      <c r="A905" t="s">
        <v>50</v>
      </c>
      <c s="34" t="s">
        <v>2567</v>
      </c>
      <c s="34" t="s">
        <v>2568</v>
      </c>
      <c s="35" t="s">
        <v>5</v>
      </c>
      <c s="6" t="s">
        <v>2569</v>
      </c>
      <c s="36" t="s">
        <v>423</v>
      </c>
      <c s="37">
        <v>122.535</v>
      </c>
      <c s="36">
        <v>0.0019</v>
      </c>
      <c s="36">
        <f>ROUND(G905*H905,6)</f>
      </c>
      <c r="L905" s="38">
        <v>0</v>
      </c>
      <c s="32">
        <f>ROUND(ROUND(L905,2)*ROUND(G905,3),2)</f>
      </c>
      <c s="36" t="s">
        <v>926</v>
      </c>
      <c>
        <f>(M905*21)/100</f>
      </c>
      <c t="s">
        <v>28</v>
      </c>
    </row>
    <row r="906" spans="1:5" ht="25.5">
      <c r="A906" s="35" t="s">
        <v>56</v>
      </c>
      <c r="E906" s="39" t="s">
        <v>2569</v>
      </c>
    </row>
    <row r="907" spans="1:5" ht="12.75">
      <c r="A907" s="35" t="s">
        <v>57</v>
      </c>
      <c r="E907" s="40" t="s">
        <v>5</v>
      </c>
    </row>
    <row r="908" spans="1:5" ht="12.75">
      <c r="A908" t="s">
        <v>58</v>
      </c>
      <c r="E908" s="39" t="s">
        <v>59</v>
      </c>
    </row>
    <row r="909" spans="1:16" ht="25.5">
      <c r="A909" t="s">
        <v>50</v>
      </c>
      <c s="34" t="s">
        <v>2570</v>
      </c>
      <c s="34" t="s">
        <v>2571</v>
      </c>
      <c s="35" t="s">
        <v>5</v>
      </c>
      <c s="6" t="s">
        <v>2572</v>
      </c>
      <c s="36" t="s">
        <v>423</v>
      </c>
      <c s="37">
        <v>51.6</v>
      </c>
      <c s="36">
        <v>0</v>
      </c>
      <c s="36">
        <f>ROUND(G909*H909,6)</f>
      </c>
      <c r="L909" s="38">
        <v>0</v>
      </c>
      <c s="32">
        <f>ROUND(ROUND(L909,2)*ROUND(G909,3),2)</f>
      </c>
      <c s="36" t="s">
        <v>926</v>
      </c>
      <c>
        <f>(M909*21)/100</f>
      </c>
      <c t="s">
        <v>28</v>
      </c>
    </row>
    <row r="910" spans="1:5" ht="25.5">
      <c r="A910" s="35" t="s">
        <v>56</v>
      </c>
      <c r="E910" s="39" t="s">
        <v>2572</v>
      </c>
    </row>
    <row r="911" spans="1:5" ht="12.75">
      <c r="A911" s="35" t="s">
        <v>57</v>
      </c>
      <c r="E911" s="40" t="s">
        <v>5</v>
      </c>
    </row>
    <row r="912" spans="1:5" ht="12.75">
      <c r="A912" t="s">
        <v>58</v>
      </c>
      <c r="E912" s="39" t="s">
        <v>59</v>
      </c>
    </row>
    <row r="913" spans="1:16" ht="25.5">
      <c r="A913" t="s">
        <v>50</v>
      </c>
      <c s="34" t="s">
        <v>2573</v>
      </c>
      <c s="34" t="s">
        <v>2574</v>
      </c>
      <c s="35" t="s">
        <v>5</v>
      </c>
      <c s="6" t="s">
        <v>2575</v>
      </c>
      <c s="36" t="s">
        <v>423</v>
      </c>
      <c s="37">
        <v>56.76</v>
      </c>
      <c s="36">
        <v>0.00135</v>
      </c>
      <c s="36">
        <f>ROUND(G913*H913,6)</f>
      </c>
      <c r="L913" s="38">
        <v>0</v>
      </c>
      <c s="32">
        <f>ROUND(ROUND(L913,2)*ROUND(G913,3),2)</f>
      </c>
      <c s="36" t="s">
        <v>926</v>
      </c>
      <c>
        <f>(M913*21)/100</f>
      </c>
      <c t="s">
        <v>28</v>
      </c>
    </row>
    <row r="914" spans="1:5" ht="25.5">
      <c r="A914" s="35" t="s">
        <v>56</v>
      </c>
      <c r="E914" s="39" t="s">
        <v>2575</v>
      </c>
    </row>
    <row r="915" spans="1:5" ht="12.75">
      <c r="A915" s="35" t="s">
        <v>57</v>
      </c>
      <c r="E915" s="40" t="s">
        <v>5</v>
      </c>
    </row>
    <row r="916" spans="1:5" ht="12.75">
      <c r="A916" t="s">
        <v>58</v>
      </c>
      <c r="E916" s="39" t="s">
        <v>59</v>
      </c>
    </row>
    <row r="917" spans="1:16" ht="25.5">
      <c r="A917" t="s">
        <v>50</v>
      </c>
      <c s="34" t="s">
        <v>2576</v>
      </c>
      <c s="34" t="s">
        <v>2577</v>
      </c>
      <c s="35" t="s">
        <v>5</v>
      </c>
      <c s="6" t="s">
        <v>2578</v>
      </c>
      <c s="36" t="s">
        <v>423</v>
      </c>
      <c s="37">
        <v>875.2</v>
      </c>
      <c s="36">
        <v>0.000109</v>
      </c>
      <c s="36">
        <f>ROUND(G917*H917,6)</f>
      </c>
      <c r="L917" s="38">
        <v>0</v>
      </c>
      <c s="32">
        <f>ROUND(ROUND(L917,2)*ROUND(G917,3),2)</f>
      </c>
      <c s="36" t="s">
        <v>926</v>
      </c>
      <c>
        <f>(M917*21)/100</f>
      </c>
      <c t="s">
        <v>28</v>
      </c>
    </row>
    <row r="918" spans="1:5" ht="38.25">
      <c r="A918" s="35" t="s">
        <v>56</v>
      </c>
      <c r="E918" s="39" t="s">
        <v>2579</v>
      </c>
    </row>
    <row r="919" spans="1:5" ht="12.75">
      <c r="A919" s="35" t="s">
        <v>57</v>
      </c>
      <c r="E919" s="40" t="s">
        <v>5</v>
      </c>
    </row>
    <row r="920" spans="1:5" ht="12.75">
      <c r="A920" t="s">
        <v>58</v>
      </c>
      <c r="E920" s="39" t="s">
        <v>59</v>
      </c>
    </row>
    <row r="921" spans="1:16" ht="12.75">
      <c r="A921" t="s">
        <v>50</v>
      </c>
      <c s="34" t="s">
        <v>2580</v>
      </c>
      <c s="34" t="s">
        <v>2581</v>
      </c>
      <c s="35" t="s">
        <v>51</v>
      </c>
      <c s="6" t="s">
        <v>2582</v>
      </c>
      <c s="36" t="s">
        <v>423</v>
      </c>
      <c s="37">
        <v>1020.046</v>
      </c>
      <c s="36">
        <v>0.0019</v>
      </c>
      <c s="36">
        <f>ROUND(G921*H921,6)</f>
      </c>
      <c r="L921" s="38">
        <v>0</v>
      </c>
      <c s="32">
        <f>ROUND(ROUND(L921,2)*ROUND(G921,3),2)</f>
      </c>
      <c s="36" t="s">
        <v>926</v>
      </c>
      <c>
        <f>(M921*21)/100</f>
      </c>
      <c t="s">
        <v>28</v>
      </c>
    </row>
    <row r="922" spans="1:5" ht="12.75">
      <c r="A922" s="35" t="s">
        <v>56</v>
      </c>
      <c r="E922" s="39" t="s">
        <v>2582</v>
      </c>
    </row>
    <row r="923" spans="1:5" ht="12.75">
      <c r="A923" s="35" t="s">
        <v>57</v>
      </c>
      <c r="E923" s="40" t="s">
        <v>5</v>
      </c>
    </row>
    <row r="924" spans="1:5" ht="12.75">
      <c r="A924" t="s">
        <v>58</v>
      </c>
      <c r="E924" s="39" t="s">
        <v>59</v>
      </c>
    </row>
    <row r="925" spans="1:16" ht="12.75">
      <c r="A925" t="s">
        <v>50</v>
      </c>
      <c s="34" t="s">
        <v>2583</v>
      </c>
      <c s="34" t="s">
        <v>2584</v>
      </c>
      <c s="35" t="s">
        <v>5</v>
      </c>
      <c s="6" t="s">
        <v>2585</v>
      </c>
      <c s="36" t="s">
        <v>54</v>
      </c>
      <c s="37">
        <v>4376</v>
      </c>
      <c s="36">
        <v>0.0001</v>
      </c>
      <c s="36">
        <f>ROUND(G925*H925,6)</f>
      </c>
      <c r="L925" s="38">
        <v>0</v>
      </c>
      <c s="32">
        <f>ROUND(ROUND(L925,2)*ROUND(G925,3),2)</f>
      </c>
      <c s="36" t="s">
        <v>926</v>
      </c>
      <c>
        <f>(M925*21)/100</f>
      </c>
      <c t="s">
        <v>28</v>
      </c>
    </row>
    <row r="926" spans="1:5" ht="12.75">
      <c r="A926" s="35" t="s">
        <v>56</v>
      </c>
      <c r="E926" s="39" t="s">
        <v>2585</v>
      </c>
    </row>
    <row r="927" spans="1:5" ht="12.75">
      <c r="A927" s="35" t="s">
        <v>57</v>
      </c>
      <c r="E927" s="40" t="s">
        <v>5</v>
      </c>
    </row>
    <row r="928" spans="1:5" ht="12.75">
      <c r="A928" t="s">
        <v>58</v>
      </c>
      <c r="E928" s="39" t="s">
        <v>59</v>
      </c>
    </row>
    <row r="929" spans="1:16" ht="25.5">
      <c r="A929" t="s">
        <v>50</v>
      </c>
      <c s="34" t="s">
        <v>2586</v>
      </c>
      <c s="34" t="s">
        <v>2587</v>
      </c>
      <c s="35" t="s">
        <v>5</v>
      </c>
      <c s="6" t="s">
        <v>2588</v>
      </c>
      <c s="36" t="s">
        <v>423</v>
      </c>
      <c s="37">
        <v>1002.4</v>
      </c>
      <c s="36">
        <v>0.000142</v>
      </c>
      <c s="36">
        <f>ROUND(G929*H929,6)</f>
      </c>
      <c r="L929" s="38">
        <v>0</v>
      </c>
      <c s="32">
        <f>ROUND(ROUND(L929,2)*ROUND(G929,3),2)</f>
      </c>
      <c s="36" t="s">
        <v>926</v>
      </c>
      <c>
        <f>(M929*21)/100</f>
      </c>
      <c t="s">
        <v>28</v>
      </c>
    </row>
    <row r="930" spans="1:5" ht="38.25">
      <c r="A930" s="35" t="s">
        <v>56</v>
      </c>
      <c r="E930" s="39" t="s">
        <v>2589</v>
      </c>
    </row>
    <row r="931" spans="1:5" ht="12.75">
      <c r="A931" s="35" t="s">
        <v>57</v>
      </c>
      <c r="E931" s="40" t="s">
        <v>5</v>
      </c>
    </row>
    <row r="932" spans="1:5" ht="12.75">
      <c r="A932" t="s">
        <v>58</v>
      </c>
      <c r="E932" s="39" t="s">
        <v>59</v>
      </c>
    </row>
    <row r="933" spans="1:16" ht="12.75">
      <c r="A933" t="s">
        <v>50</v>
      </c>
      <c s="34" t="s">
        <v>2590</v>
      </c>
      <c s="34" t="s">
        <v>2581</v>
      </c>
      <c s="35" t="s">
        <v>5</v>
      </c>
      <c s="6" t="s">
        <v>2582</v>
      </c>
      <c s="36" t="s">
        <v>423</v>
      </c>
      <c s="37">
        <v>1168.297</v>
      </c>
      <c s="36">
        <v>0.0019</v>
      </c>
      <c s="36">
        <f>ROUND(G933*H933,6)</f>
      </c>
      <c r="L933" s="38">
        <v>0</v>
      </c>
      <c s="32">
        <f>ROUND(ROUND(L933,2)*ROUND(G933,3),2)</f>
      </c>
      <c s="36" t="s">
        <v>926</v>
      </c>
      <c>
        <f>(M933*21)/100</f>
      </c>
      <c t="s">
        <v>28</v>
      </c>
    </row>
    <row r="934" spans="1:5" ht="12.75">
      <c r="A934" s="35" t="s">
        <v>56</v>
      </c>
      <c r="E934" s="39" t="s">
        <v>2582</v>
      </c>
    </row>
    <row r="935" spans="1:5" ht="12.75">
      <c r="A935" s="35" t="s">
        <v>57</v>
      </c>
      <c r="E935" s="40" t="s">
        <v>5</v>
      </c>
    </row>
    <row r="936" spans="1:5" ht="12.75">
      <c r="A936" t="s">
        <v>58</v>
      </c>
      <c r="E936" s="39" t="s">
        <v>59</v>
      </c>
    </row>
    <row r="937" spans="1:16" ht="12.75">
      <c r="A937" t="s">
        <v>50</v>
      </c>
      <c s="34" t="s">
        <v>2591</v>
      </c>
      <c s="34" t="s">
        <v>2592</v>
      </c>
      <c s="35" t="s">
        <v>5</v>
      </c>
      <c s="6" t="s">
        <v>2593</v>
      </c>
      <c s="36" t="s">
        <v>54</v>
      </c>
      <c s="37">
        <v>5012</v>
      </c>
      <c s="36">
        <v>0.0001</v>
      </c>
      <c s="36">
        <f>ROUND(G937*H937,6)</f>
      </c>
      <c r="L937" s="38">
        <v>0</v>
      </c>
      <c s="32">
        <f>ROUND(ROUND(L937,2)*ROUND(G937,3),2)</f>
      </c>
      <c s="36" t="s">
        <v>926</v>
      </c>
      <c>
        <f>(M937*21)/100</f>
      </c>
      <c t="s">
        <v>28</v>
      </c>
    </row>
    <row r="938" spans="1:5" ht="12.75">
      <c r="A938" s="35" t="s">
        <v>56</v>
      </c>
      <c r="E938" s="39" t="s">
        <v>2593</v>
      </c>
    </row>
    <row r="939" spans="1:5" ht="12.75">
      <c r="A939" s="35" t="s">
        <v>57</v>
      </c>
      <c r="E939" s="40" t="s">
        <v>5</v>
      </c>
    </row>
    <row r="940" spans="1:5" ht="12.75">
      <c r="A940" t="s">
        <v>58</v>
      </c>
      <c r="E940" s="39" t="s">
        <v>59</v>
      </c>
    </row>
    <row r="941" spans="1:16" ht="25.5">
      <c r="A941" t="s">
        <v>50</v>
      </c>
      <c s="34" t="s">
        <v>2594</v>
      </c>
      <c s="34" t="s">
        <v>2595</v>
      </c>
      <c s="35" t="s">
        <v>5</v>
      </c>
      <c s="6" t="s">
        <v>2596</v>
      </c>
      <c s="36" t="s">
        <v>423</v>
      </c>
      <c s="37">
        <v>103.2</v>
      </c>
      <c s="36">
        <v>0</v>
      </c>
      <c s="36">
        <f>ROUND(G941*H941,6)</f>
      </c>
      <c r="L941" s="38">
        <v>0</v>
      </c>
      <c s="32">
        <f>ROUND(ROUND(L941,2)*ROUND(G941,3),2)</f>
      </c>
      <c s="36" t="s">
        <v>926</v>
      </c>
      <c>
        <f>(M941*21)/100</f>
      </c>
      <c t="s">
        <v>28</v>
      </c>
    </row>
    <row r="942" spans="1:5" ht="25.5">
      <c r="A942" s="35" t="s">
        <v>56</v>
      </c>
      <c r="E942" s="39" t="s">
        <v>2596</v>
      </c>
    </row>
    <row r="943" spans="1:5" ht="12.75">
      <c r="A943" s="35" t="s">
        <v>57</v>
      </c>
      <c r="E943" s="40" t="s">
        <v>5</v>
      </c>
    </row>
    <row r="944" spans="1:5" ht="12.75">
      <c r="A944" t="s">
        <v>58</v>
      </c>
      <c r="E944" s="39" t="s">
        <v>59</v>
      </c>
    </row>
    <row r="945" spans="1:16" ht="12.75">
      <c r="A945" t="s">
        <v>50</v>
      </c>
      <c s="34" t="s">
        <v>2597</v>
      </c>
      <c s="34" t="s">
        <v>2598</v>
      </c>
      <c s="35" t="s">
        <v>5</v>
      </c>
      <c s="6" t="s">
        <v>2599</v>
      </c>
      <c s="36" t="s">
        <v>423</v>
      </c>
      <c s="37">
        <v>59.598</v>
      </c>
      <c s="36">
        <v>0.0003</v>
      </c>
      <c s="36">
        <f>ROUND(G945*H945,6)</f>
      </c>
      <c r="L945" s="38">
        <v>0</v>
      </c>
      <c s="32">
        <f>ROUND(ROUND(L945,2)*ROUND(G945,3),2)</f>
      </c>
      <c s="36" t="s">
        <v>926</v>
      </c>
      <c>
        <f>(M945*21)/100</f>
      </c>
      <c t="s">
        <v>28</v>
      </c>
    </row>
    <row r="946" spans="1:5" ht="12.75">
      <c r="A946" s="35" t="s">
        <v>56</v>
      </c>
      <c r="E946" s="39" t="s">
        <v>2599</v>
      </c>
    </row>
    <row r="947" spans="1:5" ht="12.75">
      <c r="A947" s="35" t="s">
        <v>57</v>
      </c>
      <c r="E947" s="40" t="s">
        <v>5</v>
      </c>
    </row>
    <row r="948" spans="1:5" ht="12.75">
      <c r="A948" t="s">
        <v>58</v>
      </c>
      <c r="E948" s="39" t="s">
        <v>59</v>
      </c>
    </row>
    <row r="949" spans="1:16" ht="12.75">
      <c r="A949" t="s">
        <v>50</v>
      </c>
      <c s="34" t="s">
        <v>2600</v>
      </c>
      <c s="34" t="s">
        <v>2601</v>
      </c>
      <c s="35" t="s">
        <v>5</v>
      </c>
      <c s="6" t="s">
        <v>2602</v>
      </c>
      <c s="36" t="s">
        <v>423</v>
      </c>
      <c s="37">
        <v>59.598</v>
      </c>
      <c s="36">
        <v>0.0005</v>
      </c>
      <c s="36">
        <f>ROUND(G949*H949,6)</f>
      </c>
      <c r="L949" s="38">
        <v>0</v>
      </c>
      <c s="32">
        <f>ROUND(ROUND(L949,2)*ROUND(G949,3),2)</f>
      </c>
      <c s="36" t="s">
        <v>926</v>
      </c>
      <c>
        <f>(M949*21)/100</f>
      </c>
      <c t="s">
        <v>28</v>
      </c>
    </row>
    <row r="950" spans="1:5" ht="12.75">
      <c r="A950" s="35" t="s">
        <v>56</v>
      </c>
      <c r="E950" s="39" t="s">
        <v>2602</v>
      </c>
    </row>
    <row r="951" spans="1:5" ht="12.75">
      <c r="A951" s="35" t="s">
        <v>57</v>
      </c>
      <c r="E951" s="40" t="s">
        <v>5</v>
      </c>
    </row>
    <row r="952" spans="1:5" ht="12.75">
      <c r="A952" t="s">
        <v>58</v>
      </c>
      <c r="E952" s="39" t="s">
        <v>59</v>
      </c>
    </row>
    <row r="953" spans="1:16" ht="25.5">
      <c r="A953" t="s">
        <v>50</v>
      </c>
      <c s="34" t="s">
        <v>2603</v>
      </c>
      <c s="34" t="s">
        <v>2604</v>
      </c>
      <c s="35" t="s">
        <v>5</v>
      </c>
      <c s="6" t="s">
        <v>2605</v>
      </c>
      <c s="36" t="s">
        <v>423</v>
      </c>
      <c s="37">
        <v>12.9</v>
      </c>
      <c s="36">
        <v>0</v>
      </c>
      <c s="36">
        <f>ROUND(G953*H953,6)</f>
      </c>
      <c r="L953" s="38">
        <v>0</v>
      </c>
      <c s="32">
        <f>ROUND(ROUND(L953,2)*ROUND(G953,3),2)</f>
      </c>
      <c s="36" t="s">
        <v>926</v>
      </c>
      <c>
        <f>(M953*21)/100</f>
      </c>
      <c t="s">
        <v>28</v>
      </c>
    </row>
    <row r="954" spans="1:5" ht="25.5">
      <c r="A954" s="35" t="s">
        <v>56</v>
      </c>
      <c r="E954" s="39" t="s">
        <v>2605</v>
      </c>
    </row>
    <row r="955" spans="1:5" ht="12.75">
      <c r="A955" s="35" t="s">
        <v>57</v>
      </c>
      <c r="E955" s="40" t="s">
        <v>5</v>
      </c>
    </row>
    <row r="956" spans="1:5" ht="12.75">
      <c r="A956" t="s">
        <v>58</v>
      </c>
      <c r="E956" s="39" t="s">
        <v>59</v>
      </c>
    </row>
    <row r="957" spans="1:16" ht="12.75">
      <c r="A957" t="s">
        <v>50</v>
      </c>
      <c s="34" t="s">
        <v>2606</v>
      </c>
      <c s="34" t="s">
        <v>1436</v>
      </c>
      <c s="35" t="s">
        <v>5</v>
      </c>
      <c s="6" t="s">
        <v>1437</v>
      </c>
      <c s="36" t="s">
        <v>939</v>
      </c>
      <c s="37">
        <v>1.754</v>
      </c>
      <c s="36">
        <v>1</v>
      </c>
      <c s="36">
        <f>ROUND(G957*H957,6)</f>
      </c>
      <c r="L957" s="38">
        <v>0</v>
      </c>
      <c s="32">
        <f>ROUND(ROUND(L957,2)*ROUND(G957,3),2)</f>
      </c>
      <c s="36" t="s">
        <v>926</v>
      </c>
      <c>
        <f>(M957*21)/100</f>
      </c>
      <c t="s">
        <v>28</v>
      </c>
    </row>
    <row r="958" spans="1:5" ht="12.75">
      <c r="A958" s="35" t="s">
        <v>56</v>
      </c>
      <c r="E958" s="39" t="s">
        <v>1437</v>
      </c>
    </row>
    <row r="959" spans="1:5" ht="12.75">
      <c r="A959" s="35" t="s">
        <v>57</v>
      </c>
      <c r="E959" s="40" t="s">
        <v>5</v>
      </c>
    </row>
    <row r="960" spans="1:5" ht="12.75">
      <c r="A960" t="s">
        <v>58</v>
      </c>
      <c r="E960" s="39" t="s">
        <v>59</v>
      </c>
    </row>
    <row r="961" spans="1:16" ht="12.75">
      <c r="A961" t="s">
        <v>50</v>
      </c>
      <c s="34" t="s">
        <v>2607</v>
      </c>
      <c s="34" t="s">
        <v>2608</v>
      </c>
      <c s="35" t="s">
        <v>5</v>
      </c>
      <c s="6" t="s">
        <v>2609</v>
      </c>
      <c s="36" t="s">
        <v>64</v>
      </c>
      <c s="37">
        <v>35</v>
      </c>
      <c s="36">
        <v>0.00035</v>
      </c>
      <c s="36">
        <f>ROUND(G961*H961,6)</f>
      </c>
      <c r="L961" s="38">
        <v>0</v>
      </c>
      <c s="32">
        <f>ROUND(ROUND(L961,2)*ROUND(G961,3),2)</f>
      </c>
      <c s="36" t="s">
        <v>926</v>
      </c>
      <c>
        <f>(M961*21)/100</f>
      </c>
      <c t="s">
        <v>28</v>
      </c>
    </row>
    <row r="962" spans="1:5" ht="12.75">
      <c r="A962" s="35" t="s">
        <v>56</v>
      </c>
      <c r="E962" s="39" t="s">
        <v>2609</v>
      </c>
    </row>
    <row r="963" spans="1:5" ht="12.75">
      <c r="A963" s="35" t="s">
        <v>57</v>
      </c>
      <c r="E963" s="40" t="s">
        <v>5</v>
      </c>
    </row>
    <row r="964" spans="1:5" ht="12.75">
      <c r="A964" t="s">
        <v>58</v>
      </c>
      <c r="E964" s="39" t="s">
        <v>59</v>
      </c>
    </row>
    <row r="965" spans="1:16" ht="25.5">
      <c r="A965" t="s">
        <v>50</v>
      </c>
      <c s="34" t="s">
        <v>2610</v>
      </c>
      <c s="34" t="s">
        <v>2611</v>
      </c>
      <c s="35" t="s">
        <v>5</v>
      </c>
      <c s="6" t="s">
        <v>2612</v>
      </c>
      <c s="36" t="s">
        <v>54</v>
      </c>
      <c s="37">
        <v>1</v>
      </c>
      <c s="36">
        <v>0</v>
      </c>
      <c s="36">
        <f>ROUND(G965*H965,6)</f>
      </c>
      <c r="L965" s="38">
        <v>0</v>
      </c>
      <c s="32">
        <f>ROUND(ROUND(L965,2)*ROUND(G965,3),2)</f>
      </c>
      <c s="36" t="s">
        <v>926</v>
      </c>
      <c>
        <f>(M965*21)/100</f>
      </c>
      <c t="s">
        <v>28</v>
      </c>
    </row>
    <row r="966" spans="1:5" ht="25.5">
      <c r="A966" s="35" t="s">
        <v>56</v>
      </c>
      <c r="E966" s="39" t="s">
        <v>2612</v>
      </c>
    </row>
    <row r="967" spans="1:5" ht="12.75">
      <c r="A967" s="35" t="s">
        <v>57</v>
      </c>
      <c r="E967" s="40" t="s">
        <v>5</v>
      </c>
    </row>
    <row r="968" spans="1:5" ht="12.75">
      <c r="A968" t="s">
        <v>58</v>
      </c>
      <c r="E968" s="39" t="s">
        <v>59</v>
      </c>
    </row>
    <row r="969" spans="1:16" ht="12.75">
      <c r="A969" t="s">
        <v>50</v>
      </c>
      <c s="34" t="s">
        <v>2613</v>
      </c>
      <c s="34" t="s">
        <v>2614</v>
      </c>
      <c s="35" t="s">
        <v>5</v>
      </c>
      <c s="6" t="s">
        <v>2615</v>
      </c>
      <c s="36" t="s">
        <v>54</v>
      </c>
      <c s="37">
        <v>1</v>
      </c>
      <c s="36">
        <v>0.0025</v>
      </c>
      <c s="36">
        <f>ROUND(G969*H969,6)</f>
      </c>
      <c r="L969" s="38">
        <v>0</v>
      </c>
      <c s="32">
        <f>ROUND(ROUND(L969,2)*ROUND(G969,3),2)</f>
      </c>
      <c s="36" t="s">
        <v>926</v>
      </c>
      <c>
        <f>(M969*21)/100</f>
      </c>
      <c t="s">
        <v>28</v>
      </c>
    </row>
    <row r="970" spans="1:5" ht="12.75">
      <c r="A970" s="35" t="s">
        <v>56</v>
      </c>
      <c r="E970" s="39" t="s">
        <v>2615</v>
      </c>
    </row>
    <row r="971" spans="1:5" ht="12.75">
      <c r="A971" s="35" t="s">
        <v>57</v>
      </c>
      <c r="E971" s="40" t="s">
        <v>5</v>
      </c>
    </row>
    <row r="972" spans="1:5" ht="12.75">
      <c r="A972" t="s">
        <v>58</v>
      </c>
      <c r="E972" s="39" t="s">
        <v>59</v>
      </c>
    </row>
    <row r="973" spans="1:16" ht="25.5">
      <c r="A973" t="s">
        <v>50</v>
      </c>
      <c s="34" t="s">
        <v>2616</v>
      </c>
      <c s="34" t="s">
        <v>2617</v>
      </c>
      <c s="35" t="s">
        <v>5</v>
      </c>
      <c s="6" t="s">
        <v>2618</v>
      </c>
      <c s="36" t="s">
        <v>423</v>
      </c>
      <c s="37">
        <v>51.6</v>
      </c>
      <c s="36">
        <v>0</v>
      </c>
      <c s="36">
        <f>ROUND(G973*H973,6)</f>
      </c>
      <c r="L973" s="38">
        <v>0</v>
      </c>
      <c s="32">
        <f>ROUND(ROUND(L973,2)*ROUND(G973,3),2)</f>
      </c>
      <c s="36" t="s">
        <v>926</v>
      </c>
      <c>
        <f>(M973*21)/100</f>
      </c>
      <c t="s">
        <v>28</v>
      </c>
    </row>
    <row r="974" spans="1:5" ht="25.5">
      <c r="A974" s="35" t="s">
        <v>56</v>
      </c>
      <c r="E974" s="39" t="s">
        <v>2618</v>
      </c>
    </row>
    <row r="975" spans="1:5" ht="12.75">
      <c r="A975" s="35" t="s">
        <v>57</v>
      </c>
      <c r="E975" s="40" t="s">
        <v>5</v>
      </c>
    </row>
    <row r="976" spans="1:5" ht="12.75">
      <c r="A976" t="s">
        <v>58</v>
      </c>
      <c r="E976" s="39" t="s">
        <v>59</v>
      </c>
    </row>
    <row r="977" spans="1:16" ht="12.75">
      <c r="A977" t="s">
        <v>50</v>
      </c>
      <c s="34" t="s">
        <v>2619</v>
      </c>
      <c s="34" t="s">
        <v>2620</v>
      </c>
      <c s="35" t="s">
        <v>5</v>
      </c>
      <c s="6" t="s">
        <v>2621</v>
      </c>
      <c s="36" t="s">
        <v>236</v>
      </c>
      <c s="37">
        <v>4.128</v>
      </c>
      <c s="36">
        <v>0.75</v>
      </c>
      <c s="36">
        <f>ROUND(G977*H977,6)</f>
      </c>
      <c r="L977" s="38">
        <v>0</v>
      </c>
      <c s="32">
        <f>ROUND(ROUND(L977,2)*ROUND(G977,3),2)</f>
      </c>
      <c s="36" t="s">
        <v>926</v>
      </c>
      <c>
        <f>(M977*21)/100</f>
      </c>
      <c t="s">
        <v>28</v>
      </c>
    </row>
    <row r="978" spans="1:5" ht="12.75">
      <c r="A978" s="35" t="s">
        <v>56</v>
      </c>
      <c r="E978" s="39" t="s">
        <v>2622</v>
      </c>
    </row>
    <row r="979" spans="1:5" ht="12.75">
      <c r="A979" s="35" t="s">
        <v>57</v>
      </c>
      <c r="E979" s="40" t="s">
        <v>5</v>
      </c>
    </row>
    <row r="980" spans="1:5" ht="12.75">
      <c r="A980" t="s">
        <v>58</v>
      </c>
      <c r="E980" s="39" t="s">
        <v>59</v>
      </c>
    </row>
    <row r="981" spans="1:16" ht="12.75">
      <c r="A981" t="s">
        <v>50</v>
      </c>
      <c s="34" t="s">
        <v>2623</v>
      </c>
      <c s="34" t="s">
        <v>2624</v>
      </c>
      <c s="35" t="s">
        <v>5</v>
      </c>
      <c s="6" t="s">
        <v>2625</v>
      </c>
      <c s="36" t="s">
        <v>423</v>
      </c>
      <c s="37">
        <v>51.6</v>
      </c>
      <c s="36">
        <v>0</v>
      </c>
      <c s="36">
        <f>ROUND(G981*H981,6)</f>
      </c>
      <c r="L981" s="38">
        <v>0</v>
      </c>
      <c s="32">
        <f>ROUND(ROUND(L981,2)*ROUND(G981,3),2)</f>
      </c>
      <c s="36" t="s">
        <v>926</v>
      </c>
      <c>
        <f>(M981*21)/100</f>
      </c>
      <c t="s">
        <v>28</v>
      </c>
    </row>
    <row r="982" spans="1:5" ht="12.75">
      <c r="A982" s="35" t="s">
        <v>56</v>
      </c>
      <c r="E982" s="39" t="s">
        <v>2625</v>
      </c>
    </row>
    <row r="983" spans="1:5" ht="12.75">
      <c r="A983" s="35" t="s">
        <v>57</v>
      </c>
      <c r="E983" s="40" t="s">
        <v>5</v>
      </c>
    </row>
    <row r="984" spans="1:5" ht="12.75">
      <c r="A984" t="s">
        <v>58</v>
      </c>
      <c r="E984" s="39" t="s">
        <v>59</v>
      </c>
    </row>
    <row r="985" spans="1:16" ht="12.75">
      <c r="A985" t="s">
        <v>50</v>
      </c>
      <c s="34" t="s">
        <v>2626</v>
      </c>
      <c s="34" t="s">
        <v>2627</v>
      </c>
      <c s="35" t="s">
        <v>5</v>
      </c>
      <c s="6" t="s">
        <v>2628</v>
      </c>
      <c s="36" t="s">
        <v>423</v>
      </c>
      <c s="37">
        <v>51.6</v>
      </c>
      <c s="36">
        <v>5E-05</v>
      </c>
      <c s="36">
        <f>ROUND(G985*H985,6)</f>
      </c>
      <c r="L985" s="38">
        <v>0</v>
      </c>
      <c s="32">
        <f>ROUND(ROUND(L985,2)*ROUND(G985,3),2)</f>
      </c>
      <c s="36" t="s">
        <v>926</v>
      </c>
      <c>
        <f>(M985*21)/100</f>
      </c>
      <c t="s">
        <v>28</v>
      </c>
    </row>
    <row r="986" spans="1:5" ht="12.75">
      <c r="A986" s="35" t="s">
        <v>56</v>
      </c>
      <c r="E986" s="39" t="s">
        <v>2628</v>
      </c>
    </row>
    <row r="987" spans="1:5" ht="12.75">
      <c r="A987" s="35" t="s">
        <v>57</v>
      </c>
      <c r="E987" s="40" t="s">
        <v>5</v>
      </c>
    </row>
    <row r="988" spans="1:5" ht="12.75">
      <c r="A988" t="s">
        <v>58</v>
      </c>
      <c r="E988" s="39" t="s">
        <v>59</v>
      </c>
    </row>
    <row r="989" spans="1:16" ht="12.75">
      <c r="A989" t="s">
        <v>50</v>
      </c>
      <c s="34" t="s">
        <v>2629</v>
      </c>
      <c s="34" t="s">
        <v>2630</v>
      </c>
      <c s="35" t="s">
        <v>5</v>
      </c>
      <c s="6" t="s">
        <v>2631</v>
      </c>
      <c s="36" t="s">
        <v>423</v>
      </c>
      <c s="37">
        <v>51.6</v>
      </c>
      <c s="36">
        <v>0</v>
      </c>
      <c s="36">
        <f>ROUND(G989*H989,6)</f>
      </c>
      <c r="L989" s="38">
        <v>0</v>
      </c>
      <c s="32">
        <f>ROUND(ROUND(L989,2)*ROUND(G989,3),2)</f>
      </c>
      <c s="36" t="s">
        <v>926</v>
      </c>
      <c>
        <f>(M989*21)/100</f>
      </c>
      <c t="s">
        <v>28</v>
      </c>
    </row>
    <row r="990" spans="1:5" ht="12.75">
      <c r="A990" s="35" t="s">
        <v>56</v>
      </c>
      <c r="E990" s="39" t="s">
        <v>2631</v>
      </c>
    </row>
    <row r="991" spans="1:5" ht="12.75">
      <c r="A991" s="35" t="s">
        <v>57</v>
      </c>
      <c r="E991" s="40" t="s">
        <v>5</v>
      </c>
    </row>
    <row r="992" spans="1:5" ht="12.75">
      <c r="A992" t="s">
        <v>58</v>
      </c>
      <c r="E992" s="39" t="s">
        <v>59</v>
      </c>
    </row>
    <row r="993" spans="1:16" ht="12.75">
      <c r="A993" t="s">
        <v>50</v>
      </c>
      <c s="34" t="s">
        <v>2632</v>
      </c>
      <c s="34" t="s">
        <v>2633</v>
      </c>
      <c s="35" t="s">
        <v>5</v>
      </c>
      <c s="6" t="s">
        <v>2634</v>
      </c>
      <c s="36" t="s">
        <v>1156</v>
      </c>
      <c s="37">
        <v>4.644</v>
      </c>
      <c s="36">
        <v>0.001</v>
      </c>
      <c s="36">
        <f>ROUND(G993*H993,6)</f>
      </c>
      <c r="L993" s="38">
        <v>0</v>
      </c>
      <c s="32">
        <f>ROUND(ROUND(L993,2)*ROUND(G993,3),2)</f>
      </c>
      <c s="36" t="s">
        <v>926</v>
      </c>
      <c>
        <f>(M993*21)/100</f>
      </c>
      <c t="s">
        <v>28</v>
      </c>
    </row>
    <row r="994" spans="1:5" ht="12.75">
      <c r="A994" s="35" t="s">
        <v>56</v>
      </c>
      <c r="E994" s="39" t="s">
        <v>2635</v>
      </c>
    </row>
    <row r="995" spans="1:5" ht="12.75">
      <c r="A995" s="35" t="s">
        <v>57</v>
      </c>
      <c r="E995" s="40" t="s">
        <v>5</v>
      </c>
    </row>
    <row r="996" spans="1:5" ht="12.75">
      <c r="A996" t="s">
        <v>58</v>
      </c>
      <c r="E996" s="39" t="s">
        <v>59</v>
      </c>
    </row>
    <row r="997" spans="1:16" ht="12.75">
      <c r="A997" t="s">
        <v>50</v>
      </c>
      <c s="34" t="s">
        <v>2636</v>
      </c>
      <c s="34" t="s">
        <v>2637</v>
      </c>
      <c s="35" t="s">
        <v>5</v>
      </c>
      <c s="6" t="s">
        <v>2638</v>
      </c>
      <c s="36" t="s">
        <v>236</v>
      </c>
      <c s="37">
        <v>4.128</v>
      </c>
      <c s="36">
        <v>0</v>
      </c>
      <c s="36">
        <f>ROUND(G997*H997,6)</f>
      </c>
      <c r="L997" s="38">
        <v>0</v>
      </c>
      <c s="32">
        <f>ROUND(ROUND(L997,2)*ROUND(G997,3),2)</f>
      </c>
      <c s="36" t="s">
        <v>926</v>
      </c>
      <c>
        <f>(M997*21)/100</f>
      </c>
      <c t="s">
        <v>28</v>
      </c>
    </row>
    <row r="998" spans="1:5" ht="12.75">
      <c r="A998" s="35" t="s">
        <v>56</v>
      </c>
      <c r="E998" s="39" t="s">
        <v>2638</v>
      </c>
    </row>
    <row r="999" spans="1:5" ht="12.75">
      <c r="A999" s="35" t="s">
        <v>57</v>
      </c>
      <c r="E999" s="40" t="s">
        <v>5</v>
      </c>
    </row>
    <row r="1000" spans="1:5" ht="12.75">
      <c r="A1000" t="s">
        <v>58</v>
      </c>
      <c r="E1000" s="39" t="s">
        <v>59</v>
      </c>
    </row>
    <row r="1001" spans="1:16" ht="25.5">
      <c r="A1001" t="s">
        <v>50</v>
      </c>
      <c s="34" t="s">
        <v>2639</v>
      </c>
      <c s="34" t="s">
        <v>2640</v>
      </c>
      <c s="35" t="s">
        <v>5</v>
      </c>
      <c s="6" t="s">
        <v>2641</v>
      </c>
      <c s="36" t="s">
        <v>423</v>
      </c>
      <c s="37">
        <v>11.03</v>
      </c>
      <c s="36">
        <v>1E-05</v>
      </c>
      <c s="36">
        <f>ROUND(G1001*H1001,6)</f>
      </c>
      <c r="L1001" s="38">
        <v>0</v>
      </c>
      <c s="32">
        <f>ROUND(ROUND(L1001,2)*ROUND(G1001,3),2)</f>
      </c>
      <c s="36" t="s">
        <v>926</v>
      </c>
      <c>
        <f>(M1001*21)/100</f>
      </c>
      <c t="s">
        <v>28</v>
      </c>
    </row>
    <row r="1002" spans="1:5" ht="25.5">
      <c r="A1002" s="35" t="s">
        <v>56</v>
      </c>
      <c r="E1002" s="39" t="s">
        <v>2641</v>
      </c>
    </row>
    <row r="1003" spans="1:5" ht="12.75">
      <c r="A1003" s="35" t="s">
        <v>57</v>
      </c>
      <c r="E1003" s="40" t="s">
        <v>5</v>
      </c>
    </row>
    <row r="1004" spans="1:5" ht="12.75">
      <c r="A1004" t="s">
        <v>58</v>
      </c>
      <c r="E1004" s="39" t="s">
        <v>59</v>
      </c>
    </row>
    <row r="1005" spans="1:16" ht="25.5">
      <c r="A1005" t="s">
        <v>50</v>
      </c>
      <c s="34" t="s">
        <v>2642</v>
      </c>
      <c s="34" t="s">
        <v>2643</v>
      </c>
      <c s="35" t="s">
        <v>5</v>
      </c>
      <c s="6" t="s">
        <v>2644</v>
      </c>
      <c s="36" t="s">
        <v>423</v>
      </c>
      <c s="37">
        <v>12.133</v>
      </c>
      <c s="36">
        <v>0.0005</v>
      </c>
      <c s="36">
        <f>ROUND(G1005*H1005,6)</f>
      </c>
      <c r="L1005" s="38">
        <v>0</v>
      </c>
      <c s="32">
        <f>ROUND(ROUND(L1005,2)*ROUND(G1005,3),2)</f>
      </c>
      <c s="36" t="s">
        <v>926</v>
      </c>
      <c>
        <f>(M1005*21)/100</f>
      </c>
      <c t="s">
        <v>28</v>
      </c>
    </row>
    <row r="1006" spans="1:5" ht="25.5">
      <c r="A1006" s="35" t="s">
        <v>56</v>
      </c>
      <c r="E1006" s="39" t="s">
        <v>2644</v>
      </c>
    </row>
    <row r="1007" spans="1:5" ht="12.75">
      <c r="A1007" s="35" t="s">
        <v>57</v>
      </c>
      <c r="E1007" s="40" t="s">
        <v>5</v>
      </c>
    </row>
    <row r="1008" spans="1:5" ht="12.75">
      <c r="A1008" t="s">
        <v>58</v>
      </c>
      <c r="E1008" s="39" t="s">
        <v>59</v>
      </c>
    </row>
    <row r="1009" spans="1:16" ht="25.5">
      <c r="A1009" t="s">
        <v>50</v>
      </c>
      <c s="34" t="s">
        <v>2645</v>
      </c>
      <c s="34" t="s">
        <v>2646</v>
      </c>
      <c s="35" t="s">
        <v>5</v>
      </c>
      <c s="6" t="s">
        <v>2647</v>
      </c>
      <c s="36" t="s">
        <v>939</v>
      </c>
      <c s="37">
        <v>19.044</v>
      </c>
      <c s="36">
        <v>0</v>
      </c>
      <c s="36">
        <f>ROUND(G1009*H1009,6)</f>
      </c>
      <c r="L1009" s="38">
        <v>0</v>
      </c>
      <c s="32">
        <f>ROUND(ROUND(L1009,2)*ROUND(G1009,3),2)</f>
      </c>
      <c s="36" t="s">
        <v>926</v>
      </c>
      <c>
        <f>(M1009*21)/100</f>
      </c>
      <c t="s">
        <v>28</v>
      </c>
    </row>
    <row r="1010" spans="1:5" ht="25.5">
      <c r="A1010" s="35" t="s">
        <v>56</v>
      </c>
      <c r="E1010" s="39" t="s">
        <v>2647</v>
      </c>
    </row>
    <row r="1011" spans="1:5" ht="12.75">
      <c r="A1011" s="35" t="s">
        <v>57</v>
      </c>
      <c r="E1011" s="40" t="s">
        <v>5</v>
      </c>
    </row>
    <row r="1012" spans="1:5" ht="12.75">
      <c r="A1012" t="s">
        <v>58</v>
      </c>
      <c r="E1012" s="39" t="s">
        <v>59</v>
      </c>
    </row>
    <row r="1013" spans="1:13" ht="12.75">
      <c r="A1013" t="s">
        <v>47</v>
      </c>
      <c r="C1013" s="31" t="s">
        <v>2648</v>
      </c>
      <c r="E1013" s="33" t="s">
        <v>2649</v>
      </c>
      <c r="J1013" s="32">
        <f>0</f>
      </c>
      <c s="32">
        <f>0</f>
      </c>
      <c s="32">
        <f>0+L1014+L1018+L1022+L1026+L1030+L1034+L1038+L1042+L1046+L1050+L1054+L1058+L1062+L1066+L1070+L1074+L1078+L1082+L1086+L1090+L1094+L1098+L1102+L1106+L1110+L1114+L1118+L1122+L1126+L1130+L1134+L1138+L1142+L1146+L1150</f>
      </c>
      <c s="32">
        <f>0+M1014+M1018+M1022+M1026+M1030+M1034+M1038+M1042+M1046+M1050+M1054+M1058+M1062+M1066+M1070+M1074+M1078+M1082+M1086+M1090+M1094+M1098+M1102+M1106+M1110+M1114+M1118+M1122+M1126+M1130+M1134+M1138+M1142+M1146+M1150</f>
      </c>
    </row>
    <row r="1014" spans="1:16" ht="38.25">
      <c r="A1014" t="s">
        <v>50</v>
      </c>
      <c s="34" t="s">
        <v>2650</v>
      </c>
      <c s="34" t="s">
        <v>2651</v>
      </c>
      <c s="35" t="s">
        <v>5</v>
      </c>
      <c s="6" t="s">
        <v>2652</v>
      </c>
      <c s="36" t="s">
        <v>423</v>
      </c>
      <c s="37">
        <v>28.72</v>
      </c>
      <c s="36">
        <v>0.00603</v>
      </c>
      <c s="36">
        <f>ROUND(G1014*H1014,6)</f>
      </c>
      <c r="L1014" s="38">
        <v>0</v>
      </c>
      <c s="32">
        <f>ROUND(ROUND(L1014,2)*ROUND(G1014,3),2)</f>
      </c>
      <c s="36" t="s">
        <v>926</v>
      </c>
      <c>
        <f>(M1014*21)/100</f>
      </c>
      <c t="s">
        <v>28</v>
      </c>
    </row>
    <row r="1015" spans="1:5" ht="38.25">
      <c r="A1015" s="35" t="s">
        <v>56</v>
      </c>
      <c r="E1015" s="39" t="s">
        <v>2652</v>
      </c>
    </row>
    <row r="1016" spans="1:5" ht="12.75">
      <c r="A1016" s="35" t="s">
        <v>57</v>
      </c>
      <c r="E1016" s="40" t="s">
        <v>5</v>
      </c>
    </row>
    <row r="1017" spans="1:5" ht="12.75">
      <c r="A1017" t="s">
        <v>58</v>
      </c>
      <c r="E1017" s="39" t="s">
        <v>59</v>
      </c>
    </row>
    <row r="1018" spans="1:16" ht="12.75">
      <c r="A1018" t="s">
        <v>50</v>
      </c>
      <c s="34" t="s">
        <v>2653</v>
      </c>
      <c s="34" t="s">
        <v>2654</v>
      </c>
      <c s="35" t="s">
        <v>5</v>
      </c>
      <c s="6" t="s">
        <v>2655</v>
      </c>
      <c s="36" t="s">
        <v>423</v>
      </c>
      <c s="37">
        <v>14.175</v>
      </c>
      <c s="36">
        <v>0.006</v>
      </c>
      <c s="36">
        <f>ROUND(G1018*H1018,6)</f>
      </c>
      <c r="L1018" s="38">
        <v>0</v>
      </c>
      <c s="32">
        <f>ROUND(ROUND(L1018,2)*ROUND(G1018,3),2)</f>
      </c>
      <c s="36" t="s">
        <v>926</v>
      </c>
      <c>
        <f>(M1018*21)/100</f>
      </c>
      <c t="s">
        <v>28</v>
      </c>
    </row>
    <row r="1019" spans="1:5" ht="12.75">
      <c r="A1019" s="35" t="s">
        <v>56</v>
      </c>
      <c r="E1019" s="39" t="s">
        <v>2655</v>
      </c>
    </row>
    <row r="1020" spans="1:5" ht="12.75">
      <c r="A1020" s="35" t="s">
        <v>57</v>
      </c>
      <c r="E1020" s="40" t="s">
        <v>5</v>
      </c>
    </row>
    <row r="1021" spans="1:5" ht="12.75">
      <c r="A1021" t="s">
        <v>58</v>
      </c>
      <c r="E1021" s="39" t="s">
        <v>59</v>
      </c>
    </row>
    <row r="1022" spans="1:16" ht="12.75">
      <c r="A1022" t="s">
        <v>50</v>
      </c>
      <c s="34" t="s">
        <v>2656</v>
      </c>
      <c s="34" t="s">
        <v>2657</v>
      </c>
      <c s="35" t="s">
        <v>5</v>
      </c>
      <c s="6" t="s">
        <v>2658</v>
      </c>
      <c s="36" t="s">
        <v>423</v>
      </c>
      <c s="37">
        <v>14.175</v>
      </c>
      <c s="36">
        <v>0.00168</v>
      </c>
      <c s="36">
        <f>ROUND(G1022*H1022,6)</f>
      </c>
      <c r="L1022" s="38">
        <v>0</v>
      </c>
      <c s="32">
        <f>ROUND(ROUND(L1022,2)*ROUND(G1022,3),2)</f>
      </c>
      <c s="36" t="s">
        <v>926</v>
      </c>
      <c>
        <f>(M1022*21)/100</f>
      </c>
      <c t="s">
        <v>28</v>
      </c>
    </row>
    <row r="1023" spans="1:5" ht="12.75">
      <c r="A1023" s="35" t="s">
        <v>56</v>
      </c>
      <c r="E1023" s="39" t="s">
        <v>2658</v>
      </c>
    </row>
    <row r="1024" spans="1:5" ht="12.75">
      <c r="A1024" s="35" t="s">
        <v>57</v>
      </c>
      <c r="E1024" s="40" t="s">
        <v>5</v>
      </c>
    </row>
    <row r="1025" spans="1:5" ht="12.75">
      <c r="A1025" t="s">
        <v>58</v>
      </c>
      <c r="E1025" s="39" t="s">
        <v>59</v>
      </c>
    </row>
    <row r="1026" spans="1:16" ht="12.75">
      <c r="A1026" t="s">
        <v>50</v>
      </c>
      <c s="34" t="s">
        <v>2659</v>
      </c>
      <c s="34" t="s">
        <v>2660</v>
      </c>
      <c s="35" t="s">
        <v>5</v>
      </c>
      <c s="6" t="s">
        <v>2661</v>
      </c>
      <c s="36" t="s">
        <v>423</v>
      </c>
      <c s="37">
        <v>15.981</v>
      </c>
      <c s="36">
        <v>0.00442</v>
      </c>
      <c s="36">
        <f>ROUND(G1026*H1026,6)</f>
      </c>
      <c r="L1026" s="38">
        <v>0</v>
      </c>
      <c s="32">
        <f>ROUND(ROUND(L1026,2)*ROUND(G1026,3),2)</f>
      </c>
      <c s="36" t="s">
        <v>926</v>
      </c>
      <c>
        <f>(M1026*21)/100</f>
      </c>
      <c t="s">
        <v>28</v>
      </c>
    </row>
    <row r="1027" spans="1:5" ht="12.75">
      <c r="A1027" s="35" t="s">
        <v>56</v>
      </c>
      <c r="E1027" s="39" t="s">
        <v>2661</v>
      </c>
    </row>
    <row r="1028" spans="1:5" ht="12.75">
      <c r="A1028" s="35" t="s">
        <v>57</v>
      </c>
      <c r="E1028" s="40" t="s">
        <v>5</v>
      </c>
    </row>
    <row r="1029" spans="1:5" ht="12.75">
      <c r="A1029" t="s">
        <v>58</v>
      </c>
      <c r="E1029" s="39" t="s">
        <v>59</v>
      </c>
    </row>
    <row r="1030" spans="1:16" ht="25.5">
      <c r="A1030" t="s">
        <v>50</v>
      </c>
      <c s="34" t="s">
        <v>2662</v>
      </c>
      <c s="34" t="s">
        <v>2663</v>
      </c>
      <c s="35" t="s">
        <v>5</v>
      </c>
      <c s="6" t="s">
        <v>2664</v>
      </c>
      <c s="36" t="s">
        <v>423</v>
      </c>
      <c s="37">
        <v>1940</v>
      </c>
      <c s="36">
        <v>0</v>
      </c>
      <c s="36">
        <f>ROUND(G1030*H1030,6)</f>
      </c>
      <c r="L1030" s="38">
        <v>0</v>
      </c>
      <c s="32">
        <f>ROUND(ROUND(L1030,2)*ROUND(G1030,3),2)</f>
      </c>
      <c s="36" t="s">
        <v>926</v>
      </c>
      <c>
        <f>(M1030*21)/100</f>
      </c>
      <c t="s">
        <v>28</v>
      </c>
    </row>
    <row r="1031" spans="1:5" ht="25.5">
      <c r="A1031" s="35" t="s">
        <v>56</v>
      </c>
      <c r="E1031" s="39" t="s">
        <v>2664</v>
      </c>
    </row>
    <row r="1032" spans="1:5" ht="12.75">
      <c r="A1032" s="35" t="s">
        <v>57</v>
      </c>
      <c r="E1032" s="40" t="s">
        <v>5</v>
      </c>
    </row>
    <row r="1033" spans="1:5" ht="12.75">
      <c r="A1033" t="s">
        <v>58</v>
      </c>
      <c r="E1033" s="39" t="s">
        <v>59</v>
      </c>
    </row>
    <row r="1034" spans="1:16" ht="12.75">
      <c r="A1034" t="s">
        <v>50</v>
      </c>
      <c s="34" t="s">
        <v>2665</v>
      </c>
      <c s="34" t="s">
        <v>2666</v>
      </c>
      <c s="35" t="s">
        <v>5</v>
      </c>
      <c s="6" t="s">
        <v>2667</v>
      </c>
      <c s="36" t="s">
        <v>423</v>
      </c>
      <c s="37">
        <v>212.73</v>
      </c>
      <c s="36">
        <v>0.0011</v>
      </c>
      <c s="36">
        <f>ROUND(G1034*H1034,6)</f>
      </c>
      <c r="L1034" s="38">
        <v>0</v>
      </c>
      <c s="32">
        <f>ROUND(ROUND(L1034,2)*ROUND(G1034,3),2)</f>
      </c>
      <c s="36" t="s">
        <v>926</v>
      </c>
      <c>
        <f>(M1034*21)/100</f>
      </c>
      <c t="s">
        <v>28</v>
      </c>
    </row>
    <row r="1035" spans="1:5" ht="12.75">
      <c r="A1035" s="35" t="s">
        <v>56</v>
      </c>
      <c r="E1035" s="39" t="s">
        <v>2667</v>
      </c>
    </row>
    <row r="1036" spans="1:5" ht="12.75">
      <c r="A1036" s="35" t="s">
        <v>57</v>
      </c>
      <c r="E1036" s="40" t="s">
        <v>5</v>
      </c>
    </row>
    <row r="1037" spans="1:5" ht="12.75">
      <c r="A1037" t="s">
        <v>58</v>
      </c>
      <c r="E1037" s="39" t="s">
        <v>59</v>
      </c>
    </row>
    <row r="1038" spans="1:16" ht="12.75">
      <c r="A1038" t="s">
        <v>50</v>
      </c>
      <c s="34" t="s">
        <v>2668</v>
      </c>
      <c s="34" t="s">
        <v>2669</v>
      </c>
      <c s="35" t="s">
        <v>5</v>
      </c>
      <c s="6" t="s">
        <v>2670</v>
      </c>
      <c s="36" t="s">
        <v>423</v>
      </c>
      <c s="37">
        <v>789.39</v>
      </c>
      <c s="36">
        <v>0.00386</v>
      </c>
      <c s="36">
        <f>ROUND(G1038*H1038,6)</f>
      </c>
      <c r="L1038" s="38">
        <v>0</v>
      </c>
      <c s="32">
        <f>ROUND(ROUND(L1038,2)*ROUND(G1038,3),2)</f>
      </c>
      <c s="36" t="s">
        <v>926</v>
      </c>
      <c>
        <f>(M1038*21)/100</f>
      </c>
      <c t="s">
        <v>28</v>
      </c>
    </row>
    <row r="1039" spans="1:5" ht="12.75">
      <c r="A1039" s="35" t="s">
        <v>56</v>
      </c>
      <c r="E1039" s="39" t="s">
        <v>2670</v>
      </c>
    </row>
    <row r="1040" spans="1:5" ht="12.75">
      <c r="A1040" s="35" t="s">
        <v>57</v>
      </c>
      <c r="E1040" s="40" t="s">
        <v>5</v>
      </c>
    </row>
    <row r="1041" spans="1:5" ht="12.75">
      <c r="A1041" t="s">
        <v>58</v>
      </c>
      <c r="E1041" s="39" t="s">
        <v>59</v>
      </c>
    </row>
    <row r="1042" spans="1:16" ht="12.75">
      <c r="A1042" t="s">
        <v>50</v>
      </c>
      <c s="34" t="s">
        <v>2671</v>
      </c>
      <c s="34" t="s">
        <v>2672</v>
      </c>
      <c s="35" t="s">
        <v>5</v>
      </c>
      <c s="6" t="s">
        <v>2673</v>
      </c>
      <c s="36" t="s">
        <v>423</v>
      </c>
      <c s="37">
        <v>807.345</v>
      </c>
      <c s="36">
        <v>0.002</v>
      </c>
      <c s="36">
        <f>ROUND(G1042*H1042,6)</f>
      </c>
      <c r="L1042" s="38">
        <v>0</v>
      </c>
      <c s="32">
        <f>ROUND(ROUND(L1042,2)*ROUND(G1042,3),2)</f>
      </c>
      <c s="36" t="s">
        <v>926</v>
      </c>
      <c>
        <f>(M1042*21)/100</f>
      </c>
      <c t="s">
        <v>28</v>
      </c>
    </row>
    <row r="1043" spans="1:5" ht="12.75">
      <c r="A1043" s="35" t="s">
        <v>56</v>
      </c>
      <c r="E1043" s="39" t="s">
        <v>2673</v>
      </c>
    </row>
    <row r="1044" spans="1:5" ht="12.75">
      <c r="A1044" s="35" t="s">
        <v>57</v>
      </c>
      <c r="E1044" s="40" t="s">
        <v>5</v>
      </c>
    </row>
    <row r="1045" spans="1:5" ht="12.75">
      <c r="A1045" t="s">
        <v>58</v>
      </c>
      <c r="E1045" s="39" t="s">
        <v>59</v>
      </c>
    </row>
    <row r="1046" spans="1:16" ht="12.75">
      <c r="A1046" t="s">
        <v>50</v>
      </c>
      <c s="34" t="s">
        <v>2674</v>
      </c>
      <c s="34" t="s">
        <v>2675</v>
      </c>
      <c s="35" t="s">
        <v>5</v>
      </c>
      <c s="6" t="s">
        <v>2676</v>
      </c>
      <c s="36" t="s">
        <v>423</v>
      </c>
      <c s="37">
        <v>73.185</v>
      </c>
      <c s="36">
        <v>0.0014</v>
      </c>
      <c s="36">
        <f>ROUND(G1046*H1046,6)</f>
      </c>
      <c r="L1046" s="38">
        <v>0</v>
      </c>
      <c s="32">
        <f>ROUND(ROUND(L1046,2)*ROUND(G1046,3),2)</f>
      </c>
      <c s="36" t="s">
        <v>926</v>
      </c>
      <c>
        <f>(M1046*21)/100</f>
      </c>
      <c t="s">
        <v>28</v>
      </c>
    </row>
    <row r="1047" spans="1:5" ht="12.75">
      <c r="A1047" s="35" t="s">
        <v>56</v>
      </c>
      <c r="E1047" s="39" t="s">
        <v>2676</v>
      </c>
    </row>
    <row r="1048" spans="1:5" ht="12.75">
      <c r="A1048" s="35" t="s">
        <v>57</v>
      </c>
      <c r="E1048" s="40" t="s">
        <v>5</v>
      </c>
    </row>
    <row r="1049" spans="1:5" ht="12.75">
      <c r="A1049" t="s">
        <v>58</v>
      </c>
      <c r="E1049" s="39" t="s">
        <v>59</v>
      </c>
    </row>
    <row r="1050" spans="1:16" ht="25.5">
      <c r="A1050" t="s">
        <v>50</v>
      </c>
      <c s="34" t="s">
        <v>2677</v>
      </c>
      <c s="34" t="s">
        <v>2678</v>
      </c>
      <c s="35" t="s">
        <v>5</v>
      </c>
      <c s="6" t="s">
        <v>2679</v>
      </c>
      <c s="36" t="s">
        <v>423</v>
      </c>
      <c s="37">
        <v>14.805</v>
      </c>
      <c s="36">
        <v>0.00592</v>
      </c>
      <c s="36">
        <f>ROUND(G1050*H1050,6)</f>
      </c>
      <c r="L1050" s="38">
        <v>0</v>
      </c>
      <c s="32">
        <f>ROUND(ROUND(L1050,2)*ROUND(G1050,3),2)</f>
      </c>
      <c s="36" t="s">
        <v>926</v>
      </c>
      <c>
        <f>(M1050*21)/100</f>
      </c>
      <c t="s">
        <v>28</v>
      </c>
    </row>
    <row r="1051" spans="1:5" ht="25.5">
      <c r="A1051" s="35" t="s">
        <v>56</v>
      </c>
      <c r="E1051" s="39" t="s">
        <v>2679</v>
      </c>
    </row>
    <row r="1052" spans="1:5" ht="12.75">
      <c r="A1052" s="35" t="s">
        <v>57</v>
      </c>
      <c r="E1052" s="40" t="s">
        <v>5</v>
      </c>
    </row>
    <row r="1053" spans="1:5" ht="12.75">
      <c r="A1053" t="s">
        <v>58</v>
      </c>
      <c r="E1053" s="39" t="s">
        <v>59</v>
      </c>
    </row>
    <row r="1054" spans="1:16" ht="12.75">
      <c r="A1054" t="s">
        <v>50</v>
      </c>
      <c s="34" t="s">
        <v>2680</v>
      </c>
      <c s="34" t="s">
        <v>2681</v>
      </c>
      <c s="35" t="s">
        <v>5</v>
      </c>
      <c s="6" t="s">
        <v>2682</v>
      </c>
      <c s="36" t="s">
        <v>423</v>
      </c>
      <c s="37">
        <v>139.545</v>
      </c>
      <c s="36">
        <v>0.0032</v>
      </c>
      <c s="36">
        <f>ROUND(G1054*H1054,6)</f>
      </c>
      <c r="L1054" s="38">
        <v>0</v>
      </c>
      <c s="32">
        <f>ROUND(ROUND(L1054,2)*ROUND(G1054,3),2)</f>
      </c>
      <c s="36" t="s">
        <v>926</v>
      </c>
      <c>
        <f>(M1054*21)/100</f>
      </c>
      <c t="s">
        <v>28</v>
      </c>
    </row>
    <row r="1055" spans="1:5" ht="12.75">
      <c r="A1055" s="35" t="s">
        <v>56</v>
      </c>
      <c r="E1055" s="39" t="s">
        <v>2682</v>
      </c>
    </row>
    <row r="1056" spans="1:5" ht="12.75">
      <c r="A1056" s="35" t="s">
        <v>57</v>
      </c>
      <c r="E1056" s="40" t="s">
        <v>5</v>
      </c>
    </row>
    <row r="1057" spans="1:5" ht="12.75">
      <c r="A1057" t="s">
        <v>58</v>
      </c>
      <c r="E1057" s="39" t="s">
        <v>59</v>
      </c>
    </row>
    <row r="1058" spans="1:16" ht="25.5">
      <c r="A1058" t="s">
        <v>50</v>
      </c>
      <c s="34" t="s">
        <v>2683</v>
      </c>
      <c s="34" t="s">
        <v>2684</v>
      </c>
      <c s="35" t="s">
        <v>5</v>
      </c>
      <c s="6" t="s">
        <v>2685</v>
      </c>
      <c s="36" t="s">
        <v>423</v>
      </c>
      <c s="37">
        <v>114.45</v>
      </c>
      <c s="36">
        <v>0.006</v>
      </c>
      <c s="36">
        <f>ROUND(G1058*H1058,6)</f>
      </c>
      <c r="L1058" s="38">
        <v>0</v>
      </c>
      <c s="32">
        <f>ROUND(ROUND(L1058,2)*ROUND(G1058,3),2)</f>
      </c>
      <c s="36" t="s">
        <v>926</v>
      </c>
      <c>
        <f>(M1058*21)/100</f>
      </c>
      <c t="s">
        <v>28</v>
      </c>
    </row>
    <row r="1059" spans="1:5" ht="25.5">
      <c r="A1059" s="35" t="s">
        <v>56</v>
      </c>
      <c r="E1059" s="39" t="s">
        <v>2685</v>
      </c>
    </row>
    <row r="1060" spans="1:5" ht="12.75">
      <c r="A1060" s="35" t="s">
        <v>57</v>
      </c>
      <c r="E1060" s="40" t="s">
        <v>5</v>
      </c>
    </row>
    <row r="1061" spans="1:5" ht="12.75">
      <c r="A1061" t="s">
        <v>58</v>
      </c>
      <c r="E1061" s="39" t="s">
        <v>59</v>
      </c>
    </row>
    <row r="1062" spans="1:16" ht="12.75">
      <c r="A1062" t="s">
        <v>50</v>
      </c>
      <c s="34" t="s">
        <v>2686</v>
      </c>
      <c s="34" t="s">
        <v>2687</v>
      </c>
      <c s="35" t="s">
        <v>5</v>
      </c>
      <c s="6" t="s">
        <v>2688</v>
      </c>
      <c s="36" t="s">
        <v>423</v>
      </c>
      <c s="37">
        <v>120.173</v>
      </c>
      <c s="36">
        <v>0.0036</v>
      </c>
      <c s="36">
        <f>ROUND(G1062*H1062,6)</f>
      </c>
      <c r="L1062" s="38">
        <v>0</v>
      </c>
      <c s="32">
        <f>ROUND(ROUND(L1062,2)*ROUND(G1062,3),2)</f>
      </c>
      <c s="36" t="s">
        <v>926</v>
      </c>
      <c>
        <f>(M1062*21)/100</f>
      </c>
      <c t="s">
        <v>28</v>
      </c>
    </row>
    <row r="1063" spans="1:5" ht="12.75">
      <c r="A1063" s="35" t="s">
        <v>56</v>
      </c>
      <c r="E1063" s="39" t="s">
        <v>2688</v>
      </c>
    </row>
    <row r="1064" spans="1:5" ht="12.75">
      <c r="A1064" s="35" t="s">
        <v>57</v>
      </c>
      <c r="E1064" s="40" t="s">
        <v>5</v>
      </c>
    </row>
    <row r="1065" spans="1:5" ht="12.75">
      <c r="A1065" t="s">
        <v>58</v>
      </c>
      <c r="E1065" s="39" t="s">
        <v>59</v>
      </c>
    </row>
    <row r="1066" spans="1:16" ht="25.5">
      <c r="A1066" t="s">
        <v>50</v>
      </c>
      <c s="34" t="s">
        <v>2689</v>
      </c>
      <c s="34" t="s">
        <v>2690</v>
      </c>
      <c s="35" t="s">
        <v>5</v>
      </c>
      <c s="6" t="s">
        <v>2691</v>
      </c>
      <c s="36" t="s">
        <v>423</v>
      </c>
      <c s="37">
        <v>1199.8</v>
      </c>
      <c s="36">
        <v>0.00606</v>
      </c>
      <c s="36">
        <f>ROUND(G1066*H1066,6)</f>
      </c>
      <c r="L1066" s="38">
        <v>0</v>
      </c>
      <c s="32">
        <f>ROUND(ROUND(L1066,2)*ROUND(G1066,3),2)</f>
      </c>
      <c s="36" t="s">
        <v>926</v>
      </c>
      <c>
        <f>(M1066*21)/100</f>
      </c>
      <c t="s">
        <v>28</v>
      </c>
    </row>
    <row r="1067" spans="1:5" ht="25.5">
      <c r="A1067" s="35" t="s">
        <v>56</v>
      </c>
      <c r="E1067" s="39" t="s">
        <v>2691</v>
      </c>
    </row>
    <row r="1068" spans="1:5" ht="63.75">
      <c r="A1068" s="35" t="s">
        <v>57</v>
      </c>
      <c r="E1068" s="40" t="s">
        <v>2692</v>
      </c>
    </row>
    <row r="1069" spans="1:5" ht="12.75">
      <c r="A1069" t="s">
        <v>58</v>
      </c>
      <c r="E1069" s="39" t="s">
        <v>59</v>
      </c>
    </row>
    <row r="1070" spans="1:16" ht="12.75">
      <c r="A1070" t="s">
        <v>50</v>
      </c>
      <c s="34" t="s">
        <v>2693</v>
      </c>
      <c s="34" t="s">
        <v>2694</v>
      </c>
      <c s="35" t="s">
        <v>5</v>
      </c>
      <c s="6" t="s">
        <v>2695</v>
      </c>
      <c s="36" t="s">
        <v>423</v>
      </c>
      <c s="37">
        <v>51.92</v>
      </c>
      <c s="36">
        <v>0.0023</v>
      </c>
      <c s="36">
        <f>ROUND(G1070*H1070,6)</f>
      </c>
      <c r="L1070" s="38">
        <v>0</v>
      </c>
      <c s="32">
        <f>ROUND(ROUND(L1070,2)*ROUND(G1070,3),2)</f>
      </c>
      <c s="36" t="s">
        <v>926</v>
      </c>
      <c>
        <f>(M1070*21)/100</f>
      </c>
      <c t="s">
        <v>28</v>
      </c>
    </row>
    <row r="1071" spans="1:5" ht="12.75">
      <c r="A1071" s="35" t="s">
        <v>56</v>
      </c>
      <c r="E1071" s="39" t="s">
        <v>2695</v>
      </c>
    </row>
    <row r="1072" spans="1:5" ht="12.75">
      <c r="A1072" s="35" t="s">
        <v>57</v>
      </c>
      <c r="E1072" s="40" t="s">
        <v>5</v>
      </c>
    </row>
    <row r="1073" spans="1:5" ht="12.75">
      <c r="A1073" t="s">
        <v>58</v>
      </c>
      <c r="E1073" s="39" t="s">
        <v>59</v>
      </c>
    </row>
    <row r="1074" spans="1:16" ht="12.75">
      <c r="A1074" t="s">
        <v>50</v>
      </c>
      <c s="34" t="s">
        <v>2696</v>
      </c>
      <c s="34" t="s">
        <v>2697</v>
      </c>
      <c s="35" t="s">
        <v>5</v>
      </c>
      <c s="6" t="s">
        <v>2698</v>
      </c>
      <c s="36" t="s">
        <v>423</v>
      </c>
      <c s="37">
        <v>937.64</v>
      </c>
      <c s="36">
        <v>0.0046</v>
      </c>
      <c s="36">
        <f>ROUND(G1074*H1074,6)</f>
      </c>
      <c r="L1074" s="38">
        <v>0</v>
      </c>
      <c s="32">
        <f>ROUND(ROUND(L1074,2)*ROUND(G1074,3),2)</f>
      </c>
      <c s="36" t="s">
        <v>926</v>
      </c>
      <c>
        <f>(M1074*21)/100</f>
      </c>
      <c t="s">
        <v>28</v>
      </c>
    </row>
    <row r="1075" spans="1:5" ht="12.75">
      <c r="A1075" s="35" t="s">
        <v>56</v>
      </c>
      <c r="E1075" s="39" t="s">
        <v>2698</v>
      </c>
    </row>
    <row r="1076" spans="1:5" ht="12.75">
      <c r="A1076" s="35" t="s">
        <v>57</v>
      </c>
      <c r="E1076" s="40" t="s">
        <v>5</v>
      </c>
    </row>
    <row r="1077" spans="1:5" ht="12.75">
      <c r="A1077" t="s">
        <v>58</v>
      </c>
      <c r="E1077" s="39" t="s">
        <v>59</v>
      </c>
    </row>
    <row r="1078" spans="1:16" ht="12.75">
      <c r="A1078" t="s">
        <v>50</v>
      </c>
      <c s="34" t="s">
        <v>2699</v>
      </c>
      <c s="34" t="s">
        <v>2700</v>
      </c>
      <c s="35" t="s">
        <v>5</v>
      </c>
      <c s="6" t="s">
        <v>2701</v>
      </c>
      <c s="36" t="s">
        <v>423</v>
      </c>
      <c s="37">
        <v>253.55</v>
      </c>
      <c s="36">
        <v>0.00345</v>
      </c>
      <c s="36">
        <f>ROUND(G1078*H1078,6)</f>
      </c>
      <c r="L1078" s="38">
        <v>0</v>
      </c>
      <c s="32">
        <f>ROUND(ROUND(L1078,2)*ROUND(G1078,3),2)</f>
      </c>
      <c s="36" t="s">
        <v>926</v>
      </c>
      <c>
        <f>(M1078*21)/100</f>
      </c>
      <c t="s">
        <v>28</v>
      </c>
    </row>
    <row r="1079" spans="1:5" ht="12.75">
      <c r="A1079" s="35" t="s">
        <v>56</v>
      </c>
      <c r="E1079" s="39" t="s">
        <v>2701</v>
      </c>
    </row>
    <row r="1080" spans="1:5" ht="12.75">
      <c r="A1080" s="35" t="s">
        <v>57</v>
      </c>
      <c r="E1080" s="40" t="s">
        <v>5</v>
      </c>
    </row>
    <row r="1081" spans="1:5" ht="12.75">
      <c r="A1081" t="s">
        <v>58</v>
      </c>
      <c r="E1081" s="39" t="s">
        <v>59</v>
      </c>
    </row>
    <row r="1082" spans="1:16" ht="12.75">
      <c r="A1082" t="s">
        <v>50</v>
      </c>
      <c s="34" t="s">
        <v>2702</v>
      </c>
      <c s="34" t="s">
        <v>2703</v>
      </c>
      <c s="35" t="s">
        <v>5</v>
      </c>
      <c s="6" t="s">
        <v>2704</v>
      </c>
      <c s="36" t="s">
        <v>423</v>
      </c>
      <c s="37">
        <v>76.67</v>
      </c>
      <c s="36">
        <v>0.0075</v>
      </c>
      <c s="36">
        <f>ROUND(G1082*H1082,6)</f>
      </c>
      <c r="L1082" s="38">
        <v>0</v>
      </c>
      <c s="32">
        <f>ROUND(ROUND(L1082,2)*ROUND(G1082,3),2)</f>
      </c>
      <c s="36" t="s">
        <v>926</v>
      </c>
      <c>
        <f>(M1082*21)/100</f>
      </c>
      <c t="s">
        <v>28</v>
      </c>
    </row>
    <row r="1083" spans="1:5" ht="12.75">
      <c r="A1083" s="35" t="s">
        <v>56</v>
      </c>
      <c r="E1083" s="39" t="s">
        <v>2704</v>
      </c>
    </row>
    <row r="1084" spans="1:5" ht="25.5">
      <c r="A1084" s="35" t="s">
        <v>57</v>
      </c>
      <c r="E1084" s="40" t="s">
        <v>2705</v>
      </c>
    </row>
    <row r="1085" spans="1:5" ht="12.75">
      <c r="A1085" t="s">
        <v>58</v>
      </c>
      <c r="E1085" s="39" t="s">
        <v>5</v>
      </c>
    </row>
    <row r="1086" spans="1:16" ht="25.5">
      <c r="A1086" t="s">
        <v>50</v>
      </c>
      <c s="34" t="s">
        <v>2706</v>
      </c>
      <c s="34" t="s">
        <v>2707</v>
      </c>
      <c s="35" t="s">
        <v>5</v>
      </c>
      <c s="6" t="s">
        <v>2708</v>
      </c>
      <c s="36" t="s">
        <v>423</v>
      </c>
      <c s="37">
        <v>1998.6</v>
      </c>
      <c s="36">
        <v>0.00058</v>
      </c>
      <c s="36">
        <f>ROUND(G1086*H1086,6)</f>
      </c>
      <c r="L1086" s="38">
        <v>0</v>
      </c>
      <c s="32">
        <f>ROUND(ROUND(L1086,2)*ROUND(G1086,3),2)</f>
      </c>
      <c s="36" t="s">
        <v>926</v>
      </c>
      <c>
        <f>(M1086*21)/100</f>
      </c>
      <c t="s">
        <v>28</v>
      </c>
    </row>
    <row r="1087" spans="1:5" ht="25.5">
      <c r="A1087" s="35" t="s">
        <v>56</v>
      </c>
      <c r="E1087" s="39" t="s">
        <v>2708</v>
      </c>
    </row>
    <row r="1088" spans="1:5" ht="12.75">
      <c r="A1088" s="35" t="s">
        <v>57</v>
      </c>
      <c r="E1088" s="40" t="s">
        <v>5</v>
      </c>
    </row>
    <row r="1089" spans="1:5" ht="12.75">
      <c r="A1089" t="s">
        <v>58</v>
      </c>
      <c r="E1089" s="39" t="s">
        <v>59</v>
      </c>
    </row>
    <row r="1090" spans="1:16" ht="12.75">
      <c r="A1090" t="s">
        <v>50</v>
      </c>
      <c s="34" t="s">
        <v>2709</v>
      </c>
      <c s="34" t="s">
        <v>2710</v>
      </c>
      <c s="35" t="s">
        <v>5</v>
      </c>
      <c s="6" t="s">
        <v>2711</v>
      </c>
      <c s="36" t="s">
        <v>423</v>
      </c>
      <c s="37">
        <v>127.05</v>
      </c>
      <c s="36">
        <v>0.0054</v>
      </c>
      <c s="36">
        <f>ROUND(G1090*H1090,6)</f>
      </c>
      <c r="L1090" s="38">
        <v>0</v>
      </c>
      <c s="32">
        <f>ROUND(ROUND(L1090,2)*ROUND(G1090,3),2)</f>
      </c>
      <c s="36" t="s">
        <v>926</v>
      </c>
      <c>
        <f>(M1090*21)/100</f>
      </c>
      <c t="s">
        <v>28</v>
      </c>
    </row>
    <row r="1091" spans="1:5" ht="12.75">
      <c r="A1091" s="35" t="s">
        <v>56</v>
      </c>
      <c r="E1091" s="39" t="s">
        <v>2711</v>
      </c>
    </row>
    <row r="1092" spans="1:5" ht="12.75">
      <c r="A1092" s="35" t="s">
        <v>57</v>
      </c>
      <c r="E1092" s="40" t="s">
        <v>5</v>
      </c>
    </row>
    <row r="1093" spans="1:5" ht="12.75">
      <c r="A1093" t="s">
        <v>58</v>
      </c>
      <c r="E1093" s="39" t="s">
        <v>59</v>
      </c>
    </row>
    <row r="1094" spans="1:16" ht="12.75">
      <c r="A1094" t="s">
        <v>50</v>
      </c>
      <c s="34" t="s">
        <v>2712</v>
      </c>
      <c s="34" t="s">
        <v>2713</v>
      </c>
      <c s="35" t="s">
        <v>5</v>
      </c>
      <c s="6" t="s">
        <v>2714</v>
      </c>
      <c s="36" t="s">
        <v>423</v>
      </c>
      <c s="37">
        <v>918.96</v>
      </c>
      <c s="36">
        <v>0.0045</v>
      </c>
      <c s="36">
        <f>ROUND(G1094*H1094,6)</f>
      </c>
      <c r="L1094" s="38">
        <v>0</v>
      </c>
      <c s="32">
        <f>ROUND(ROUND(L1094,2)*ROUND(G1094,3),2)</f>
      </c>
      <c s="36" t="s">
        <v>926</v>
      </c>
      <c>
        <f>(M1094*21)/100</f>
      </c>
      <c t="s">
        <v>28</v>
      </c>
    </row>
    <row r="1095" spans="1:5" ht="12.75">
      <c r="A1095" s="35" t="s">
        <v>56</v>
      </c>
      <c r="E1095" s="39" t="s">
        <v>2714</v>
      </c>
    </row>
    <row r="1096" spans="1:5" ht="12.75">
      <c r="A1096" s="35" t="s">
        <v>57</v>
      </c>
      <c r="E1096" s="40" t="s">
        <v>5</v>
      </c>
    </row>
    <row r="1097" spans="1:5" ht="12.75">
      <c r="A1097" t="s">
        <v>58</v>
      </c>
      <c r="E1097" s="39" t="s">
        <v>59</v>
      </c>
    </row>
    <row r="1098" spans="1:16" ht="12.75">
      <c r="A1098" t="s">
        <v>50</v>
      </c>
      <c s="34" t="s">
        <v>2715</v>
      </c>
      <c s="34" t="s">
        <v>2716</v>
      </c>
      <c s="35" t="s">
        <v>5</v>
      </c>
      <c s="6" t="s">
        <v>2717</v>
      </c>
      <c s="36" t="s">
        <v>423</v>
      </c>
      <c s="37">
        <v>445.62</v>
      </c>
      <c s="36">
        <v>0.006</v>
      </c>
      <c s="36">
        <f>ROUND(G1098*H1098,6)</f>
      </c>
      <c r="L1098" s="38">
        <v>0</v>
      </c>
      <c s="32">
        <f>ROUND(ROUND(L1098,2)*ROUND(G1098,3),2)</f>
      </c>
      <c s="36" t="s">
        <v>926</v>
      </c>
      <c>
        <f>(M1098*21)/100</f>
      </c>
      <c t="s">
        <v>28</v>
      </c>
    </row>
    <row r="1099" spans="1:5" ht="12.75">
      <c r="A1099" s="35" t="s">
        <v>56</v>
      </c>
      <c r="E1099" s="39" t="s">
        <v>2717</v>
      </c>
    </row>
    <row r="1100" spans="1:5" ht="12.75">
      <c r="A1100" s="35" t="s">
        <v>57</v>
      </c>
      <c r="E1100" s="40" t="s">
        <v>5</v>
      </c>
    </row>
    <row r="1101" spans="1:5" ht="12.75">
      <c r="A1101" t="s">
        <v>58</v>
      </c>
      <c r="E1101" s="39" t="s">
        <v>59</v>
      </c>
    </row>
    <row r="1102" spans="1:16" ht="12.75">
      <c r="A1102" t="s">
        <v>50</v>
      </c>
      <c s="34" t="s">
        <v>2718</v>
      </c>
      <c s="34" t="s">
        <v>2719</v>
      </c>
      <c s="35" t="s">
        <v>5</v>
      </c>
      <c s="6" t="s">
        <v>2720</v>
      </c>
      <c s="36" t="s">
        <v>423</v>
      </c>
      <c s="37">
        <v>606.9</v>
      </c>
      <c s="36">
        <v>0.03209</v>
      </c>
      <c s="36">
        <f>ROUND(G1102*H1102,6)</f>
      </c>
      <c r="L1102" s="38">
        <v>0</v>
      </c>
      <c s="32">
        <f>ROUND(ROUND(L1102,2)*ROUND(G1102,3),2)</f>
      </c>
      <c s="36" t="s">
        <v>926</v>
      </c>
      <c>
        <f>(M1102*21)/100</f>
      </c>
      <c t="s">
        <v>28</v>
      </c>
    </row>
    <row r="1103" spans="1:5" ht="12.75">
      <c r="A1103" s="35" t="s">
        <v>56</v>
      </c>
      <c r="E1103" s="39" t="s">
        <v>2720</v>
      </c>
    </row>
    <row r="1104" spans="1:5" ht="12.75">
      <c r="A1104" s="35" t="s">
        <v>57</v>
      </c>
      <c r="E1104" s="40" t="s">
        <v>5</v>
      </c>
    </row>
    <row r="1105" spans="1:5" ht="12.75">
      <c r="A1105" t="s">
        <v>58</v>
      </c>
      <c r="E1105" s="39" t="s">
        <v>59</v>
      </c>
    </row>
    <row r="1106" spans="1:16" ht="25.5">
      <c r="A1106" t="s">
        <v>50</v>
      </c>
      <c s="34" t="s">
        <v>2721</v>
      </c>
      <c s="34" t="s">
        <v>2722</v>
      </c>
      <c s="35" t="s">
        <v>5</v>
      </c>
      <c s="6" t="s">
        <v>2723</v>
      </c>
      <c s="36" t="s">
        <v>423</v>
      </c>
      <c s="37">
        <v>17.4</v>
      </c>
      <c s="36">
        <v>0.000121</v>
      </c>
      <c s="36">
        <f>ROUND(G1106*H1106,6)</f>
      </c>
      <c r="L1106" s="38">
        <v>0</v>
      </c>
      <c s="32">
        <f>ROUND(ROUND(L1106,2)*ROUND(G1106,3),2)</f>
      </c>
      <c s="36" t="s">
        <v>926</v>
      </c>
      <c>
        <f>(M1106*21)/100</f>
      </c>
      <c t="s">
        <v>28</v>
      </c>
    </row>
    <row r="1107" spans="1:5" ht="25.5">
      <c r="A1107" s="35" t="s">
        <v>56</v>
      </c>
      <c r="E1107" s="39" t="s">
        <v>2723</v>
      </c>
    </row>
    <row r="1108" spans="1:5" ht="12.75">
      <c r="A1108" s="35" t="s">
        <v>57</v>
      </c>
      <c r="E1108" s="40" t="s">
        <v>5</v>
      </c>
    </row>
    <row r="1109" spans="1:5" ht="12.75">
      <c r="A1109" t="s">
        <v>58</v>
      </c>
      <c r="E1109" s="39" t="s">
        <v>59</v>
      </c>
    </row>
    <row r="1110" spans="1:16" ht="12.75">
      <c r="A1110" t="s">
        <v>50</v>
      </c>
      <c s="34" t="s">
        <v>2724</v>
      </c>
      <c s="34" t="s">
        <v>2725</v>
      </c>
      <c s="35" t="s">
        <v>5</v>
      </c>
      <c s="6" t="s">
        <v>2726</v>
      </c>
      <c s="36" t="s">
        <v>423</v>
      </c>
      <c s="37">
        <v>18.27</v>
      </c>
      <c s="36">
        <v>0.0024</v>
      </c>
      <c s="36">
        <f>ROUND(G1110*H1110,6)</f>
      </c>
      <c r="L1110" s="38">
        <v>0</v>
      </c>
      <c s="32">
        <f>ROUND(ROUND(L1110,2)*ROUND(G1110,3),2)</f>
      </c>
      <c s="36" t="s">
        <v>926</v>
      </c>
      <c>
        <f>(M1110*21)/100</f>
      </c>
      <c t="s">
        <v>28</v>
      </c>
    </row>
    <row r="1111" spans="1:5" ht="12.75">
      <c r="A1111" s="35" t="s">
        <v>56</v>
      </c>
      <c r="E1111" s="39" t="s">
        <v>2726</v>
      </c>
    </row>
    <row r="1112" spans="1:5" ht="12.75">
      <c r="A1112" s="35" t="s">
        <v>57</v>
      </c>
      <c r="E1112" s="40" t="s">
        <v>5</v>
      </c>
    </row>
    <row r="1113" spans="1:5" ht="12.75">
      <c r="A1113" t="s">
        <v>58</v>
      </c>
      <c r="E1113" s="39" t="s">
        <v>59</v>
      </c>
    </row>
    <row r="1114" spans="1:16" ht="25.5">
      <c r="A1114" t="s">
        <v>50</v>
      </c>
      <c s="34" t="s">
        <v>2727</v>
      </c>
      <c s="34" t="s">
        <v>2728</v>
      </c>
      <c s="35" t="s">
        <v>5</v>
      </c>
      <c s="6" t="s">
        <v>2729</v>
      </c>
      <c s="36" t="s">
        <v>423</v>
      </c>
      <c s="37">
        <v>1133.68</v>
      </c>
      <c s="36">
        <v>0.00058</v>
      </c>
      <c s="36">
        <f>ROUND(G1114*H1114,6)</f>
      </c>
      <c r="L1114" s="38">
        <v>0</v>
      </c>
      <c s="32">
        <f>ROUND(ROUND(L1114,2)*ROUND(G1114,3),2)</f>
      </c>
      <c s="36" t="s">
        <v>926</v>
      </c>
      <c>
        <f>(M1114*21)/100</f>
      </c>
      <c t="s">
        <v>28</v>
      </c>
    </row>
    <row r="1115" spans="1:5" ht="25.5">
      <c r="A1115" s="35" t="s">
        <v>56</v>
      </c>
      <c r="E1115" s="39" t="s">
        <v>2729</v>
      </c>
    </row>
    <row r="1116" spans="1:5" ht="12.75">
      <c r="A1116" s="35" t="s">
        <v>57</v>
      </c>
      <c r="E1116" s="40" t="s">
        <v>5</v>
      </c>
    </row>
    <row r="1117" spans="1:5" ht="12.75">
      <c r="A1117" t="s">
        <v>58</v>
      </c>
      <c r="E1117" s="39" t="s">
        <v>59</v>
      </c>
    </row>
    <row r="1118" spans="1:16" ht="12.75">
      <c r="A1118" t="s">
        <v>50</v>
      </c>
      <c s="34" t="s">
        <v>2730</v>
      </c>
      <c s="34" t="s">
        <v>2731</v>
      </c>
      <c s="35" t="s">
        <v>5</v>
      </c>
      <c s="6" t="s">
        <v>2732</v>
      </c>
      <c s="36" t="s">
        <v>236</v>
      </c>
      <c s="37">
        <v>95.521</v>
      </c>
      <c s="36">
        <v>0.02</v>
      </c>
      <c s="36">
        <f>ROUND(G1118*H1118,6)</f>
      </c>
      <c r="L1118" s="38">
        <v>0</v>
      </c>
      <c s="32">
        <f>ROUND(ROUND(L1118,2)*ROUND(G1118,3),2)</f>
      </c>
      <c s="36" t="s">
        <v>926</v>
      </c>
      <c>
        <f>(M1118*21)/100</f>
      </c>
      <c t="s">
        <v>28</v>
      </c>
    </row>
    <row r="1119" spans="1:5" ht="12.75">
      <c r="A1119" s="35" t="s">
        <v>56</v>
      </c>
      <c r="E1119" s="39" t="s">
        <v>2732</v>
      </c>
    </row>
    <row r="1120" spans="1:5" ht="12.75">
      <c r="A1120" s="35" t="s">
        <v>57</v>
      </c>
      <c r="E1120" s="40" t="s">
        <v>5</v>
      </c>
    </row>
    <row r="1121" spans="1:5" ht="12.75">
      <c r="A1121" t="s">
        <v>58</v>
      </c>
      <c r="E1121" s="39" t="s">
        <v>59</v>
      </c>
    </row>
    <row r="1122" spans="1:16" ht="12.75">
      <c r="A1122" t="s">
        <v>50</v>
      </c>
      <c s="34" t="s">
        <v>2733</v>
      </c>
      <c s="34" t="s">
        <v>2734</v>
      </c>
      <c s="35" t="s">
        <v>5</v>
      </c>
      <c s="6" t="s">
        <v>2735</v>
      </c>
      <c s="36" t="s">
        <v>236</v>
      </c>
      <c s="37">
        <v>42.483</v>
      </c>
      <c s="36">
        <v>0.02625</v>
      </c>
      <c s="36">
        <f>ROUND(G1122*H1122,6)</f>
      </c>
      <c r="L1122" s="38">
        <v>0</v>
      </c>
      <c s="32">
        <f>ROUND(ROUND(L1122,2)*ROUND(G1122,3),2)</f>
      </c>
      <c s="36" t="s">
        <v>926</v>
      </c>
      <c>
        <f>(M1122*21)/100</f>
      </c>
      <c t="s">
        <v>28</v>
      </c>
    </row>
    <row r="1123" spans="1:5" ht="12.75">
      <c r="A1123" s="35" t="s">
        <v>56</v>
      </c>
      <c r="E1123" s="39" t="s">
        <v>2735</v>
      </c>
    </row>
    <row r="1124" spans="1:5" ht="12.75">
      <c r="A1124" s="35" t="s">
        <v>57</v>
      </c>
      <c r="E1124" s="40" t="s">
        <v>5</v>
      </c>
    </row>
    <row r="1125" spans="1:5" ht="12.75">
      <c r="A1125" t="s">
        <v>58</v>
      </c>
      <c r="E1125" s="39" t="s">
        <v>59</v>
      </c>
    </row>
    <row r="1126" spans="1:16" ht="25.5">
      <c r="A1126" t="s">
        <v>50</v>
      </c>
      <c s="34" t="s">
        <v>2736</v>
      </c>
      <c s="34" t="s">
        <v>2737</v>
      </c>
      <c s="35" t="s">
        <v>5</v>
      </c>
      <c s="6" t="s">
        <v>2738</v>
      </c>
      <c s="36" t="s">
        <v>423</v>
      </c>
      <c s="37">
        <v>1534.8</v>
      </c>
      <c s="36">
        <v>0</v>
      </c>
      <c s="36">
        <f>ROUND(G1126*H1126,6)</f>
      </c>
      <c r="L1126" s="38">
        <v>0</v>
      </c>
      <c s="32">
        <f>ROUND(ROUND(L1126,2)*ROUND(G1126,3),2)</f>
      </c>
      <c s="36" t="s">
        <v>926</v>
      </c>
      <c>
        <f>(M1126*21)/100</f>
      </c>
      <c t="s">
        <v>28</v>
      </c>
    </row>
    <row r="1127" spans="1:5" ht="25.5">
      <c r="A1127" s="35" t="s">
        <v>56</v>
      </c>
      <c r="E1127" s="39" t="s">
        <v>2738</v>
      </c>
    </row>
    <row r="1128" spans="1:5" ht="12.75">
      <c r="A1128" s="35" t="s">
        <v>57</v>
      </c>
      <c r="E1128" s="40" t="s">
        <v>5</v>
      </c>
    </row>
    <row r="1129" spans="1:5" ht="12.75">
      <c r="A1129" t="s">
        <v>58</v>
      </c>
      <c r="E1129" s="39" t="s">
        <v>59</v>
      </c>
    </row>
    <row r="1130" spans="1:16" ht="12.75">
      <c r="A1130" t="s">
        <v>50</v>
      </c>
      <c s="34" t="s">
        <v>2739</v>
      </c>
      <c s="34" t="s">
        <v>2740</v>
      </c>
      <c s="35" t="s">
        <v>5</v>
      </c>
      <c s="6" t="s">
        <v>2741</v>
      </c>
      <c s="36" t="s">
        <v>423</v>
      </c>
      <c s="37">
        <v>1688.28</v>
      </c>
      <c s="36">
        <v>0.0004</v>
      </c>
      <c s="36">
        <f>ROUND(G1130*H1130,6)</f>
      </c>
      <c r="L1130" s="38">
        <v>0</v>
      </c>
      <c s="32">
        <f>ROUND(ROUND(L1130,2)*ROUND(G1130,3),2)</f>
      </c>
      <c s="36" t="s">
        <v>926</v>
      </c>
      <c>
        <f>(M1130*21)/100</f>
      </c>
      <c t="s">
        <v>28</v>
      </c>
    </row>
    <row r="1131" spans="1:5" ht="12.75">
      <c r="A1131" s="35" t="s">
        <v>56</v>
      </c>
      <c r="E1131" s="39" t="s">
        <v>2741</v>
      </c>
    </row>
    <row r="1132" spans="1:5" ht="12.75">
      <c r="A1132" s="35" t="s">
        <v>57</v>
      </c>
      <c r="E1132" s="40" t="s">
        <v>5</v>
      </c>
    </row>
    <row r="1133" spans="1:5" ht="12.75">
      <c r="A1133" t="s">
        <v>58</v>
      </c>
      <c r="E1133" s="39" t="s">
        <v>59</v>
      </c>
    </row>
    <row r="1134" spans="1:16" ht="12.75">
      <c r="A1134" t="s">
        <v>50</v>
      </c>
      <c s="34" t="s">
        <v>2742</v>
      </c>
      <c s="34" t="s">
        <v>2743</v>
      </c>
      <c s="35" t="s">
        <v>5</v>
      </c>
      <c s="6" t="s">
        <v>2744</v>
      </c>
      <c s="36" t="s">
        <v>423</v>
      </c>
      <c s="37">
        <v>1836.9</v>
      </c>
      <c s="36">
        <v>0</v>
      </c>
      <c s="36">
        <f>ROUND(G1134*H1134,6)</f>
      </c>
      <c r="L1134" s="38">
        <v>0</v>
      </c>
      <c s="32">
        <f>ROUND(ROUND(L1134,2)*ROUND(G1134,3),2)</f>
      </c>
      <c s="36" t="s">
        <v>97</v>
      </c>
      <c>
        <f>(M1134*21)/100</f>
      </c>
      <c t="s">
        <v>28</v>
      </c>
    </row>
    <row r="1135" spans="1:5" ht="12.75">
      <c r="A1135" s="35" t="s">
        <v>56</v>
      </c>
      <c r="E1135" s="39" t="s">
        <v>2744</v>
      </c>
    </row>
    <row r="1136" spans="1:5" ht="12.75">
      <c r="A1136" s="35" t="s">
        <v>57</v>
      </c>
      <c r="E1136" s="40" t="s">
        <v>5</v>
      </c>
    </row>
    <row r="1137" spans="1:5" ht="12.75">
      <c r="A1137" t="s">
        <v>58</v>
      </c>
      <c r="E1137" s="39" t="s">
        <v>5</v>
      </c>
    </row>
    <row r="1138" spans="1:16" ht="12.75">
      <c r="A1138" t="s">
        <v>50</v>
      </c>
      <c s="34" t="s">
        <v>2745</v>
      </c>
      <c s="34" t="s">
        <v>2746</v>
      </c>
      <c s="35" t="s">
        <v>5</v>
      </c>
      <c s="6" t="s">
        <v>2747</v>
      </c>
      <c s="36" t="s">
        <v>423</v>
      </c>
      <c s="37">
        <v>1983.852</v>
      </c>
      <c s="36">
        <v>0.0003</v>
      </c>
      <c s="36">
        <f>ROUND(G1138*H1138,6)</f>
      </c>
      <c r="L1138" s="38">
        <v>0</v>
      </c>
      <c s="32">
        <f>ROUND(ROUND(L1138,2)*ROUND(G1138,3),2)</f>
      </c>
      <c s="36" t="s">
        <v>926</v>
      </c>
      <c>
        <f>(M1138*21)/100</f>
      </c>
      <c t="s">
        <v>28</v>
      </c>
    </row>
    <row r="1139" spans="1:5" ht="12.75">
      <c r="A1139" s="35" t="s">
        <v>56</v>
      </c>
      <c r="E1139" s="39" t="s">
        <v>2747</v>
      </c>
    </row>
    <row r="1140" spans="1:5" ht="12.75">
      <c r="A1140" s="35" t="s">
        <v>57</v>
      </c>
      <c r="E1140" s="40" t="s">
        <v>5</v>
      </c>
    </row>
    <row r="1141" spans="1:5" ht="12.75">
      <c r="A1141" t="s">
        <v>58</v>
      </c>
      <c r="E1141" s="39" t="s">
        <v>59</v>
      </c>
    </row>
    <row r="1142" spans="1:16" ht="12.75">
      <c r="A1142" t="s">
        <v>50</v>
      </c>
      <c s="34" t="s">
        <v>2748</v>
      </c>
      <c s="34" t="s">
        <v>2749</v>
      </c>
      <c s="35" t="s">
        <v>5</v>
      </c>
      <c s="6" t="s">
        <v>2750</v>
      </c>
      <c s="36" t="s">
        <v>423</v>
      </c>
      <c s="37">
        <v>69.7</v>
      </c>
      <c s="36">
        <v>1E-05</v>
      </c>
      <c s="36">
        <f>ROUND(G1142*H1142,6)</f>
      </c>
      <c r="L1142" s="38">
        <v>0</v>
      </c>
      <c s="32">
        <f>ROUND(ROUND(L1142,2)*ROUND(G1142,3),2)</f>
      </c>
      <c s="36" t="s">
        <v>2751</v>
      </c>
      <c>
        <f>(M1142*21)/100</f>
      </c>
      <c t="s">
        <v>28</v>
      </c>
    </row>
    <row r="1143" spans="1:5" ht="25.5">
      <c r="A1143" s="35" t="s">
        <v>56</v>
      </c>
      <c r="E1143" s="39" t="s">
        <v>2752</v>
      </c>
    </row>
    <row r="1144" spans="1:5" ht="12.75">
      <c r="A1144" s="35" t="s">
        <v>57</v>
      </c>
      <c r="E1144" s="40" t="s">
        <v>2753</v>
      </c>
    </row>
    <row r="1145" spans="1:5" ht="12.75">
      <c r="A1145" t="s">
        <v>58</v>
      </c>
      <c r="E1145" s="39" t="s">
        <v>5</v>
      </c>
    </row>
    <row r="1146" spans="1:16" ht="25.5">
      <c r="A1146" t="s">
        <v>50</v>
      </c>
      <c s="34" t="s">
        <v>2754</v>
      </c>
      <c s="34" t="s">
        <v>2755</v>
      </c>
      <c s="35" t="s">
        <v>5</v>
      </c>
      <c s="6" t="s">
        <v>2756</v>
      </c>
      <c s="36" t="s">
        <v>423</v>
      </c>
      <c s="37">
        <v>76.67</v>
      </c>
      <c s="36">
        <v>0.00013</v>
      </c>
      <c s="36">
        <f>ROUND(G1146*H1146,6)</f>
      </c>
      <c r="L1146" s="38">
        <v>0</v>
      </c>
      <c s="32">
        <f>ROUND(ROUND(L1146,2)*ROUND(G1146,3),2)</f>
      </c>
      <c s="36" t="s">
        <v>926</v>
      </c>
      <c>
        <f>(M1146*21)/100</f>
      </c>
      <c t="s">
        <v>28</v>
      </c>
    </row>
    <row r="1147" spans="1:5" ht="25.5">
      <c r="A1147" s="35" t="s">
        <v>56</v>
      </c>
      <c r="E1147" s="39" t="s">
        <v>2756</v>
      </c>
    </row>
    <row r="1148" spans="1:5" ht="12.75">
      <c r="A1148" s="35" t="s">
        <v>57</v>
      </c>
      <c r="E1148" s="40" t="s">
        <v>5</v>
      </c>
    </row>
    <row r="1149" spans="1:5" ht="12.75">
      <c r="A1149" t="s">
        <v>58</v>
      </c>
      <c r="E1149" s="39" t="s">
        <v>5</v>
      </c>
    </row>
    <row r="1150" spans="1:16" ht="25.5">
      <c r="A1150" t="s">
        <v>50</v>
      </c>
      <c s="34" t="s">
        <v>2757</v>
      </c>
      <c s="34" t="s">
        <v>2758</v>
      </c>
      <c s="35" t="s">
        <v>5</v>
      </c>
      <c s="6" t="s">
        <v>2759</v>
      </c>
      <c s="36" t="s">
        <v>939</v>
      </c>
      <c s="37">
        <v>53.297</v>
      </c>
      <c s="36">
        <v>0</v>
      </c>
      <c s="36">
        <f>ROUND(G1150*H1150,6)</f>
      </c>
      <c r="L1150" s="38">
        <v>0</v>
      </c>
      <c s="32">
        <f>ROUND(ROUND(L1150,2)*ROUND(G1150,3),2)</f>
      </c>
      <c s="36" t="s">
        <v>926</v>
      </c>
      <c>
        <f>(M1150*21)/100</f>
      </c>
      <c t="s">
        <v>28</v>
      </c>
    </row>
    <row r="1151" spans="1:5" ht="25.5">
      <c r="A1151" s="35" t="s">
        <v>56</v>
      </c>
      <c r="E1151" s="39" t="s">
        <v>2759</v>
      </c>
    </row>
    <row r="1152" spans="1:5" ht="12.75">
      <c r="A1152" s="35" t="s">
        <v>57</v>
      </c>
      <c r="E1152" s="40" t="s">
        <v>5</v>
      </c>
    </row>
    <row r="1153" spans="1:5" ht="12.75">
      <c r="A1153" t="s">
        <v>58</v>
      </c>
      <c r="E1153" s="39" t="s">
        <v>59</v>
      </c>
    </row>
    <row r="1154" spans="1:13" ht="12.75">
      <c r="A1154" t="s">
        <v>47</v>
      </c>
      <c r="C1154" s="31" t="s">
        <v>2760</v>
      </c>
      <c r="E1154" s="33" t="s">
        <v>2761</v>
      </c>
      <c r="J1154" s="32">
        <f>0</f>
      </c>
      <c s="32">
        <f>0</f>
      </c>
      <c s="32">
        <f>0+L1155+L1159+L1163+L1167+L1171+L1175+L1179+L1183+L1187+L1191+L1195+L1199+L1203+L1207+L1211+L1215+L1219+L1223+L1227+L1231+L1235+L1239+L1243+L1247+L1251+L1255+L1259+L1263+L1267+L1271+L1275+L1279+L1283</f>
      </c>
      <c s="32">
        <f>0+M1155+M1159+M1163+M1167+M1171+M1175+M1179+M1183+M1187+M1191+M1195+M1199+M1203+M1207+M1211+M1215+M1219+M1223+M1227+M1231+M1235+M1239+M1243+M1247+M1251+M1255+M1259+M1263+M1267+M1271+M1275+M1279+M1283</f>
      </c>
    </row>
    <row r="1155" spans="1:16" ht="12.75">
      <c r="A1155" t="s">
        <v>50</v>
      </c>
      <c s="34" t="s">
        <v>2762</v>
      </c>
      <c s="34" t="s">
        <v>2763</v>
      </c>
      <c s="35" t="s">
        <v>5</v>
      </c>
      <c s="6" t="s">
        <v>2764</v>
      </c>
      <c s="36" t="s">
        <v>1223</v>
      </c>
      <c s="37">
        <v>1</v>
      </c>
      <c s="36">
        <v>0</v>
      </c>
      <c s="36">
        <f>ROUND(G1155*H1155,6)</f>
      </c>
      <c r="L1155" s="38">
        <v>0</v>
      </c>
      <c s="32">
        <f>ROUND(ROUND(L1155,2)*ROUND(G1155,3),2)</f>
      </c>
      <c s="36" t="s">
        <v>97</v>
      </c>
      <c>
        <f>(M1155*21)/100</f>
      </c>
      <c t="s">
        <v>28</v>
      </c>
    </row>
    <row r="1156" spans="1:5" ht="12.75">
      <c r="A1156" s="35" t="s">
        <v>56</v>
      </c>
      <c r="E1156" s="39" t="s">
        <v>2764</v>
      </c>
    </row>
    <row r="1157" spans="1:5" ht="12.75">
      <c r="A1157" s="35" t="s">
        <v>57</v>
      </c>
      <c r="E1157" s="40" t="s">
        <v>5</v>
      </c>
    </row>
    <row r="1158" spans="1:5" ht="12.75">
      <c r="A1158" t="s">
        <v>58</v>
      </c>
      <c r="E1158" s="39" t="s">
        <v>5</v>
      </c>
    </row>
    <row r="1159" spans="1:16" ht="12.75">
      <c r="A1159" t="s">
        <v>50</v>
      </c>
      <c s="34" t="s">
        <v>2765</v>
      </c>
      <c s="34" t="s">
        <v>2766</v>
      </c>
      <c s="35" t="s">
        <v>5</v>
      </c>
      <c s="6" t="s">
        <v>2764</v>
      </c>
      <c s="36" t="s">
        <v>1223</v>
      </c>
      <c s="37">
        <v>1</v>
      </c>
      <c s="36">
        <v>0</v>
      </c>
      <c s="36">
        <f>ROUND(G1159*H1159,6)</f>
      </c>
      <c r="L1159" s="38">
        <v>0</v>
      </c>
      <c s="32">
        <f>ROUND(ROUND(L1159,2)*ROUND(G1159,3),2)</f>
      </c>
      <c s="36" t="s">
        <v>97</v>
      </c>
      <c>
        <f>(M1159*21)/100</f>
      </c>
      <c t="s">
        <v>28</v>
      </c>
    </row>
    <row r="1160" spans="1:5" ht="12.75">
      <c r="A1160" s="35" t="s">
        <v>56</v>
      </c>
      <c r="E1160" s="39" t="s">
        <v>2764</v>
      </c>
    </row>
    <row r="1161" spans="1:5" ht="12.75">
      <c r="A1161" s="35" t="s">
        <v>57</v>
      </c>
      <c r="E1161" s="40" t="s">
        <v>5</v>
      </c>
    </row>
    <row r="1162" spans="1:5" ht="12.75">
      <c r="A1162" t="s">
        <v>58</v>
      </c>
      <c r="E1162" s="39" t="s">
        <v>5</v>
      </c>
    </row>
    <row r="1163" spans="1:16" ht="12.75">
      <c r="A1163" t="s">
        <v>50</v>
      </c>
      <c s="34" t="s">
        <v>2767</v>
      </c>
      <c s="34" t="s">
        <v>2768</v>
      </c>
      <c s="35" t="s">
        <v>5</v>
      </c>
      <c s="6" t="s">
        <v>2769</v>
      </c>
      <c s="36" t="s">
        <v>64</v>
      </c>
      <c s="37">
        <v>18</v>
      </c>
      <c s="36">
        <v>0.000364</v>
      </c>
      <c s="36">
        <f>ROUND(G1163*H1163,6)</f>
      </c>
      <c r="L1163" s="38">
        <v>0</v>
      </c>
      <c s="32">
        <f>ROUND(ROUND(L1163,2)*ROUND(G1163,3),2)</f>
      </c>
      <c s="36" t="s">
        <v>926</v>
      </c>
      <c>
        <f>(M1163*21)/100</f>
      </c>
      <c t="s">
        <v>28</v>
      </c>
    </row>
    <row r="1164" spans="1:5" ht="12.75">
      <c r="A1164" s="35" t="s">
        <v>56</v>
      </c>
      <c r="E1164" s="39" t="s">
        <v>2769</v>
      </c>
    </row>
    <row r="1165" spans="1:5" ht="12.75">
      <c r="A1165" s="35" t="s">
        <v>57</v>
      </c>
      <c r="E1165" s="40" t="s">
        <v>5</v>
      </c>
    </row>
    <row r="1166" spans="1:5" ht="12.75">
      <c r="A1166" t="s">
        <v>58</v>
      </c>
      <c r="E1166" s="39" t="s">
        <v>59</v>
      </c>
    </row>
    <row r="1167" spans="1:16" ht="12.75">
      <c r="A1167" t="s">
        <v>50</v>
      </c>
      <c s="34" t="s">
        <v>2770</v>
      </c>
      <c s="34" t="s">
        <v>2771</v>
      </c>
      <c s="35" t="s">
        <v>5</v>
      </c>
      <c s="6" t="s">
        <v>2772</v>
      </c>
      <c s="36" t="s">
        <v>64</v>
      </c>
      <c s="37">
        <v>54</v>
      </c>
      <c s="36">
        <v>0.000587</v>
      </c>
      <c s="36">
        <f>ROUND(G1167*H1167,6)</f>
      </c>
      <c r="L1167" s="38">
        <v>0</v>
      </c>
      <c s="32">
        <f>ROUND(ROUND(L1167,2)*ROUND(G1167,3),2)</f>
      </c>
      <c s="36" t="s">
        <v>926</v>
      </c>
      <c>
        <f>(M1167*21)/100</f>
      </c>
      <c t="s">
        <v>28</v>
      </c>
    </row>
    <row r="1168" spans="1:5" ht="12.75">
      <c r="A1168" s="35" t="s">
        <v>56</v>
      </c>
      <c r="E1168" s="39" t="s">
        <v>2772</v>
      </c>
    </row>
    <row r="1169" spans="1:5" ht="12.75">
      <c r="A1169" s="35" t="s">
        <v>57</v>
      </c>
      <c r="E1169" s="40" t="s">
        <v>5</v>
      </c>
    </row>
    <row r="1170" spans="1:5" ht="12.75">
      <c r="A1170" t="s">
        <v>58</v>
      </c>
      <c r="E1170" s="39" t="s">
        <v>59</v>
      </c>
    </row>
    <row r="1171" spans="1:16" ht="12.75">
      <c r="A1171" t="s">
        <v>50</v>
      </c>
      <c s="34" t="s">
        <v>2773</v>
      </c>
      <c s="34" t="s">
        <v>2774</v>
      </c>
      <c s="35" t="s">
        <v>5</v>
      </c>
      <c s="6" t="s">
        <v>2775</v>
      </c>
      <c s="36" t="s">
        <v>64</v>
      </c>
      <c s="37">
        <v>182</v>
      </c>
      <c s="36">
        <v>0.00201</v>
      </c>
      <c s="36">
        <f>ROUND(G1171*H1171,6)</f>
      </c>
      <c r="L1171" s="38">
        <v>0</v>
      </c>
      <c s="32">
        <f>ROUND(ROUND(L1171,2)*ROUND(G1171,3),2)</f>
      </c>
      <c s="36" t="s">
        <v>926</v>
      </c>
      <c>
        <f>(M1171*21)/100</f>
      </c>
      <c t="s">
        <v>28</v>
      </c>
    </row>
    <row r="1172" spans="1:5" ht="12.75">
      <c r="A1172" s="35" t="s">
        <v>56</v>
      </c>
      <c r="E1172" s="39" t="s">
        <v>2775</v>
      </c>
    </row>
    <row r="1173" spans="1:5" ht="12.75">
      <c r="A1173" s="35" t="s">
        <v>57</v>
      </c>
      <c r="E1173" s="40" t="s">
        <v>5</v>
      </c>
    </row>
    <row r="1174" spans="1:5" ht="12.75">
      <c r="A1174" t="s">
        <v>58</v>
      </c>
      <c r="E1174" s="39" t="s">
        <v>59</v>
      </c>
    </row>
    <row r="1175" spans="1:16" ht="12.75">
      <c r="A1175" t="s">
        <v>50</v>
      </c>
      <c s="34" t="s">
        <v>2776</v>
      </c>
      <c s="34" t="s">
        <v>2777</v>
      </c>
      <c s="35" t="s">
        <v>5</v>
      </c>
      <c s="6" t="s">
        <v>2778</v>
      </c>
      <c s="36" t="s">
        <v>64</v>
      </c>
      <c s="37">
        <v>69</v>
      </c>
      <c s="36">
        <v>0.001451</v>
      </c>
      <c s="36">
        <f>ROUND(G1175*H1175,6)</f>
      </c>
      <c r="L1175" s="38">
        <v>0</v>
      </c>
      <c s="32">
        <f>ROUND(ROUND(L1175,2)*ROUND(G1175,3),2)</f>
      </c>
      <c s="36" t="s">
        <v>926</v>
      </c>
      <c>
        <f>(M1175*21)/100</f>
      </c>
      <c t="s">
        <v>28</v>
      </c>
    </row>
    <row r="1176" spans="1:5" ht="12.75">
      <c r="A1176" s="35" t="s">
        <v>56</v>
      </c>
      <c r="E1176" s="39" t="s">
        <v>2778</v>
      </c>
    </row>
    <row r="1177" spans="1:5" ht="12.75">
      <c r="A1177" s="35" t="s">
        <v>57</v>
      </c>
      <c r="E1177" s="40" t="s">
        <v>5</v>
      </c>
    </row>
    <row r="1178" spans="1:5" ht="12.75">
      <c r="A1178" t="s">
        <v>58</v>
      </c>
      <c r="E1178" s="39" t="s">
        <v>59</v>
      </c>
    </row>
    <row r="1179" spans="1:16" ht="12.75">
      <c r="A1179" t="s">
        <v>50</v>
      </c>
      <c s="34" t="s">
        <v>2779</v>
      </c>
      <c s="34" t="s">
        <v>2780</v>
      </c>
      <c s="35" t="s">
        <v>5</v>
      </c>
      <c s="6" t="s">
        <v>2781</v>
      </c>
      <c s="36" t="s">
        <v>64</v>
      </c>
      <c s="37">
        <v>105</v>
      </c>
      <c s="36">
        <v>0.000405</v>
      </c>
      <c s="36">
        <f>ROUND(G1179*H1179,6)</f>
      </c>
      <c r="L1179" s="38">
        <v>0</v>
      </c>
      <c s="32">
        <f>ROUND(ROUND(L1179,2)*ROUND(G1179,3),2)</f>
      </c>
      <c s="36" t="s">
        <v>926</v>
      </c>
      <c>
        <f>(M1179*21)/100</f>
      </c>
      <c t="s">
        <v>28</v>
      </c>
    </row>
    <row r="1180" spans="1:5" ht="12.75">
      <c r="A1180" s="35" t="s">
        <v>56</v>
      </c>
      <c r="E1180" s="39" t="s">
        <v>2781</v>
      </c>
    </row>
    <row r="1181" spans="1:5" ht="12.75">
      <c r="A1181" s="35" t="s">
        <v>57</v>
      </c>
      <c r="E1181" s="40" t="s">
        <v>5</v>
      </c>
    </row>
    <row r="1182" spans="1:5" ht="12.75">
      <c r="A1182" t="s">
        <v>58</v>
      </c>
      <c r="E1182" s="39" t="s">
        <v>59</v>
      </c>
    </row>
    <row r="1183" spans="1:16" ht="12.75">
      <c r="A1183" t="s">
        <v>50</v>
      </c>
      <c s="34" t="s">
        <v>2782</v>
      </c>
      <c s="34" t="s">
        <v>2783</v>
      </c>
      <c s="35" t="s">
        <v>5</v>
      </c>
      <c s="6" t="s">
        <v>2784</v>
      </c>
      <c s="36" t="s">
        <v>64</v>
      </c>
      <c s="37">
        <v>20</v>
      </c>
      <c s="36">
        <v>0.000412</v>
      </c>
      <c s="36">
        <f>ROUND(G1183*H1183,6)</f>
      </c>
      <c r="L1183" s="38">
        <v>0</v>
      </c>
      <c s="32">
        <f>ROUND(ROUND(L1183,2)*ROUND(G1183,3),2)</f>
      </c>
      <c s="36" t="s">
        <v>926</v>
      </c>
      <c>
        <f>(M1183*21)/100</f>
      </c>
      <c t="s">
        <v>28</v>
      </c>
    </row>
    <row r="1184" spans="1:5" ht="12.75">
      <c r="A1184" s="35" t="s">
        <v>56</v>
      </c>
      <c r="E1184" s="39" t="s">
        <v>2784</v>
      </c>
    </row>
    <row r="1185" spans="1:5" ht="12.75">
      <c r="A1185" s="35" t="s">
        <v>57</v>
      </c>
      <c r="E1185" s="40" t="s">
        <v>5</v>
      </c>
    </row>
    <row r="1186" spans="1:5" ht="12.75">
      <c r="A1186" t="s">
        <v>58</v>
      </c>
      <c r="E1186" s="39" t="s">
        <v>59</v>
      </c>
    </row>
    <row r="1187" spans="1:16" ht="12.75">
      <c r="A1187" t="s">
        <v>50</v>
      </c>
      <c s="34" t="s">
        <v>2785</v>
      </c>
      <c s="34" t="s">
        <v>2786</v>
      </c>
      <c s="35" t="s">
        <v>5</v>
      </c>
      <c s="6" t="s">
        <v>2787</v>
      </c>
      <c s="36" t="s">
        <v>64</v>
      </c>
      <c s="37">
        <v>65</v>
      </c>
      <c s="36">
        <v>0.000477</v>
      </c>
      <c s="36">
        <f>ROUND(G1187*H1187,6)</f>
      </c>
      <c r="L1187" s="38">
        <v>0</v>
      </c>
      <c s="32">
        <f>ROUND(ROUND(L1187,2)*ROUND(G1187,3),2)</f>
      </c>
      <c s="36" t="s">
        <v>926</v>
      </c>
      <c>
        <f>(M1187*21)/100</f>
      </c>
      <c t="s">
        <v>28</v>
      </c>
    </row>
    <row r="1188" spans="1:5" ht="12.75">
      <c r="A1188" s="35" t="s">
        <v>56</v>
      </c>
      <c r="E1188" s="39" t="s">
        <v>2787</v>
      </c>
    </row>
    <row r="1189" spans="1:5" ht="12.75">
      <c r="A1189" s="35" t="s">
        <v>57</v>
      </c>
      <c r="E1189" s="40" t="s">
        <v>5</v>
      </c>
    </row>
    <row r="1190" spans="1:5" ht="12.75">
      <c r="A1190" t="s">
        <v>58</v>
      </c>
      <c r="E1190" s="39" t="s">
        <v>59</v>
      </c>
    </row>
    <row r="1191" spans="1:16" ht="12.75">
      <c r="A1191" t="s">
        <v>50</v>
      </c>
      <c s="34" t="s">
        <v>2788</v>
      </c>
      <c s="34" t="s">
        <v>2789</v>
      </c>
      <c s="35" t="s">
        <v>5</v>
      </c>
      <c s="6" t="s">
        <v>2790</v>
      </c>
      <c s="36" t="s">
        <v>54</v>
      </c>
      <c s="37">
        <v>19</v>
      </c>
      <c s="36">
        <v>0</v>
      </c>
      <c s="36">
        <f>ROUND(G1191*H1191,6)</f>
      </c>
      <c r="L1191" s="38">
        <v>0</v>
      </c>
      <c s="32">
        <f>ROUND(ROUND(L1191,2)*ROUND(G1191,3),2)</f>
      </c>
      <c s="36" t="s">
        <v>926</v>
      </c>
      <c>
        <f>(M1191*21)/100</f>
      </c>
      <c t="s">
        <v>28</v>
      </c>
    </row>
    <row r="1192" spans="1:5" ht="12.75">
      <c r="A1192" s="35" t="s">
        <v>56</v>
      </c>
      <c r="E1192" s="39" t="s">
        <v>2790</v>
      </c>
    </row>
    <row r="1193" spans="1:5" ht="12.75">
      <c r="A1193" s="35" t="s">
        <v>57</v>
      </c>
      <c r="E1193" s="40" t="s">
        <v>5</v>
      </c>
    </row>
    <row r="1194" spans="1:5" ht="12.75">
      <c r="A1194" t="s">
        <v>58</v>
      </c>
      <c r="E1194" s="39" t="s">
        <v>59</v>
      </c>
    </row>
    <row r="1195" spans="1:16" ht="12.75">
      <c r="A1195" t="s">
        <v>50</v>
      </c>
      <c s="34" t="s">
        <v>2791</v>
      </c>
      <c s="34" t="s">
        <v>2792</v>
      </c>
      <c s="35" t="s">
        <v>5</v>
      </c>
      <c s="6" t="s">
        <v>2793</v>
      </c>
      <c s="36" t="s">
        <v>54</v>
      </c>
      <c s="37">
        <v>19</v>
      </c>
      <c s="36">
        <v>0</v>
      </c>
      <c s="36">
        <f>ROUND(G1195*H1195,6)</f>
      </c>
      <c r="L1195" s="38">
        <v>0</v>
      </c>
      <c s="32">
        <f>ROUND(ROUND(L1195,2)*ROUND(G1195,3),2)</f>
      </c>
      <c s="36" t="s">
        <v>926</v>
      </c>
      <c>
        <f>(M1195*21)/100</f>
      </c>
      <c t="s">
        <v>28</v>
      </c>
    </row>
    <row r="1196" spans="1:5" ht="12.75">
      <c r="A1196" s="35" t="s">
        <v>56</v>
      </c>
      <c r="E1196" s="39" t="s">
        <v>2793</v>
      </c>
    </row>
    <row r="1197" spans="1:5" ht="12.75">
      <c r="A1197" s="35" t="s">
        <v>57</v>
      </c>
      <c r="E1197" s="40" t="s">
        <v>5</v>
      </c>
    </row>
    <row r="1198" spans="1:5" ht="12.75">
      <c r="A1198" t="s">
        <v>58</v>
      </c>
      <c r="E1198" s="39" t="s">
        <v>59</v>
      </c>
    </row>
    <row r="1199" spans="1:16" ht="12.75">
      <c r="A1199" t="s">
        <v>50</v>
      </c>
      <c s="34" t="s">
        <v>2794</v>
      </c>
      <c s="34" t="s">
        <v>2795</v>
      </c>
      <c s="35" t="s">
        <v>5</v>
      </c>
      <c s="6" t="s">
        <v>2796</v>
      </c>
      <c s="36" t="s">
        <v>54</v>
      </c>
      <c s="37">
        <v>36</v>
      </c>
      <c s="36">
        <v>0</v>
      </c>
      <c s="36">
        <f>ROUND(G1199*H1199,6)</f>
      </c>
      <c r="L1199" s="38">
        <v>0</v>
      </c>
      <c s="32">
        <f>ROUND(ROUND(L1199,2)*ROUND(G1199,3),2)</f>
      </c>
      <c s="36" t="s">
        <v>926</v>
      </c>
      <c>
        <f>(M1199*21)/100</f>
      </c>
      <c t="s">
        <v>28</v>
      </c>
    </row>
    <row r="1200" spans="1:5" ht="12.75">
      <c r="A1200" s="35" t="s">
        <v>56</v>
      </c>
      <c r="E1200" s="39" t="s">
        <v>2796</v>
      </c>
    </row>
    <row r="1201" spans="1:5" ht="12.75">
      <c r="A1201" s="35" t="s">
        <v>57</v>
      </c>
      <c r="E1201" s="40" t="s">
        <v>5</v>
      </c>
    </row>
    <row r="1202" spans="1:5" ht="12.75">
      <c r="A1202" t="s">
        <v>58</v>
      </c>
      <c r="E1202" s="39" t="s">
        <v>59</v>
      </c>
    </row>
    <row r="1203" spans="1:16" ht="12.75">
      <c r="A1203" t="s">
        <v>50</v>
      </c>
      <c s="34" t="s">
        <v>2797</v>
      </c>
      <c s="34" t="s">
        <v>2798</v>
      </c>
      <c s="35" t="s">
        <v>5</v>
      </c>
      <c s="6" t="s">
        <v>2799</v>
      </c>
      <c s="36" t="s">
        <v>54</v>
      </c>
      <c s="37">
        <v>15</v>
      </c>
      <c s="36">
        <v>0</v>
      </c>
      <c s="36">
        <f>ROUND(G1203*H1203,6)</f>
      </c>
      <c r="L1203" s="38">
        <v>0</v>
      </c>
      <c s="32">
        <f>ROUND(ROUND(L1203,2)*ROUND(G1203,3),2)</f>
      </c>
      <c s="36" t="s">
        <v>926</v>
      </c>
      <c>
        <f>(M1203*21)/100</f>
      </c>
      <c t="s">
        <v>28</v>
      </c>
    </row>
    <row r="1204" spans="1:5" ht="12.75">
      <c r="A1204" s="35" t="s">
        <v>56</v>
      </c>
      <c r="E1204" s="39" t="s">
        <v>2799</v>
      </c>
    </row>
    <row r="1205" spans="1:5" ht="12.75">
      <c r="A1205" s="35" t="s">
        <v>57</v>
      </c>
      <c r="E1205" s="40" t="s">
        <v>5</v>
      </c>
    </row>
    <row r="1206" spans="1:5" ht="12.75">
      <c r="A1206" t="s">
        <v>58</v>
      </c>
      <c r="E1206" s="39" t="s">
        <v>59</v>
      </c>
    </row>
    <row r="1207" spans="1:16" ht="12.75">
      <c r="A1207" t="s">
        <v>50</v>
      </c>
      <c s="34" t="s">
        <v>2800</v>
      </c>
      <c s="34" t="s">
        <v>2801</v>
      </c>
      <c s="35" t="s">
        <v>5</v>
      </c>
      <c s="6" t="s">
        <v>2802</v>
      </c>
      <c s="36" t="s">
        <v>54</v>
      </c>
      <c s="37">
        <v>7</v>
      </c>
      <c s="36">
        <v>0.00077</v>
      </c>
      <c s="36">
        <f>ROUND(G1207*H1207,6)</f>
      </c>
      <c r="L1207" s="38">
        <v>0</v>
      </c>
      <c s="32">
        <f>ROUND(ROUND(L1207,2)*ROUND(G1207,3),2)</f>
      </c>
      <c s="36" t="s">
        <v>926</v>
      </c>
      <c>
        <f>(M1207*21)/100</f>
      </c>
      <c t="s">
        <v>28</v>
      </c>
    </row>
    <row r="1208" spans="1:5" ht="12.75">
      <c r="A1208" s="35" t="s">
        <v>56</v>
      </c>
      <c r="E1208" s="39" t="s">
        <v>2802</v>
      </c>
    </row>
    <row r="1209" spans="1:5" ht="12.75">
      <c r="A1209" s="35" t="s">
        <v>57</v>
      </c>
      <c r="E1209" s="40" t="s">
        <v>5</v>
      </c>
    </row>
    <row r="1210" spans="1:5" ht="12.75">
      <c r="A1210" t="s">
        <v>58</v>
      </c>
      <c r="E1210" s="39" t="s">
        <v>59</v>
      </c>
    </row>
    <row r="1211" spans="1:16" ht="12.75">
      <c r="A1211" t="s">
        <v>50</v>
      </c>
      <c s="34" t="s">
        <v>2803</v>
      </c>
      <c s="34" t="s">
        <v>2804</v>
      </c>
      <c s="35" t="s">
        <v>5</v>
      </c>
      <c s="6" t="s">
        <v>2805</v>
      </c>
      <c s="36" t="s">
        <v>54</v>
      </c>
      <c s="37">
        <v>2</v>
      </c>
      <c s="36">
        <v>0.00101</v>
      </c>
      <c s="36">
        <f>ROUND(G1211*H1211,6)</f>
      </c>
      <c r="L1211" s="38">
        <v>0</v>
      </c>
      <c s="32">
        <f>ROUND(ROUND(L1211,2)*ROUND(G1211,3),2)</f>
      </c>
      <c s="36" t="s">
        <v>926</v>
      </c>
      <c>
        <f>(M1211*21)/100</f>
      </c>
      <c t="s">
        <v>28</v>
      </c>
    </row>
    <row r="1212" spans="1:5" ht="12.75">
      <c r="A1212" s="35" t="s">
        <v>56</v>
      </c>
      <c r="E1212" s="39" t="s">
        <v>2805</v>
      </c>
    </row>
    <row r="1213" spans="1:5" ht="12.75">
      <c r="A1213" s="35" t="s">
        <v>57</v>
      </c>
      <c r="E1213" s="40" t="s">
        <v>5</v>
      </c>
    </row>
    <row r="1214" spans="1:5" ht="12.75">
      <c r="A1214" t="s">
        <v>58</v>
      </c>
      <c r="E1214" s="39" t="s">
        <v>59</v>
      </c>
    </row>
    <row r="1215" spans="1:16" ht="12.75">
      <c r="A1215" t="s">
        <v>50</v>
      </c>
      <c s="34" t="s">
        <v>2806</v>
      </c>
      <c s="34" t="s">
        <v>2807</v>
      </c>
      <c s="35" t="s">
        <v>5</v>
      </c>
      <c s="6" t="s">
        <v>2808</v>
      </c>
      <c s="36" t="s">
        <v>54</v>
      </c>
      <c s="37">
        <v>4</v>
      </c>
      <c s="36">
        <v>0.00148</v>
      </c>
      <c s="36">
        <f>ROUND(G1215*H1215,6)</f>
      </c>
      <c r="L1215" s="38">
        <v>0</v>
      </c>
      <c s="32">
        <f>ROUND(ROUND(L1215,2)*ROUND(G1215,3),2)</f>
      </c>
      <c s="36" t="s">
        <v>926</v>
      </c>
      <c>
        <f>(M1215*21)/100</f>
      </c>
      <c t="s">
        <v>28</v>
      </c>
    </row>
    <row r="1216" spans="1:5" ht="12.75">
      <c r="A1216" s="35" t="s">
        <v>56</v>
      </c>
      <c r="E1216" s="39" t="s">
        <v>2808</v>
      </c>
    </row>
    <row r="1217" spans="1:5" ht="12.75">
      <c r="A1217" s="35" t="s">
        <v>57</v>
      </c>
      <c r="E1217" s="40" t="s">
        <v>5</v>
      </c>
    </row>
    <row r="1218" spans="1:5" ht="12.75">
      <c r="A1218" t="s">
        <v>58</v>
      </c>
      <c r="E1218" s="39" t="s">
        <v>59</v>
      </c>
    </row>
    <row r="1219" spans="1:16" ht="25.5">
      <c r="A1219" t="s">
        <v>50</v>
      </c>
      <c s="34" t="s">
        <v>2809</v>
      </c>
      <c s="34" t="s">
        <v>2810</v>
      </c>
      <c s="35" t="s">
        <v>5</v>
      </c>
      <c s="6" t="s">
        <v>2811</v>
      </c>
      <c s="36" t="s">
        <v>54</v>
      </c>
      <c s="37">
        <v>3</v>
      </c>
      <c s="36">
        <v>0.00093</v>
      </c>
      <c s="36">
        <f>ROUND(G1219*H1219,6)</f>
      </c>
      <c r="L1219" s="38">
        <v>0</v>
      </c>
      <c s="32">
        <f>ROUND(ROUND(L1219,2)*ROUND(G1219,3),2)</f>
      </c>
      <c s="36" t="s">
        <v>926</v>
      </c>
      <c>
        <f>(M1219*21)/100</f>
      </c>
      <c t="s">
        <v>28</v>
      </c>
    </row>
    <row r="1220" spans="1:5" ht="25.5">
      <c r="A1220" s="35" t="s">
        <v>56</v>
      </c>
      <c r="E1220" s="39" t="s">
        <v>2811</v>
      </c>
    </row>
    <row r="1221" spans="1:5" ht="12.75">
      <c r="A1221" s="35" t="s">
        <v>57</v>
      </c>
      <c r="E1221" s="40" t="s">
        <v>5</v>
      </c>
    </row>
    <row r="1222" spans="1:5" ht="12.75">
      <c r="A1222" t="s">
        <v>58</v>
      </c>
      <c r="E1222" s="39" t="s">
        <v>59</v>
      </c>
    </row>
    <row r="1223" spans="1:16" ht="25.5">
      <c r="A1223" t="s">
        <v>50</v>
      </c>
      <c s="34" t="s">
        <v>2812</v>
      </c>
      <c s="34" t="s">
        <v>2813</v>
      </c>
      <c s="35" t="s">
        <v>5</v>
      </c>
      <c s="6" t="s">
        <v>2814</v>
      </c>
      <c s="36" t="s">
        <v>54</v>
      </c>
      <c s="37">
        <v>2</v>
      </c>
      <c s="36">
        <v>0.01019</v>
      </c>
      <c s="36">
        <f>ROUND(G1223*H1223,6)</f>
      </c>
      <c r="L1223" s="38">
        <v>0</v>
      </c>
      <c s="32">
        <f>ROUND(ROUND(L1223,2)*ROUND(G1223,3),2)</f>
      </c>
      <c s="36" t="s">
        <v>926</v>
      </c>
      <c>
        <f>(M1223*21)/100</f>
      </c>
      <c t="s">
        <v>28</v>
      </c>
    </row>
    <row r="1224" spans="1:5" ht="25.5">
      <c r="A1224" s="35" t="s">
        <v>56</v>
      </c>
      <c r="E1224" s="39" t="s">
        <v>2814</v>
      </c>
    </row>
    <row r="1225" spans="1:5" ht="12.75">
      <c r="A1225" s="35" t="s">
        <v>57</v>
      </c>
      <c r="E1225" s="40" t="s">
        <v>5</v>
      </c>
    </row>
    <row r="1226" spans="1:5" ht="12.75">
      <c r="A1226" t="s">
        <v>58</v>
      </c>
      <c r="E1226" s="39" t="s">
        <v>59</v>
      </c>
    </row>
    <row r="1227" spans="1:16" ht="12.75">
      <c r="A1227" t="s">
        <v>50</v>
      </c>
      <c s="34" t="s">
        <v>2815</v>
      </c>
      <c s="34" t="s">
        <v>2816</v>
      </c>
      <c s="35" t="s">
        <v>5</v>
      </c>
      <c s="6" t="s">
        <v>2817</v>
      </c>
      <c s="36" t="s">
        <v>54</v>
      </c>
      <c s="37">
        <v>13</v>
      </c>
      <c s="36">
        <v>0.004952</v>
      </c>
      <c s="36">
        <f>ROUND(G1227*H1227,6)</f>
      </c>
      <c r="L1227" s="38">
        <v>0</v>
      </c>
      <c s="32">
        <f>ROUND(ROUND(L1227,2)*ROUND(G1227,3),2)</f>
      </c>
      <c s="36" t="s">
        <v>926</v>
      </c>
      <c>
        <f>(M1227*21)/100</f>
      </c>
      <c t="s">
        <v>28</v>
      </c>
    </row>
    <row r="1228" spans="1:5" ht="12.75">
      <c r="A1228" s="35" t="s">
        <v>56</v>
      </c>
      <c r="E1228" s="39" t="s">
        <v>2817</v>
      </c>
    </row>
    <row r="1229" spans="1:5" ht="12.75">
      <c r="A1229" s="35" t="s">
        <v>57</v>
      </c>
      <c r="E1229" s="40" t="s">
        <v>5</v>
      </c>
    </row>
    <row r="1230" spans="1:5" ht="12.75">
      <c r="A1230" t="s">
        <v>58</v>
      </c>
      <c r="E1230" s="39" t="s">
        <v>59</v>
      </c>
    </row>
    <row r="1231" spans="1:16" ht="25.5">
      <c r="A1231" t="s">
        <v>50</v>
      </c>
      <c s="34" t="s">
        <v>2818</v>
      </c>
      <c s="34" t="s">
        <v>2819</v>
      </c>
      <c s="35" t="s">
        <v>5</v>
      </c>
      <c s="6" t="s">
        <v>2820</v>
      </c>
      <c s="36" t="s">
        <v>54</v>
      </c>
      <c s="37">
        <v>1</v>
      </c>
      <c s="36">
        <v>0.01048</v>
      </c>
      <c s="36">
        <f>ROUND(G1231*H1231,6)</f>
      </c>
      <c r="L1231" s="38">
        <v>0</v>
      </c>
      <c s="32">
        <f>ROUND(ROUND(L1231,2)*ROUND(G1231,3),2)</f>
      </c>
      <c s="36" t="s">
        <v>97</v>
      </c>
      <c>
        <f>(M1231*21)/100</f>
      </c>
      <c t="s">
        <v>28</v>
      </c>
    </row>
    <row r="1232" spans="1:5" ht="25.5">
      <c r="A1232" s="35" t="s">
        <v>56</v>
      </c>
      <c r="E1232" s="39" t="s">
        <v>2820</v>
      </c>
    </row>
    <row r="1233" spans="1:5" ht="12.75">
      <c r="A1233" s="35" t="s">
        <v>57</v>
      </c>
      <c r="E1233" s="40" t="s">
        <v>5</v>
      </c>
    </row>
    <row r="1234" spans="1:5" ht="12.75">
      <c r="A1234" t="s">
        <v>58</v>
      </c>
      <c r="E1234" s="39" t="s">
        <v>5</v>
      </c>
    </row>
    <row r="1235" spans="1:16" ht="25.5">
      <c r="A1235" t="s">
        <v>50</v>
      </c>
      <c s="34" t="s">
        <v>2821</v>
      </c>
      <c s="34" t="s">
        <v>2822</v>
      </c>
      <c s="35" t="s">
        <v>5</v>
      </c>
      <c s="6" t="s">
        <v>2823</v>
      </c>
      <c s="36" t="s">
        <v>54</v>
      </c>
      <c s="37">
        <v>1</v>
      </c>
      <c s="36">
        <v>0.0131</v>
      </c>
      <c s="36">
        <f>ROUND(G1235*H1235,6)</f>
      </c>
      <c r="L1235" s="38">
        <v>0</v>
      </c>
      <c s="32">
        <f>ROUND(ROUND(L1235,2)*ROUND(G1235,3),2)</f>
      </c>
      <c s="36" t="s">
        <v>97</v>
      </c>
      <c>
        <f>(M1235*21)/100</f>
      </c>
      <c t="s">
        <v>28</v>
      </c>
    </row>
    <row r="1236" spans="1:5" ht="25.5">
      <c r="A1236" s="35" t="s">
        <v>56</v>
      </c>
      <c r="E1236" s="39" t="s">
        <v>2823</v>
      </c>
    </row>
    <row r="1237" spans="1:5" ht="12.75">
      <c r="A1237" s="35" t="s">
        <v>57</v>
      </c>
      <c r="E1237" s="40" t="s">
        <v>5</v>
      </c>
    </row>
    <row r="1238" spans="1:5" ht="12.75">
      <c r="A1238" t="s">
        <v>58</v>
      </c>
      <c r="E1238" s="39" t="s">
        <v>5</v>
      </c>
    </row>
    <row r="1239" spans="1:16" ht="12.75">
      <c r="A1239" t="s">
        <v>50</v>
      </c>
      <c s="34" t="s">
        <v>2824</v>
      </c>
      <c s="34" t="s">
        <v>2825</v>
      </c>
      <c s="35" t="s">
        <v>5</v>
      </c>
      <c s="6" t="s">
        <v>2826</v>
      </c>
      <c s="36" t="s">
        <v>54</v>
      </c>
      <c s="37">
        <v>2</v>
      </c>
      <c s="36">
        <v>0.00034</v>
      </c>
      <c s="36">
        <f>ROUND(G1239*H1239,6)</f>
      </c>
      <c r="L1239" s="38">
        <v>0</v>
      </c>
      <c s="32">
        <f>ROUND(ROUND(L1239,2)*ROUND(G1239,3),2)</f>
      </c>
      <c s="36" t="s">
        <v>926</v>
      </c>
      <c>
        <f>(M1239*21)/100</f>
      </c>
      <c t="s">
        <v>28</v>
      </c>
    </row>
    <row r="1240" spans="1:5" ht="12.75">
      <c r="A1240" s="35" t="s">
        <v>56</v>
      </c>
      <c r="E1240" s="39" t="s">
        <v>2826</v>
      </c>
    </row>
    <row r="1241" spans="1:5" ht="12.75">
      <c r="A1241" s="35" t="s">
        <v>57</v>
      </c>
      <c r="E1241" s="40" t="s">
        <v>5</v>
      </c>
    </row>
    <row r="1242" spans="1:5" ht="12.75">
      <c r="A1242" t="s">
        <v>58</v>
      </c>
      <c r="E1242" s="39" t="s">
        <v>59</v>
      </c>
    </row>
    <row r="1243" spans="1:16" ht="12.75">
      <c r="A1243" t="s">
        <v>50</v>
      </c>
      <c s="34" t="s">
        <v>2827</v>
      </c>
      <c s="34" t="s">
        <v>2828</v>
      </c>
      <c s="35" t="s">
        <v>5</v>
      </c>
      <c s="6" t="s">
        <v>2829</v>
      </c>
      <c s="36" t="s">
        <v>54</v>
      </c>
      <c s="37">
        <v>18</v>
      </c>
      <c s="36">
        <v>6E-05</v>
      </c>
      <c s="36">
        <f>ROUND(G1243*H1243,6)</f>
      </c>
      <c r="L1243" s="38">
        <v>0</v>
      </c>
      <c s="32">
        <f>ROUND(ROUND(L1243,2)*ROUND(G1243,3),2)</f>
      </c>
      <c s="36" t="s">
        <v>926</v>
      </c>
      <c>
        <f>(M1243*21)/100</f>
      </c>
      <c t="s">
        <v>28</v>
      </c>
    </row>
    <row r="1244" spans="1:5" ht="12.75">
      <c r="A1244" s="35" t="s">
        <v>56</v>
      </c>
      <c r="E1244" s="39" t="s">
        <v>2829</v>
      </c>
    </row>
    <row r="1245" spans="1:5" ht="12.75">
      <c r="A1245" s="35" t="s">
        <v>57</v>
      </c>
      <c r="E1245" s="40" t="s">
        <v>5</v>
      </c>
    </row>
    <row r="1246" spans="1:5" ht="12.75">
      <c r="A1246" t="s">
        <v>58</v>
      </c>
      <c r="E1246" s="39" t="s">
        <v>59</v>
      </c>
    </row>
    <row r="1247" spans="1:16" ht="12.75">
      <c r="A1247" t="s">
        <v>50</v>
      </c>
      <c s="34" t="s">
        <v>2830</v>
      </c>
      <c s="34" t="s">
        <v>2831</v>
      </c>
      <c s="35" t="s">
        <v>5</v>
      </c>
      <c s="6" t="s">
        <v>2832</v>
      </c>
      <c s="36" t="s">
        <v>54</v>
      </c>
      <c s="37">
        <v>9</v>
      </c>
      <c s="36">
        <v>0.00044</v>
      </c>
      <c s="36">
        <f>ROUND(G1247*H1247,6)</f>
      </c>
      <c r="L1247" s="38">
        <v>0</v>
      </c>
      <c s="32">
        <f>ROUND(ROUND(L1247,2)*ROUND(G1247,3),2)</f>
      </c>
      <c s="36" t="s">
        <v>97</v>
      </c>
      <c>
        <f>(M1247*21)/100</f>
      </c>
      <c t="s">
        <v>28</v>
      </c>
    </row>
    <row r="1248" spans="1:5" ht="12.75">
      <c r="A1248" s="35" t="s">
        <v>56</v>
      </c>
      <c r="E1248" s="39" t="s">
        <v>2832</v>
      </c>
    </row>
    <row r="1249" spans="1:5" ht="12.75">
      <c r="A1249" s="35" t="s">
        <v>57</v>
      </c>
      <c r="E1249" s="40" t="s">
        <v>5</v>
      </c>
    </row>
    <row r="1250" spans="1:5" ht="12.75">
      <c r="A1250" t="s">
        <v>58</v>
      </c>
      <c r="E1250" s="39" t="s">
        <v>5</v>
      </c>
    </row>
    <row r="1251" spans="1:16" ht="12.75">
      <c r="A1251" t="s">
        <v>50</v>
      </c>
      <c s="34" t="s">
        <v>2833</v>
      </c>
      <c s="34" t="s">
        <v>2834</v>
      </c>
      <c s="35" t="s">
        <v>5</v>
      </c>
      <c s="6" t="s">
        <v>2835</v>
      </c>
      <c s="36" t="s">
        <v>54</v>
      </c>
      <c s="37">
        <v>9</v>
      </c>
      <c s="36">
        <v>0.00044</v>
      </c>
      <c s="36">
        <f>ROUND(G1251*H1251,6)</f>
      </c>
      <c r="L1251" s="38">
        <v>0</v>
      </c>
      <c s="32">
        <f>ROUND(ROUND(L1251,2)*ROUND(G1251,3),2)</f>
      </c>
      <c s="36" t="s">
        <v>97</v>
      </c>
      <c>
        <f>(M1251*21)/100</f>
      </c>
      <c t="s">
        <v>28</v>
      </c>
    </row>
    <row r="1252" spans="1:5" ht="12.75">
      <c r="A1252" s="35" t="s">
        <v>56</v>
      </c>
      <c r="E1252" s="39" t="s">
        <v>2835</v>
      </c>
    </row>
    <row r="1253" spans="1:5" ht="12.75">
      <c r="A1253" s="35" t="s">
        <v>57</v>
      </c>
      <c r="E1253" s="40" t="s">
        <v>5</v>
      </c>
    </row>
    <row r="1254" spans="1:5" ht="12.75">
      <c r="A1254" t="s">
        <v>58</v>
      </c>
      <c r="E1254" s="39" t="s">
        <v>5</v>
      </c>
    </row>
    <row r="1255" spans="1:16" ht="25.5">
      <c r="A1255" t="s">
        <v>50</v>
      </c>
      <c s="34" t="s">
        <v>2836</v>
      </c>
      <c s="34" t="s">
        <v>2837</v>
      </c>
      <c s="35" t="s">
        <v>5</v>
      </c>
      <c s="6" t="s">
        <v>2838</v>
      </c>
      <c s="36" t="s">
        <v>54</v>
      </c>
      <c s="37">
        <v>11</v>
      </c>
      <c s="36">
        <v>0.00212</v>
      </c>
      <c s="36">
        <f>ROUND(G1255*H1255,6)</f>
      </c>
      <c r="L1255" s="38">
        <v>0</v>
      </c>
      <c s="32">
        <f>ROUND(ROUND(L1255,2)*ROUND(G1255,3),2)</f>
      </c>
      <c s="36" t="s">
        <v>926</v>
      </c>
      <c>
        <f>(M1255*21)/100</f>
      </c>
      <c t="s">
        <v>28</v>
      </c>
    </row>
    <row r="1256" spans="1:5" ht="25.5">
      <c r="A1256" s="35" t="s">
        <v>56</v>
      </c>
      <c r="E1256" s="39" t="s">
        <v>2838</v>
      </c>
    </row>
    <row r="1257" spans="1:5" ht="12.75">
      <c r="A1257" s="35" t="s">
        <v>57</v>
      </c>
      <c r="E1257" s="40" t="s">
        <v>5</v>
      </c>
    </row>
    <row r="1258" spans="1:5" ht="12.75">
      <c r="A1258" t="s">
        <v>58</v>
      </c>
      <c r="E1258" s="39" t="s">
        <v>59</v>
      </c>
    </row>
    <row r="1259" spans="1:16" ht="25.5">
      <c r="A1259" t="s">
        <v>50</v>
      </c>
      <c s="34" t="s">
        <v>2839</v>
      </c>
      <c s="34" t="s">
        <v>2840</v>
      </c>
      <c s="35" t="s">
        <v>5</v>
      </c>
      <c s="6" t="s">
        <v>2841</v>
      </c>
      <c s="36" t="s">
        <v>54</v>
      </c>
      <c s="37">
        <v>3</v>
      </c>
      <c s="36">
        <v>0.001665</v>
      </c>
      <c s="36">
        <f>ROUND(G1259*H1259,6)</f>
      </c>
      <c r="L1259" s="38">
        <v>0</v>
      </c>
      <c s="32">
        <f>ROUND(ROUND(L1259,2)*ROUND(G1259,3),2)</f>
      </c>
      <c s="36" t="s">
        <v>926</v>
      </c>
      <c>
        <f>(M1259*21)/100</f>
      </c>
      <c t="s">
        <v>28</v>
      </c>
    </row>
    <row r="1260" spans="1:5" ht="25.5">
      <c r="A1260" s="35" t="s">
        <v>56</v>
      </c>
      <c r="E1260" s="39" t="s">
        <v>2841</v>
      </c>
    </row>
    <row r="1261" spans="1:5" ht="12.75">
      <c r="A1261" s="35" t="s">
        <v>57</v>
      </c>
      <c r="E1261" s="40" t="s">
        <v>5</v>
      </c>
    </row>
    <row r="1262" spans="1:5" ht="12.75">
      <c r="A1262" t="s">
        <v>58</v>
      </c>
      <c r="E1262" s="39" t="s">
        <v>59</v>
      </c>
    </row>
    <row r="1263" spans="1:16" ht="12.75">
      <c r="A1263" t="s">
        <v>50</v>
      </c>
      <c s="34" t="s">
        <v>2842</v>
      </c>
      <c s="34" t="s">
        <v>2843</v>
      </c>
      <c s="35" t="s">
        <v>5</v>
      </c>
      <c s="6" t="s">
        <v>2844</v>
      </c>
      <c s="36" t="s">
        <v>54</v>
      </c>
      <c s="37">
        <v>7</v>
      </c>
      <c s="36">
        <v>0.000285</v>
      </c>
      <c s="36">
        <f>ROUND(G1263*H1263,6)</f>
      </c>
      <c r="L1263" s="38">
        <v>0</v>
      </c>
      <c s="32">
        <f>ROUND(ROUND(L1263,2)*ROUND(G1263,3),2)</f>
      </c>
      <c s="36" t="s">
        <v>926</v>
      </c>
      <c>
        <f>(M1263*21)/100</f>
      </c>
      <c t="s">
        <v>28</v>
      </c>
    </row>
    <row r="1264" spans="1:5" ht="12.75">
      <c r="A1264" s="35" t="s">
        <v>56</v>
      </c>
      <c r="E1264" s="39" t="s">
        <v>2844</v>
      </c>
    </row>
    <row r="1265" spans="1:5" ht="12.75">
      <c r="A1265" s="35" t="s">
        <v>57</v>
      </c>
      <c r="E1265" s="40" t="s">
        <v>5</v>
      </c>
    </row>
    <row r="1266" spans="1:5" ht="12.75">
      <c r="A1266" t="s">
        <v>58</v>
      </c>
      <c r="E1266" s="39" t="s">
        <v>59</v>
      </c>
    </row>
    <row r="1267" spans="1:16" ht="12.75">
      <c r="A1267" t="s">
        <v>50</v>
      </c>
      <c s="34" t="s">
        <v>2845</v>
      </c>
      <c s="34" t="s">
        <v>2846</v>
      </c>
      <c s="35" t="s">
        <v>5</v>
      </c>
      <c s="6" t="s">
        <v>2847</v>
      </c>
      <c s="36" t="s">
        <v>64</v>
      </c>
      <c s="37">
        <v>350</v>
      </c>
      <c s="36">
        <v>0</v>
      </c>
      <c s="36">
        <f>ROUND(G1267*H1267,6)</f>
      </c>
      <c r="L1267" s="38">
        <v>0</v>
      </c>
      <c s="32">
        <f>ROUND(ROUND(L1267,2)*ROUND(G1267,3),2)</f>
      </c>
      <c s="36" t="s">
        <v>926</v>
      </c>
      <c>
        <f>(M1267*21)/100</f>
      </c>
      <c t="s">
        <v>28</v>
      </c>
    </row>
    <row r="1268" spans="1:5" ht="12.75">
      <c r="A1268" s="35" t="s">
        <v>56</v>
      </c>
      <c r="E1268" s="39" t="s">
        <v>2847</v>
      </c>
    </row>
    <row r="1269" spans="1:5" ht="12.75">
      <c r="A1269" s="35" t="s">
        <v>57</v>
      </c>
      <c r="E1269" s="40" t="s">
        <v>5</v>
      </c>
    </row>
    <row r="1270" spans="1:5" ht="12.75">
      <c r="A1270" t="s">
        <v>58</v>
      </c>
      <c r="E1270" s="39" t="s">
        <v>59</v>
      </c>
    </row>
    <row r="1271" spans="1:16" ht="12.75">
      <c r="A1271" t="s">
        <v>50</v>
      </c>
      <c s="34" t="s">
        <v>2848</v>
      </c>
      <c s="34" t="s">
        <v>2846</v>
      </c>
      <c s="35" t="s">
        <v>51</v>
      </c>
      <c s="6" t="s">
        <v>2847</v>
      </c>
      <c s="36" t="s">
        <v>64</v>
      </c>
      <c s="37">
        <v>863</v>
      </c>
      <c s="36">
        <v>0</v>
      </c>
      <c s="36">
        <f>ROUND(G1271*H1271,6)</f>
      </c>
      <c r="L1271" s="38">
        <v>0</v>
      </c>
      <c s="32">
        <f>ROUND(ROUND(L1271,2)*ROUND(G1271,3),2)</f>
      </c>
      <c s="36" t="s">
        <v>926</v>
      </c>
      <c>
        <f>(M1271*21)/100</f>
      </c>
      <c t="s">
        <v>28</v>
      </c>
    </row>
    <row r="1272" spans="1:5" ht="12.75">
      <c r="A1272" s="35" t="s">
        <v>56</v>
      </c>
      <c r="E1272" s="39" t="s">
        <v>2847</v>
      </c>
    </row>
    <row r="1273" spans="1:5" ht="12.75">
      <c r="A1273" s="35" t="s">
        <v>57</v>
      </c>
      <c r="E1273" s="40" t="s">
        <v>5</v>
      </c>
    </row>
    <row r="1274" spans="1:5" ht="12.75">
      <c r="A1274" t="s">
        <v>58</v>
      </c>
      <c r="E1274" s="39" t="s">
        <v>59</v>
      </c>
    </row>
    <row r="1275" spans="1:16" ht="12.75">
      <c r="A1275" t="s">
        <v>50</v>
      </c>
      <c s="34" t="s">
        <v>2849</v>
      </c>
      <c s="34" t="s">
        <v>2850</v>
      </c>
      <c s="35" t="s">
        <v>5</v>
      </c>
      <c s="6" t="s">
        <v>2851</v>
      </c>
      <c s="36" t="s">
        <v>64</v>
      </c>
      <c s="37">
        <v>155</v>
      </c>
      <c s="36">
        <v>0</v>
      </c>
      <c s="36">
        <f>ROUND(G1275*H1275,6)</f>
      </c>
      <c r="L1275" s="38">
        <v>0</v>
      </c>
      <c s="32">
        <f>ROUND(ROUND(L1275,2)*ROUND(G1275,3),2)</f>
      </c>
      <c s="36" t="s">
        <v>926</v>
      </c>
      <c>
        <f>(M1275*21)/100</f>
      </c>
      <c t="s">
        <v>28</v>
      </c>
    </row>
    <row r="1276" spans="1:5" ht="12.75">
      <c r="A1276" s="35" t="s">
        <v>56</v>
      </c>
      <c r="E1276" s="39" t="s">
        <v>2851</v>
      </c>
    </row>
    <row r="1277" spans="1:5" ht="12.75">
      <c r="A1277" s="35" t="s">
        <v>57</v>
      </c>
      <c r="E1277" s="40" t="s">
        <v>5</v>
      </c>
    </row>
    <row r="1278" spans="1:5" ht="12.75">
      <c r="A1278" t="s">
        <v>58</v>
      </c>
      <c r="E1278" s="39" t="s">
        <v>59</v>
      </c>
    </row>
    <row r="1279" spans="1:16" ht="12.75">
      <c r="A1279" t="s">
        <v>50</v>
      </c>
      <c s="34" t="s">
        <v>2852</v>
      </c>
      <c s="34" t="s">
        <v>2850</v>
      </c>
      <c s="35" t="s">
        <v>51</v>
      </c>
      <c s="6" t="s">
        <v>2851</v>
      </c>
      <c s="36" t="s">
        <v>64</v>
      </c>
      <c s="37">
        <v>155</v>
      </c>
      <c s="36">
        <v>0</v>
      </c>
      <c s="36">
        <f>ROUND(G1279*H1279,6)</f>
      </c>
      <c r="L1279" s="38">
        <v>0</v>
      </c>
      <c s="32">
        <f>ROUND(ROUND(L1279,2)*ROUND(G1279,3),2)</f>
      </c>
      <c s="36" t="s">
        <v>926</v>
      </c>
      <c>
        <f>(M1279*21)/100</f>
      </c>
      <c t="s">
        <v>28</v>
      </c>
    </row>
    <row r="1280" spans="1:5" ht="12.75">
      <c r="A1280" s="35" t="s">
        <v>56</v>
      </c>
      <c r="E1280" s="39" t="s">
        <v>2851</v>
      </c>
    </row>
    <row r="1281" spans="1:5" ht="12.75">
      <c r="A1281" s="35" t="s">
        <v>57</v>
      </c>
      <c r="E1281" s="40" t="s">
        <v>5</v>
      </c>
    </row>
    <row r="1282" spans="1:5" ht="12.75">
      <c r="A1282" t="s">
        <v>58</v>
      </c>
      <c r="E1282" s="39" t="s">
        <v>59</v>
      </c>
    </row>
    <row r="1283" spans="1:16" ht="25.5">
      <c r="A1283" t="s">
        <v>50</v>
      </c>
      <c s="34" t="s">
        <v>2853</v>
      </c>
      <c s="34" t="s">
        <v>2854</v>
      </c>
      <c s="35" t="s">
        <v>5</v>
      </c>
      <c s="6" t="s">
        <v>2855</v>
      </c>
      <c s="36" t="s">
        <v>939</v>
      </c>
      <c s="37">
        <v>0.75</v>
      </c>
      <c s="36">
        <v>0</v>
      </c>
      <c s="36">
        <f>ROUND(G1283*H1283,6)</f>
      </c>
      <c r="L1283" s="38">
        <v>0</v>
      </c>
      <c s="32">
        <f>ROUND(ROUND(L1283,2)*ROUND(G1283,3),2)</f>
      </c>
      <c s="36" t="s">
        <v>926</v>
      </c>
      <c>
        <f>(M1283*21)/100</f>
      </c>
      <c t="s">
        <v>28</v>
      </c>
    </row>
    <row r="1284" spans="1:5" ht="25.5">
      <c r="A1284" s="35" t="s">
        <v>56</v>
      </c>
      <c r="E1284" s="39" t="s">
        <v>2855</v>
      </c>
    </row>
    <row r="1285" spans="1:5" ht="12.75">
      <c r="A1285" s="35" t="s">
        <v>57</v>
      </c>
      <c r="E1285" s="40" t="s">
        <v>5</v>
      </c>
    </row>
    <row r="1286" spans="1:5" ht="12.75">
      <c r="A1286" t="s">
        <v>58</v>
      </c>
      <c r="E1286" s="39" t="s">
        <v>59</v>
      </c>
    </row>
    <row r="1287" spans="1:13" ht="12.75">
      <c r="A1287" t="s">
        <v>47</v>
      </c>
      <c r="C1287" s="31" t="s">
        <v>2856</v>
      </c>
      <c r="E1287" s="33" t="s">
        <v>2857</v>
      </c>
      <c r="J1287" s="32">
        <f>0</f>
      </c>
      <c s="32">
        <f>0</f>
      </c>
      <c s="32">
        <f>0+L1288+L1292+L1296+L1300+L1304+L1308+L1312+L1316+L1320+L1324+L1328+L1332+L1336+L1340+L1344+L1348+L1352+L1356+L1360+L1364+L1368+L1372+L1376+L1380+L1384+L1388+L1392+L1396+L1400+L1404+L1408+L1412+L1416+L1420+L1424+L1428+L1432+L1436+L1440+L1444+L1448+L1452+L1456+L1460+L1464+L1468+L1472</f>
      </c>
      <c s="32">
        <f>0+M1288+M1292+M1296+M1300+M1304+M1308+M1312+M1316+M1320+M1324+M1328+M1332+M1336+M1340+M1344+M1348+M1352+M1356+M1360+M1364+M1368+M1372+M1376+M1380+M1384+M1388+M1392+M1396+M1400+M1404+M1408+M1412+M1416+M1420+M1424+M1428+M1432+M1436+M1440+M1444+M1448+M1452+M1456+M1460+M1464+M1468+M1472</f>
      </c>
    </row>
    <row r="1288" spans="1:16" ht="12.75">
      <c r="A1288" t="s">
        <v>50</v>
      </c>
      <c s="34" t="s">
        <v>2858</v>
      </c>
      <c s="34" t="s">
        <v>2859</v>
      </c>
      <c s="35" t="s">
        <v>5</v>
      </c>
      <c s="6" t="s">
        <v>2860</v>
      </c>
      <c s="36" t="s">
        <v>64</v>
      </c>
      <c s="37">
        <v>4</v>
      </c>
      <c s="36">
        <v>0.003091</v>
      </c>
      <c s="36">
        <f>ROUND(G1288*H1288,6)</f>
      </c>
      <c r="L1288" s="38">
        <v>0</v>
      </c>
      <c s="32">
        <f>ROUND(ROUND(L1288,2)*ROUND(G1288,3),2)</f>
      </c>
      <c s="36" t="s">
        <v>926</v>
      </c>
      <c>
        <f>(M1288*21)/100</f>
      </c>
      <c t="s">
        <v>28</v>
      </c>
    </row>
    <row r="1289" spans="1:5" ht="12.75">
      <c r="A1289" s="35" t="s">
        <v>56</v>
      </c>
      <c r="E1289" s="39" t="s">
        <v>2860</v>
      </c>
    </row>
    <row r="1290" spans="1:5" ht="12.75">
      <c r="A1290" s="35" t="s">
        <v>57</v>
      </c>
      <c r="E1290" s="40" t="s">
        <v>5</v>
      </c>
    </row>
    <row r="1291" spans="1:5" ht="12.75">
      <c r="A1291" t="s">
        <v>58</v>
      </c>
      <c r="E1291" s="39" t="s">
        <v>59</v>
      </c>
    </row>
    <row r="1292" spans="1:16" ht="12.75">
      <c r="A1292" t="s">
        <v>50</v>
      </c>
      <c s="34" t="s">
        <v>2861</v>
      </c>
      <c s="34" t="s">
        <v>2862</v>
      </c>
      <c s="35" t="s">
        <v>5</v>
      </c>
      <c s="6" t="s">
        <v>2863</v>
      </c>
      <c s="36" t="s">
        <v>64</v>
      </c>
      <c s="37">
        <v>55</v>
      </c>
      <c s="36">
        <v>0.00518</v>
      </c>
      <c s="36">
        <f>ROUND(G1292*H1292,6)</f>
      </c>
      <c r="L1292" s="38">
        <v>0</v>
      </c>
      <c s="32">
        <f>ROUND(ROUND(L1292,2)*ROUND(G1292,3),2)</f>
      </c>
      <c s="36" t="s">
        <v>926</v>
      </c>
      <c>
        <f>(M1292*21)/100</f>
      </c>
      <c t="s">
        <v>28</v>
      </c>
    </row>
    <row r="1293" spans="1:5" ht="12.75">
      <c r="A1293" s="35" t="s">
        <v>56</v>
      </c>
      <c r="E1293" s="39" t="s">
        <v>2863</v>
      </c>
    </row>
    <row r="1294" spans="1:5" ht="12.75">
      <c r="A1294" s="35" t="s">
        <v>57</v>
      </c>
      <c r="E1294" s="40" t="s">
        <v>5</v>
      </c>
    </row>
    <row r="1295" spans="1:5" ht="12.75">
      <c r="A1295" t="s">
        <v>58</v>
      </c>
      <c r="E1295" s="39" t="s">
        <v>59</v>
      </c>
    </row>
    <row r="1296" spans="1:16" ht="25.5">
      <c r="A1296" t="s">
        <v>50</v>
      </c>
      <c s="34" t="s">
        <v>2864</v>
      </c>
      <c s="34" t="s">
        <v>2865</v>
      </c>
      <c s="35" t="s">
        <v>5</v>
      </c>
      <c s="6" t="s">
        <v>2866</v>
      </c>
      <c s="36" t="s">
        <v>64</v>
      </c>
      <c s="37">
        <v>108</v>
      </c>
      <c s="36">
        <v>0.000842</v>
      </c>
      <c s="36">
        <f>ROUND(G1296*H1296,6)</f>
      </c>
      <c r="L1296" s="38">
        <v>0</v>
      </c>
      <c s="32">
        <f>ROUND(ROUND(L1296,2)*ROUND(G1296,3),2)</f>
      </c>
      <c s="36" t="s">
        <v>926</v>
      </c>
      <c>
        <f>(M1296*21)/100</f>
      </c>
      <c t="s">
        <v>28</v>
      </c>
    </row>
    <row r="1297" spans="1:5" ht="25.5">
      <c r="A1297" s="35" t="s">
        <v>56</v>
      </c>
      <c r="E1297" s="39" t="s">
        <v>2866</v>
      </c>
    </row>
    <row r="1298" spans="1:5" ht="12.75">
      <c r="A1298" s="35" t="s">
        <v>57</v>
      </c>
      <c r="E1298" s="40" t="s">
        <v>5</v>
      </c>
    </row>
    <row r="1299" spans="1:5" ht="12.75">
      <c r="A1299" t="s">
        <v>58</v>
      </c>
      <c r="E1299" s="39" t="s">
        <v>59</v>
      </c>
    </row>
    <row r="1300" spans="1:16" ht="25.5">
      <c r="A1300" t="s">
        <v>50</v>
      </c>
      <c s="34" t="s">
        <v>2867</v>
      </c>
      <c s="34" t="s">
        <v>2868</v>
      </c>
      <c s="35" t="s">
        <v>5</v>
      </c>
      <c s="6" t="s">
        <v>2869</v>
      </c>
      <c s="36" t="s">
        <v>64</v>
      </c>
      <c s="37">
        <v>97</v>
      </c>
      <c s="36">
        <v>0.001159</v>
      </c>
      <c s="36">
        <f>ROUND(G1300*H1300,6)</f>
      </c>
      <c r="L1300" s="38">
        <v>0</v>
      </c>
      <c s="32">
        <f>ROUND(ROUND(L1300,2)*ROUND(G1300,3),2)</f>
      </c>
      <c s="36" t="s">
        <v>926</v>
      </c>
      <c>
        <f>(M1300*21)/100</f>
      </c>
      <c t="s">
        <v>28</v>
      </c>
    </row>
    <row r="1301" spans="1:5" ht="25.5">
      <c r="A1301" s="35" t="s">
        <v>56</v>
      </c>
      <c r="E1301" s="39" t="s">
        <v>2869</v>
      </c>
    </row>
    <row r="1302" spans="1:5" ht="12.75">
      <c r="A1302" s="35" t="s">
        <v>57</v>
      </c>
      <c r="E1302" s="40" t="s">
        <v>5</v>
      </c>
    </row>
    <row r="1303" spans="1:5" ht="12.75">
      <c r="A1303" t="s">
        <v>58</v>
      </c>
      <c r="E1303" s="39" t="s">
        <v>59</v>
      </c>
    </row>
    <row r="1304" spans="1:16" ht="25.5">
      <c r="A1304" t="s">
        <v>50</v>
      </c>
      <c s="34" t="s">
        <v>2870</v>
      </c>
      <c s="34" t="s">
        <v>2871</v>
      </c>
      <c s="35" t="s">
        <v>5</v>
      </c>
      <c s="6" t="s">
        <v>2872</v>
      </c>
      <c s="36" t="s">
        <v>64</v>
      </c>
      <c s="37">
        <v>147</v>
      </c>
      <c s="36">
        <v>0.001441</v>
      </c>
      <c s="36">
        <f>ROUND(G1304*H1304,6)</f>
      </c>
      <c r="L1304" s="38">
        <v>0</v>
      </c>
      <c s="32">
        <f>ROUND(ROUND(L1304,2)*ROUND(G1304,3),2)</f>
      </c>
      <c s="36" t="s">
        <v>926</v>
      </c>
      <c>
        <f>(M1304*21)/100</f>
      </c>
      <c t="s">
        <v>28</v>
      </c>
    </row>
    <row r="1305" spans="1:5" ht="25.5">
      <c r="A1305" s="35" t="s">
        <v>56</v>
      </c>
      <c r="E1305" s="39" t="s">
        <v>2872</v>
      </c>
    </row>
    <row r="1306" spans="1:5" ht="12.75">
      <c r="A1306" s="35" t="s">
        <v>57</v>
      </c>
      <c r="E1306" s="40" t="s">
        <v>5</v>
      </c>
    </row>
    <row r="1307" spans="1:5" ht="12.75">
      <c r="A1307" t="s">
        <v>58</v>
      </c>
      <c r="E1307" s="39" t="s">
        <v>59</v>
      </c>
    </row>
    <row r="1308" spans="1:16" ht="25.5">
      <c r="A1308" t="s">
        <v>50</v>
      </c>
      <c s="34" t="s">
        <v>2873</v>
      </c>
      <c s="34" t="s">
        <v>2874</v>
      </c>
      <c s="35" t="s">
        <v>5</v>
      </c>
      <c s="6" t="s">
        <v>2875</v>
      </c>
      <c s="36" t="s">
        <v>64</v>
      </c>
      <c s="37">
        <v>11</v>
      </c>
      <c s="36">
        <v>0.00281</v>
      </c>
      <c s="36">
        <f>ROUND(G1308*H1308,6)</f>
      </c>
      <c r="L1308" s="38">
        <v>0</v>
      </c>
      <c s="32">
        <f>ROUND(ROUND(L1308,2)*ROUND(G1308,3),2)</f>
      </c>
      <c s="36" t="s">
        <v>926</v>
      </c>
      <c>
        <f>(M1308*21)/100</f>
      </c>
      <c t="s">
        <v>28</v>
      </c>
    </row>
    <row r="1309" spans="1:5" ht="25.5">
      <c r="A1309" s="35" t="s">
        <v>56</v>
      </c>
      <c r="E1309" s="39" t="s">
        <v>2875</v>
      </c>
    </row>
    <row r="1310" spans="1:5" ht="12.75">
      <c r="A1310" s="35" t="s">
        <v>57</v>
      </c>
      <c r="E1310" s="40" t="s">
        <v>5</v>
      </c>
    </row>
    <row r="1311" spans="1:5" ht="12.75">
      <c r="A1311" t="s">
        <v>58</v>
      </c>
      <c r="E1311" s="39" t="s">
        <v>59</v>
      </c>
    </row>
    <row r="1312" spans="1:16" ht="25.5">
      <c r="A1312" t="s">
        <v>50</v>
      </c>
      <c s="34" t="s">
        <v>2876</v>
      </c>
      <c s="34" t="s">
        <v>2877</v>
      </c>
      <c s="35" t="s">
        <v>5</v>
      </c>
      <c s="6" t="s">
        <v>2878</v>
      </c>
      <c s="36" t="s">
        <v>64</v>
      </c>
      <c s="37">
        <v>47</v>
      </c>
      <c s="36">
        <v>0.003618</v>
      </c>
      <c s="36">
        <f>ROUND(G1312*H1312,6)</f>
      </c>
      <c r="L1312" s="38">
        <v>0</v>
      </c>
      <c s="32">
        <f>ROUND(ROUND(L1312,2)*ROUND(G1312,3),2)</f>
      </c>
      <c s="36" t="s">
        <v>926</v>
      </c>
      <c>
        <f>(M1312*21)/100</f>
      </c>
      <c t="s">
        <v>28</v>
      </c>
    </row>
    <row r="1313" spans="1:5" ht="25.5">
      <c r="A1313" s="35" t="s">
        <v>56</v>
      </c>
      <c r="E1313" s="39" t="s">
        <v>2878</v>
      </c>
    </row>
    <row r="1314" spans="1:5" ht="12.75">
      <c r="A1314" s="35" t="s">
        <v>57</v>
      </c>
      <c r="E1314" s="40" t="s">
        <v>5</v>
      </c>
    </row>
    <row r="1315" spans="1:5" ht="12.75">
      <c r="A1315" t="s">
        <v>58</v>
      </c>
      <c r="E1315" s="39" t="s">
        <v>59</v>
      </c>
    </row>
    <row r="1316" spans="1:16" ht="25.5">
      <c r="A1316" t="s">
        <v>50</v>
      </c>
      <c s="34" t="s">
        <v>2879</v>
      </c>
      <c s="34" t="s">
        <v>2880</v>
      </c>
      <c s="35" t="s">
        <v>5</v>
      </c>
      <c s="6" t="s">
        <v>2881</v>
      </c>
      <c s="36" t="s">
        <v>64</v>
      </c>
      <c s="37">
        <v>5</v>
      </c>
      <c s="36">
        <v>0.006102</v>
      </c>
      <c s="36">
        <f>ROUND(G1316*H1316,6)</f>
      </c>
      <c r="L1316" s="38">
        <v>0</v>
      </c>
      <c s="32">
        <f>ROUND(ROUND(L1316,2)*ROUND(G1316,3),2)</f>
      </c>
      <c s="36" t="s">
        <v>926</v>
      </c>
      <c>
        <f>(M1316*21)/100</f>
      </c>
      <c t="s">
        <v>28</v>
      </c>
    </row>
    <row r="1317" spans="1:5" ht="25.5">
      <c r="A1317" s="35" t="s">
        <v>56</v>
      </c>
      <c r="E1317" s="39" t="s">
        <v>2881</v>
      </c>
    </row>
    <row r="1318" spans="1:5" ht="12.75">
      <c r="A1318" s="35" t="s">
        <v>57</v>
      </c>
      <c r="E1318" s="40" t="s">
        <v>5</v>
      </c>
    </row>
    <row r="1319" spans="1:5" ht="12.75">
      <c r="A1319" t="s">
        <v>58</v>
      </c>
      <c r="E1319" s="39" t="s">
        <v>59</v>
      </c>
    </row>
    <row r="1320" spans="1:16" ht="25.5">
      <c r="A1320" t="s">
        <v>50</v>
      </c>
      <c s="34" t="s">
        <v>2882</v>
      </c>
      <c s="34" t="s">
        <v>2883</v>
      </c>
      <c s="35" t="s">
        <v>5</v>
      </c>
      <c s="6" t="s">
        <v>2884</v>
      </c>
      <c s="36" t="s">
        <v>64</v>
      </c>
      <c s="37">
        <v>8</v>
      </c>
      <c s="36">
        <v>0.014457</v>
      </c>
      <c s="36">
        <f>ROUND(G1320*H1320,6)</f>
      </c>
      <c r="L1320" s="38">
        <v>0</v>
      </c>
      <c s="32">
        <f>ROUND(ROUND(L1320,2)*ROUND(G1320,3),2)</f>
      </c>
      <c s="36" t="s">
        <v>926</v>
      </c>
      <c>
        <f>(M1320*21)/100</f>
      </c>
      <c t="s">
        <v>28</v>
      </c>
    </row>
    <row r="1321" spans="1:5" ht="25.5">
      <c r="A1321" s="35" t="s">
        <v>56</v>
      </c>
      <c r="E1321" s="39" t="s">
        <v>2884</v>
      </c>
    </row>
    <row r="1322" spans="1:5" ht="12.75">
      <c r="A1322" s="35" t="s">
        <v>57</v>
      </c>
      <c r="E1322" s="40" t="s">
        <v>5</v>
      </c>
    </row>
    <row r="1323" spans="1:5" ht="12.75">
      <c r="A1323" t="s">
        <v>58</v>
      </c>
      <c r="E1323" s="39" t="s">
        <v>59</v>
      </c>
    </row>
    <row r="1324" spans="1:16" ht="25.5">
      <c r="A1324" t="s">
        <v>50</v>
      </c>
      <c s="34" t="s">
        <v>2885</v>
      </c>
      <c s="34" t="s">
        <v>2886</v>
      </c>
      <c s="35" t="s">
        <v>5</v>
      </c>
      <c s="6" t="s">
        <v>2887</v>
      </c>
      <c s="36" t="s">
        <v>64</v>
      </c>
      <c s="37">
        <v>81</v>
      </c>
      <c s="36">
        <v>0.022412</v>
      </c>
      <c s="36">
        <f>ROUND(G1324*H1324,6)</f>
      </c>
      <c r="L1324" s="38">
        <v>0</v>
      </c>
      <c s="32">
        <f>ROUND(ROUND(L1324,2)*ROUND(G1324,3),2)</f>
      </c>
      <c s="36" t="s">
        <v>926</v>
      </c>
      <c>
        <f>(M1324*21)/100</f>
      </c>
      <c t="s">
        <v>28</v>
      </c>
    </row>
    <row r="1325" spans="1:5" ht="25.5">
      <c r="A1325" s="35" t="s">
        <v>56</v>
      </c>
      <c r="E1325" s="39" t="s">
        <v>2887</v>
      </c>
    </row>
    <row r="1326" spans="1:5" ht="12.75">
      <c r="A1326" s="35" t="s">
        <v>57</v>
      </c>
      <c r="E1326" s="40" t="s">
        <v>5</v>
      </c>
    </row>
    <row r="1327" spans="1:5" ht="12.75">
      <c r="A1327" t="s">
        <v>58</v>
      </c>
      <c r="E1327" s="39" t="s">
        <v>59</v>
      </c>
    </row>
    <row r="1328" spans="1:16" ht="25.5">
      <c r="A1328" t="s">
        <v>50</v>
      </c>
      <c s="34" t="s">
        <v>2888</v>
      </c>
      <c s="34" t="s">
        <v>2889</v>
      </c>
      <c s="35" t="s">
        <v>5</v>
      </c>
      <c s="6" t="s">
        <v>2890</v>
      </c>
      <c s="36" t="s">
        <v>64</v>
      </c>
      <c s="37">
        <v>116</v>
      </c>
      <c s="36">
        <v>0.000977</v>
      </c>
      <c s="36">
        <f>ROUND(G1328*H1328,6)</f>
      </c>
      <c r="L1328" s="38">
        <v>0</v>
      </c>
      <c s="32">
        <f>ROUND(ROUND(L1328,2)*ROUND(G1328,3),2)</f>
      </c>
      <c s="36" t="s">
        <v>926</v>
      </c>
      <c>
        <f>(M1328*21)/100</f>
      </c>
      <c t="s">
        <v>28</v>
      </c>
    </row>
    <row r="1329" spans="1:5" ht="25.5">
      <c r="A1329" s="35" t="s">
        <v>56</v>
      </c>
      <c r="E1329" s="39" t="s">
        <v>2890</v>
      </c>
    </row>
    <row r="1330" spans="1:5" ht="12.75">
      <c r="A1330" s="35" t="s">
        <v>57</v>
      </c>
      <c r="E1330" s="40" t="s">
        <v>5</v>
      </c>
    </row>
    <row r="1331" spans="1:5" ht="12.75">
      <c r="A1331" t="s">
        <v>58</v>
      </c>
      <c r="E1331" s="39" t="s">
        <v>59</v>
      </c>
    </row>
    <row r="1332" spans="1:16" ht="25.5">
      <c r="A1332" t="s">
        <v>50</v>
      </c>
      <c s="34" t="s">
        <v>2891</v>
      </c>
      <c s="34" t="s">
        <v>2892</v>
      </c>
      <c s="35" t="s">
        <v>5</v>
      </c>
      <c s="6" t="s">
        <v>2893</v>
      </c>
      <c s="36" t="s">
        <v>64</v>
      </c>
      <c s="37">
        <v>104</v>
      </c>
      <c s="36">
        <v>0.001262</v>
      </c>
      <c s="36">
        <f>ROUND(G1332*H1332,6)</f>
      </c>
      <c r="L1332" s="38">
        <v>0</v>
      </c>
      <c s="32">
        <f>ROUND(ROUND(L1332,2)*ROUND(G1332,3),2)</f>
      </c>
      <c s="36" t="s">
        <v>926</v>
      </c>
      <c>
        <f>(M1332*21)/100</f>
      </c>
      <c t="s">
        <v>28</v>
      </c>
    </row>
    <row r="1333" spans="1:5" ht="25.5">
      <c r="A1333" s="35" t="s">
        <v>56</v>
      </c>
      <c r="E1333" s="39" t="s">
        <v>2893</v>
      </c>
    </row>
    <row r="1334" spans="1:5" ht="12.75">
      <c r="A1334" s="35" t="s">
        <v>57</v>
      </c>
      <c r="E1334" s="40" t="s">
        <v>5</v>
      </c>
    </row>
    <row r="1335" spans="1:5" ht="12.75">
      <c r="A1335" t="s">
        <v>58</v>
      </c>
      <c r="E1335" s="39" t="s">
        <v>59</v>
      </c>
    </row>
    <row r="1336" spans="1:16" ht="25.5">
      <c r="A1336" t="s">
        <v>50</v>
      </c>
      <c s="34" t="s">
        <v>2894</v>
      </c>
      <c s="34" t="s">
        <v>2895</v>
      </c>
      <c s="35" t="s">
        <v>5</v>
      </c>
      <c s="6" t="s">
        <v>2896</v>
      </c>
      <c s="36" t="s">
        <v>64</v>
      </c>
      <c s="37">
        <v>108</v>
      </c>
      <c s="36">
        <v>0.001526</v>
      </c>
      <c s="36">
        <f>ROUND(G1336*H1336,6)</f>
      </c>
      <c r="L1336" s="38">
        <v>0</v>
      </c>
      <c s="32">
        <f>ROUND(ROUND(L1336,2)*ROUND(G1336,3),2)</f>
      </c>
      <c s="36" t="s">
        <v>926</v>
      </c>
      <c>
        <f>(M1336*21)/100</f>
      </c>
      <c t="s">
        <v>28</v>
      </c>
    </row>
    <row r="1337" spans="1:5" ht="25.5">
      <c r="A1337" s="35" t="s">
        <v>56</v>
      </c>
      <c r="E1337" s="39" t="s">
        <v>2896</v>
      </c>
    </row>
    <row r="1338" spans="1:5" ht="12.75">
      <c r="A1338" s="35" t="s">
        <v>57</v>
      </c>
      <c r="E1338" s="40" t="s">
        <v>5</v>
      </c>
    </row>
    <row r="1339" spans="1:5" ht="12.75">
      <c r="A1339" t="s">
        <v>58</v>
      </c>
      <c r="E1339" s="39" t="s">
        <v>59</v>
      </c>
    </row>
    <row r="1340" spans="1:16" ht="25.5">
      <c r="A1340" t="s">
        <v>50</v>
      </c>
      <c s="34" t="s">
        <v>2897</v>
      </c>
      <c s="34" t="s">
        <v>2898</v>
      </c>
      <c s="35" t="s">
        <v>5</v>
      </c>
      <c s="6" t="s">
        <v>2899</v>
      </c>
      <c s="36" t="s">
        <v>64</v>
      </c>
      <c s="37">
        <v>26</v>
      </c>
      <c s="36">
        <v>0.002838</v>
      </c>
      <c s="36">
        <f>ROUND(G1340*H1340,6)</f>
      </c>
      <c r="L1340" s="38">
        <v>0</v>
      </c>
      <c s="32">
        <f>ROUND(ROUND(L1340,2)*ROUND(G1340,3),2)</f>
      </c>
      <c s="36" t="s">
        <v>926</v>
      </c>
      <c>
        <f>(M1340*21)/100</f>
      </c>
      <c t="s">
        <v>28</v>
      </c>
    </row>
    <row r="1341" spans="1:5" ht="25.5">
      <c r="A1341" s="35" t="s">
        <v>56</v>
      </c>
      <c r="E1341" s="39" t="s">
        <v>2899</v>
      </c>
    </row>
    <row r="1342" spans="1:5" ht="12.75">
      <c r="A1342" s="35" t="s">
        <v>57</v>
      </c>
      <c r="E1342" s="40" t="s">
        <v>5</v>
      </c>
    </row>
    <row r="1343" spans="1:5" ht="12.75">
      <c r="A1343" t="s">
        <v>58</v>
      </c>
      <c r="E1343" s="39" t="s">
        <v>59</v>
      </c>
    </row>
    <row r="1344" spans="1:16" ht="25.5">
      <c r="A1344" t="s">
        <v>50</v>
      </c>
      <c s="34" t="s">
        <v>2900</v>
      </c>
      <c s="34" t="s">
        <v>2901</v>
      </c>
      <c s="35" t="s">
        <v>5</v>
      </c>
      <c s="6" t="s">
        <v>2902</v>
      </c>
      <c s="36" t="s">
        <v>64</v>
      </c>
      <c s="37">
        <v>8</v>
      </c>
      <c s="36">
        <v>0.003735</v>
      </c>
      <c s="36">
        <f>ROUND(G1344*H1344,6)</f>
      </c>
      <c r="L1344" s="38">
        <v>0</v>
      </c>
      <c s="32">
        <f>ROUND(ROUND(L1344,2)*ROUND(G1344,3),2)</f>
      </c>
      <c s="36" t="s">
        <v>926</v>
      </c>
      <c>
        <f>(M1344*21)/100</f>
      </c>
      <c t="s">
        <v>28</v>
      </c>
    </row>
    <row r="1345" spans="1:5" ht="25.5">
      <c r="A1345" s="35" t="s">
        <v>56</v>
      </c>
      <c r="E1345" s="39" t="s">
        <v>2902</v>
      </c>
    </row>
    <row r="1346" spans="1:5" ht="12.75">
      <c r="A1346" s="35" t="s">
        <v>57</v>
      </c>
      <c r="E1346" s="40" t="s">
        <v>5</v>
      </c>
    </row>
    <row r="1347" spans="1:5" ht="12.75">
      <c r="A1347" t="s">
        <v>58</v>
      </c>
      <c r="E1347" s="39" t="s">
        <v>59</v>
      </c>
    </row>
    <row r="1348" spans="1:16" ht="25.5">
      <c r="A1348" t="s">
        <v>50</v>
      </c>
      <c s="34" t="s">
        <v>2903</v>
      </c>
      <c s="34" t="s">
        <v>2904</v>
      </c>
      <c s="35" t="s">
        <v>5</v>
      </c>
      <c s="6" t="s">
        <v>2905</v>
      </c>
      <c s="36" t="s">
        <v>64</v>
      </c>
      <c s="37">
        <v>34</v>
      </c>
      <c s="36">
        <v>0.006303</v>
      </c>
      <c s="36">
        <f>ROUND(G1348*H1348,6)</f>
      </c>
      <c r="L1348" s="38">
        <v>0</v>
      </c>
      <c s="32">
        <f>ROUND(ROUND(L1348,2)*ROUND(G1348,3),2)</f>
      </c>
      <c s="36" t="s">
        <v>926</v>
      </c>
      <c>
        <f>(M1348*21)/100</f>
      </c>
      <c t="s">
        <v>28</v>
      </c>
    </row>
    <row r="1349" spans="1:5" ht="25.5">
      <c r="A1349" s="35" t="s">
        <v>56</v>
      </c>
      <c r="E1349" s="39" t="s">
        <v>2905</v>
      </c>
    </row>
    <row r="1350" spans="1:5" ht="12.75">
      <c r="A1350" s="35" t="s">
        <v>57</v>
      </c>
      <c r="E1350" s="40" t="s">
        <v>5</v>
      </c>
    </row>
    <row r="1351" spans="1:5" ht="12.75">
      <c r="A1351" t="s">
        <v>58</v>
      </c>
      <c r="E1351" s="39" t="s">
        <v>59</v>
      </c>
    </row>
    <row r="1352" spans="1:16" ht="25.5">
      <c r="A1352" t="s">
        <v>50</v>
      </c>
      <c s="34" t="s">
        <v>2906</v>
      </c>
      <c s="34" t="s">
        <v>2907</v>
      </c>
      <c s="35" t="s">
        <v>5</v>
      </c>
      <c s="6" t="s">
        <v>2908</v>
      </c>
      <c s="36" t="s">
        <v>64</v>
      </c>
      <c s="37">
        <v>8</v>
      </c>
      <c s="36">
        <v>0.014842</v>
      </c>
      <c s="36">
        <f>ROUND(G1352*H1352,6)</f>
      </c>
      <c r="L1352" s="38">
        <v>0</v>
      </c>
      <c s="32">
        <f>ROUND(ROUND(L1352,2)*ROUND(G1352,3),2)</f>
      </c>
      <c s="36" t="s">
        <v>926</v>
      </c>
      <c>
        <f>(M1352*21)/100</f>
      </c>
      <c t="s">
        <v>28</v>
      </c>
    </row>
    <row r="1353" spans="1:5" ht="25.5">
      <c r="A1353" s="35" t="s">
        <v>56</v>
      </c>
      <c r="E1353" s="39" t="s">
        <v>2908</v>
      </c>
    </row>
    <row r="1354" spans="1:5" ht="12.75">
      <c r="A1354" s="35" t="s">
        <v>57</v>
      </c>
      <c r="E1354" s="40" t="s">
        <v>5</v>
      </c>
    </row>
    <row r="1355" spans="1:5" ht="12.75">
      <c r="A1355" t="s">
        <v>58</v>
      </c>
      <c r="E1355" s="39" t="s">
        <v>59</v>
      </c>
    </row>
    <row r="1356" spans="1:16" ht="25.5">
      <c r="A1356" t="s">
        <v>50</v>
      </c>
      <c s="34" t="s">
        <v>2909</v>
      </c>
      <c s="34" t="s">
        <v>2910</v>
      </c>
      <c s="35" t="s">
        <v>5</v>
      </c>
      <c s="6" t="s">
        <v>2911</v>
      </c>
      <c s="36" t="s">
        <v>64</v>
      </c>
      <c s="37">
        <v>11</v>
      </c>
      <c s="36">
        <v>0.023046</v>
      </c>
      <c s="36">
        <f>ROUND(G1356*H1356,6)</f>
      </c>
      <c r="L1356" s="38">
        <v>0</v>
      </c>
      <c s="32">
        <f>ROUND(ROUND(L1356,2)*ROUND(G1356,3),2)</f>
      </c>
      <c s="36" t="s">
        <v>926</v>
      </c>
      <c>
        <f>(M1356*21)/100</f>
      </c>
      <c t="s">
        <v>28</v>
      </c>
    </row>
    <row r="1357" spans="1:5" ht="25.5">
      <c r="A1357" s="35" t="s">
        <v>56</v>
      </c>
      <c r="E1357" s="39" t="s">
        <v>2911</v>
      </c>
    </row>
    <row r="1358" spans="1:5" ht="12.75">
      <c r="A1358" s="35" t="s">
        <v>57</v>
      </c>
      <c r="E1358" s="40" t="s">
        <v>5</v>
      </c>
    </row>
    <row r="1359" spans="1:5" ht="12.75">
      <c r="A1359" t="s">
        <v>58</v>
      </c>
      <c r="E1359" s="39" t="s">
        <v>59</v>
      </c>
    </row>
    <row r="1360" spans="1:16" ht="12.75">
      <c r="A1360" t="s">
        <v>50</v>
      </c>
      <c s="34" t="s">
        <v>2912</v>
      </c>
      <c s="34" t="s">
        <v>2913</v>
      </c>
      <c s="35" t="s">
        <v>5</v>
      </c>
      <c s="6" t="s">
        <v>2914</v>
      </c>
      <c s="36" t="s">
        <v>64</v>
      </c>
      <c s="37">
        <v>9</v>
      </c>
      <c s="36">
        <v>0.000806</v>
      </c>
      <c s="36">
        <f>ROUND(G1360*H1360,6)</f>
      </c>
      <c r="L1360" s="38">
        <v>0</v>
      </c>
      <c s="32">
        <f>ROUND(ROUND(L1360,2)*ROUND(G1360,3),2)</f>
      </c>
      <c s="36" t="s">
        <v>926</v>
      </c>
      <c>
        <f>(M1360*21)/100</f>
      </c>
      <c t="s">
        <v>28</v>
      </c>
    </row>
    <row r="1361" spans="1:5" ht="12.75">
      <c r="A1361" s="35" t="s">
        <v>56</v>
      </c>
      <c r="E1361" s="39" t="s">
        <v>2914</v>
      </c>
    </row>
    <row r="1362" spans="1:5" ht="12.75">
      <c r="A1362" s="35" t="s">
        <v>57</v>
      </c>
      <c r="E1362" s="40" t="s">
        <v>5</v>
      </c>
    </row>
    <row r="1363" spans="1:5" ht="12.75">
      <c r="A1363" t="s">
        <v>58</v>
      </c>
      <c r="E1363" s="39" t="s">
        <v>59</v>
      </c>
    </row>
    <row r="1364" spans="1:16" ht="12.75">
      <c r="A1364" t="s">
        <v>50</v>
      </c>
      <c s="34" t="s">
        <v>2915</v>
      </c>
      <c s="34" t="s">
        <v>2916</v>
      </c>
      <c s="35" t="s">
        <v>5</v>
      </c>
      <c s="6" t="s">
        <v>2917</v>
      </c>
      <c s="36" t="s">
        <v>64</v>
      </c>
      <c s="37">
        <v>9.27</v>
      </c>
      <c s="36">
        <v>0.00058</v>
      </c>
      <c s="36">
        <f>ROUND(G1364*H1364,6)</f>
      </c>
      <c r="L1364" s="38">
        <v>0</v>
      </c>
      <c s="32">
        <f>ROUND(ROUND(L1364,2)*ROUND(G1364,3),2)</f>
      </c>
      <c s="36" t="s">
        <v>926</v>
      </c>
      <c>
        <f>(M1364*21)/100</f>
      </c>
      <c t="s">
        <v>28</v>
      </c>
    </row>
    <row r="1365" spans="1:5" ht="12.75">
      <c r="A1365" s="35" t="s">
        <v>56</v>
      </c>
      <c r="E1365" s="39" t="s">
        <v>2917</v>
      </c>
    </row>
    <row r="1366" spans="1:5" ht="12.75">
      <c r="A1366" s="35" t="s">
        <v>57</v>
      </c>
      <c r="E1366" s="40" t="s">
        <v>5</v>
      </c>
    </row>
    <row r="1367" spans="1:5" ht="12.75">
      <c r="A1367" t="s">
        <v>58</v>
      </c>
      <c r="E1367" s="39" t="s">
        <v>59</v>
      </c>
    </row>
    <row r="1368" spans="1:16" ht="25.5">
      <c r="A1368" t="s">
        <v>50</v>
      </c>
      <c s="34" t="s">
        <v>2918</v>
      </c>
      <c s="34" t="s">
        <v>2919</v>
      </c>
      <c s="35" t="s">
        <v>5</v>
      </c>
      <c s="6" t="s">
        <v>2920</v>
      </c>
      <c s="36" t="s">
        <v>64</v>
      </c>
      <c s="37">
        <v>425</v>
      </c>
      <c s="36">
        <v>0.000197</v>
      </c>
      <c s="36">
        <f>ROUND(G1368*H1368,6)</f>
      </c>
      <c r="L1368" s="38">
        <v>0</v>
      </c>
      <c s="32">
        <f>ROUND(ROUND(L1368,2)*ROUND(G1368,3),2)</f>
      </c>
      <c s="36" t="s">
        <v>926</v>
      </c>
      <c>
        <f>(M1368*21)/100</f>
      </c>
      <c t="s">
        <v>28</v>
      </c>
    </row>
    <row r="1369" spans="1:5" ht="38.25">
      <c r="A1369" s="35" t="s">
        <v>56</v>
      </c>
      <c r="E1369" s="39" t="s">
        <v>2921</v>
      </c>
    </row>
    <row r="1370" spans="1:5" ht="12.75">
      <c r="A1370" s="35" t="s">
        <v>57</v>
      </c>
      <c r="E1370" s="40" t="s">
        <v>5</v>
      </c>
    </row>
    <row r="1371" spans="1:5" ht="12.75">
      <c r="A1371" t="s">
        <v>58</v>
      </c>
      <c r="E1371" s="39" t="s">
        <v>59</v>
      </c>
    </row>
    <row r="1372" spans="1:16" ht="25.5">
      <c r="A1372" t="s">
        <v>50</v>
      </c>
      <c s="34" t="s">
        <v>2922</v>
      </c>
      <c s="34" t="s">
        <v>2923</v>
      </c>
      <c s="35" t="s">
        <v>5</v>
      </c>
      <c s="6" t="s">
        <v>2920</v>
      </c>
      <c s="36" t="s">
        <v>64</v>
      </c>
      <c s="37">
        <v>406</v>
      </c>
      <c s="36">
        <v>0.000241</v>
      </c>
      <c s="36">
        <f>ROUND(G1372*H1372,6)</f>
      </c>
      <c r="L1372" s="38">
        <v>0</v>
      </c>
      <c s="32">
        <f>ROUND(ROUND(L1372,2)*ROUND(G1372,3),2)</f>
      </c>
      <c s="36" t="s">
        <v>926</v>
      </c>
      <c>
        <f>(M1372*21)/100</f>
      </c>
      <c t="s">
        <v>28</v>
      </c>
    </row>
    <row r="1373" spans="1:5" ht="38.25">
      <c r="A1373" s="35" t="s">
        <v>56</v>
      </c>
      <c r="E1373" s="39" t="s">
        <v>2924</v>
      </c>
    </row>
    <row r="1374" spans="1:5" ht="12.75">
      <c r="A1374" s="35" t="s">
        <v>57</v>
      </c>
      <c r="E1374" s="40" t="s">
        <v>5</v>
      </c>
    </row>
    <row r="1375" spans="1:5" ht="12.75">
      <c r="A1375" t="s">
        <v>58</v>
      </c>
      <c r="E1375" s="39" t="s">
        <v>59</v>
      </c>
    </row>
    <row r="1376" spans="1:16" ht="25.5">
      <c r="A1376" t="s">
        <v>50</v>
      </c>
      <c s="34" t="s">
        <v>2925</v>
      </c>
      <c s="34" t="s">
        <v>2926</v>
      </c>
      <c s="35" t="s">
        <v>5</v>
      </c>
      <c s="6" t="s">
        <v>2920</v>
      </c>
      <c s="36" t="s">
        <v>64</v>
      </c>
      <c s="37">
        <v>55</v>
      </c>
      <c s="36">
        <v>0.000273</v>
      </c>
      <c s="36">
        <f>ROUND(G1376*H1376,6)</f>
      </c>
      <c r="L1376" s="38">
        <v>0</v>
      </c>
      <c s="32">
        <f>ROUND(ROUND(L1376,2)*ROUND(G1376,3),2)</f>
      </c>
      <c s="36" t="s">
        <v>926</v>
      </c>
      <c>
        <f>(M1376*21)/100</f>
      </c>
      <c t="s">
        <v>28</v>
      </c>
    </row>
    <row r="1377" spans="1:5" ht="38.25">
      <c r="A1377" s="35" t="s">
        <v>56</v>
      </c>
      <c r="E1377" s="39" t="s">
        <v>2927</v>
      </c>
    </row>
    <row r="1378" spans="1:5" ht="12.75">
      <c r="A1378" s="35" t="s">
        <v>57</v>
      </c>
      <c r="E1378" s="40" t="s">
        <v>5</v>
      </c>
    </row>
    <row r="1379" spans="1:5" ht="12.75">
      <c r="A1379" t="s">
        <v>58</v>
      </c>
      <c r="E1379" s="39" t="s">
        <v>59</v>
      </c>
    </row>
    <row r="1380" spans="1:16" ht="25.5">
      <c r="A1380" t="s">
        <v>50</v>
      </c>
      <c s="34" t="s">
        <v>2928</v>
      </c>
      <c s="34" t="s">
        <v>2929</v>
      </c>
      <c s="35" t="s">
        <v>5</v>
      </c>
      <c s="6" t="s">
        <v>2920</v>
      </c>
      <c s="36" t="s">
        <v>64</v>
      </c>
      <c s="37">
        <v>92</v>
      </c>
      <c s="36">
        <v>0.000338</v>
      </c>
      <c s="36">
        <f>ROUND(G1380*H1380,6)</f>
      </c>
      <c r="L1380" s="38">
        <v>0</v>
      </c>
      <c s="32">
        <f>ROUND(ROUND(L1380,2)*ROUND(G1380,3),2)</f>
      </c>
      <c s="36" t="s">
        <v>926</v>
      </c>
      <c>
        <f>(M1380*21)/100</f>
      </c>
      <c t="s">
        <v>28</v>
      </c>
    </row>
    <row r="1381" spans="1:5" ht="38.25">
      <c r="A1381" s="35" t="s">
        <v>56</v>
      </c>
      <c r="E1381" s="39" t="s">
        <v>2930</v>
      </c>
    </row>
    <row r="1382" spans="1:5" ht="12.75">
      <c r="A1382" s="35" t="s">
        <v>57</v>
      </c>
      <c r="E1382" s="40" t="s">
        <v>5</v>
      </c>
    </row>
    <row r="1383" spans="1:5" ht="12.75">
      <c r="A1383" t="s">
        <v>58</v>
      </c>
      <c r="E1383" s="39" t="s">
        <v>59</v>
      </c>
    </row>
    <row r="1384" spans="1:16" ht="12.75">
      <c r="A1384" t="s">
        <v>50</v>
      </c>
      <c s="34" t="s">
        <v>2931</v>
      </c>
      <c s="34" t="s">
        <v>2932</v>
      </c>
      <c s="35" t="s">
        <v>5</v>
      </c>
      <c s="6" t="s">
        <v>2933</v>
      </c>
      <c s="36" t="s">
        <v>54</v>
      </c>
      <c s="37">
        <v>2</v>
      </c>
      <c s="36">
        <v>0.00022</v>
      </c>
      <c s="36">
        <f>ROUND(G1384*H1384,6)</f>
      </c>
      <c r="L1384" s="38">
        <v>0</v>
      </c>
      <c s="32">
        <f>ROUND(ROUND(L1384,2)*ROUND(G1384,3),2)</f>
      </c>
      <c s="36" t="s">
        <v>926</v>
      </c>
      <c>
        <f>(M1384*21)/100</f>
      </c>
      <c t="s">
        <v>28</v>
      </c>
    </row>
    <row r="1385" spans="1:5" ht="12.75">
      <c r="A1385" s="35" t="s">
        <v>56</v>
      </c>
      <c r="E1385" s="39" t="s">
        <v>2933</v>
      </c>
    </row>
    <row r="1386" spans="1:5" ht="12.75">
      <c r="A1386" s="35" t="s">
        <v>57</v>
      </c>
      <c r="E1386" s="40" t="s">
        <v>5</v>
      </c>
    </row>
    <row r="1387" spans="1:5" ht="12.75">
      <c r="A1387" t="s">
        <v>58</v>
      </c>
      <c r="E1387" s="39" t="s">
        <v>59</v>
      </c>
    </row>
    <row r="1388" spans="1:16" ht="25.5">
      <c r="A1388" t="s">
        <v>50</v>
      </c>
      <c s="34" t="s">
        <v>2934</v>
      </c>
      <c s="34" t="s">
        <v>2935</v>
      </c>
      <c s="35" t="s">
        <v>5</v>
      </c>
      <c s="6" t="s">
        <v>2936</v>
      </c>
      <c s="36" t="s">
        <v>54</v>
      </c>
      <c s="37">
        <v>3</v>
      </c>
      <c s="36">
        <v>0.00022</v>
      </c>
      <c s="36">
        <f>ROUND(G1388*H1388,6)</f>
      </c>
      <c r="L1388" s="38">
        <v>0</v>
      </c>
      <c s="32">
        <f>ROUND(ROUND(L1388,2)*ROUND(G1388,3),2)</f>
      </c>
      <c s="36" t="s">
        <v>926</v>
      </c>
      <c>
        <f>(M1388*21)/100</f>
      </c>
      <c t="s">
        <v>28</v>
      </c>
    </row>
    <row r="1389" spans="1:5" ht="25.5">
      <c r="A1389" s="35" t="s">
        <v>56</v>
      </c>
      <c r="E1389" s="39" t="s">
        <v>2936</v>
      </c>
    </row>
    <row r="1390" spans="1:5" ht="12.75">
      <c r="A1390" s="35" t="s">
        <v>57</v>
      </c>
      <c r="E1390" s="40" t="s">
        <v>5</v>
      </c>
    </row>
    <row r="1391" spans="1:5" ht="12.75">
      <c r="A1391" t="s">
        <v>58</v>
      </c>
      <c r="E1391" s="39" t="s">
        <v>59</v>
      </c>
    </row>
    <row r="1392" spans="1:16" ht="12.75">
      <c r="A1392" t="s">
        <v>50</v>
      </c>
      <c s="34" t="s">
        <v>2937</v>
      </c>
      <c s="34" t="s">
        <v>2938</v>
      </c>
      <c s="35" t="s">
        <v>5</v>
      </c>
      <c s="6" t="s">
        <v>2939</v>
      </c>
      <c s="36" t="s">
        <v>54</v>
      </c>
      <c s="37">
        <v>2</v>
      </c>
      <c s="36">
        <v>0.00017</v>
      </c>
      <c s="36">
        <f>ROUND(G1392*H1392,6)</f>
      </c>
      <c r="L1392" s="38">
        <v>0</v>
      </c>
      <c s="32">
        <f>ROUND(ROUND(L1392,2)*ROUND(G1392,3),2)</f>
      </c>
      <c s="36" t="s">
        <v>926</v>
      </c>
      <c>
        <f>(M1392*21)/100</f>
      </c>
      <c t="s">
        <v>28</v>
      </c>
    </row>
    <row r="1393" spans="1:5" ht="12.75">
      <c r="A1393" s="35" t="s">
        <v>56</v>
      </c>
      <c r="E1393" s="39" t="s">
        <v>2939</v>
      </c>
    </row>
    <row r="1394" spans="1:5" ht="12.75">
      <c r="A1394" s="35" t="s">
        <v>57</v>
      </c>
      <c r="E1394" s="40" t="s">
        <v>5</v>
      </c>
    </row>
    <row r="1395" spans="1:5" ht="12.75">
      <c r="A1395" t="s">
        <v>58</v>
      </c>
      <c r="E1395" s="39" t="s">
        <v>59</v>
      </c>
    </row>
    <row r="1396" spans="1:16" ht="12.75">
      <c r="A1396" t="s">
        <v>50</v>
      </c>
      <c s="34" t="s">
        <v>2940</v>
      </c>
      <c s="34" t="s">
        <v>2941</v>
      </c>
      <c s="35" t="s">
        <v>5</v>
      </c>
      <c s="6" t="s">
        <v>2942</v>
      </c>
      <c s="36" t="s">
        <v>54</v>
      </c>
      <c s="37">
        <v>1</v>
      </c>
      <c s="36">
        <v>0.00082</v>
      </c>
      <c s="36">
        <f>ROUND(G1396*H1396,6)</f>
      </c>
      <c r="L1396" s="38">
        <v>0</v>
      </c>
      <c s="32">
        <f>ROUND(ROUND(L1396,2)*ROUND(G1396,3),2)</f>
      </c>
      <c s="36" t="s">
        <v>926</v>
      </c>
      <c>
        <f>(M1396*21)/100</f>
      </c>
      <c t="s">
        <v>28</v>
      </c>
    </row>
    <row r="1397" spans="1:5" ht="12.75">
      <c r="A1397" s="35" t="s">
        <v>56</v>
      </c>
      <c r="E1397" s="39" t="s">
        <v>2942</v>
      </c>
    </row>
    <row r="1398" spans="1:5" ht="12.75">
      <c r="A1398" s="35" t="s">
        <v>57</v>
      </c>
      <c r="E1398" s="40" t="s">
        <v>5</v>
      </c>
    </row>
    <row r="1399" spans="1:5" ht="12.75">
      <c r="A1399" t="s">
        <v>58</v>
      </c>
      <c r="E1399" s="39" t="s">
        <v>59</v>
      </c>
    </row>
    <row r="1400" spans="1:16" ht="12.75">
      <c r="A1400" t="s">
        <v>50</v>
      </c>
      <c s="34" t="s">
        <v>2943</v>
      </c>
      <c s="34" t="s">
        <v>2944</v>
      </c>
      <c s="35" t="s">
        <v>5</v>
      </c>
      <c s="6" t="s">
        <v>2945</v>
      </c>
      <c s="36" t="s">
        <v>54</v>
      </c>
      <c s="37">
        <v>1</v>
      </c>
      <c s="36">
        <v>0.0005</v>
      </c>
      <c s="36">
        <f>ROUND(G1400*H1400,6)</f>
      </c>
      <c r="L1400" s="38">
        <v>0</v>
      </c>
      <c s="32">
        <f>ROUND(ROUND(L1400,2)*ROUND(G1400,3),2)</f>
      </c>
      <c s="36" t="s">
        <v>926</v>
      </c>
      <c>
        <f>(M1400*21)/100</f>
      </c>
      <c t="s">
        <v>28</v>
      </c>
    </row>
    <row r="1401" spans="1:5" ht="12.75">
      <c r="A1401" s="35" t="s">
        <v>56</v>
      </c>
      <c r="E1401" s="39" t="s">
        <v>2945</v>
      </c>
    </row>
    <row r="1402" spans="1:5" ht="12.75">
      <c r="A1402" s="35" t="s">
        <v>57</v>
      </c>
      <c r="E1402" s="40" t="s">
        <v>5</v>
      </c>
    </row>
    <row r="1403" spans="1:5" ht="12.75">
      <c r="A1403" t="s">
        <v>58</v>
      </c>
      <c r="E1403" s="39" t="s">
        <v>59</v>
      </c>
    </row>
    <row r="1404" spans="1:16" ht="12.75">
      <c r="A1404" t="s">
        <v>50</v>
      </c>
      <c s="34" t="s">
        <v>2946</v>
      </c>
      <c s="34" t="s">
        <v>2947</v>
      </c>
      <c s="35" t="s">
        <v>5</v>
      </c>
      <c s="6" t="s">
        <v>2948</v>
      </c>
      <c s="36" t="s">
        <v>54</v>
      </c>
      <c s="37">
        <v>2</v>
      </c>
      <c s="36">
        <v>0.000766</v>
      </c>
      <c s="36">
        <f>ROUND(G1404*H1404,6)</f>
      </c>
      <c r="L1404" s="38">
        <v>0</v>
      </c>
      <c s="32">
        <f>ROUND(ROUND(L1404,2)*ROUND(G1404,3),2)</f>
      </c>
      <c s="36" t="s">
        <v>926</v>
      </c>
      <c>
        <f>(M1404*21)/100</f>
      </c>
      <c t="s">
        <v>28</v>
      </c>
    </row>
    <row r="1405" spans="1:5" ht="12.75">
      <c r="A1405" s="35" t="s">
        <v>56</v>
      </c>
      <c r="E1405" s="39" t="s">
        <v>2948</v>
      </c>
    </row>
    <row r="1406" spans="1:5" ht="12.75">
      <c r="A1406" s="35" t="s">
        <v>57</v>
      </c>
      <c r="E1406" s="40" t="s">
        <v>5</v>
      </c>
    </row>
    <row r="1407" spans="1:5" ht="12.75">
      <c r="A1407" t="s">
        <v>58</v>
      </c>
      <c r="E1407" s="39" t="s">
        <v>59</v>
      </c>
    </row>
    <row r="1408" spans="1:16" ht="12.75">
      <c r="A1408" t="s">
        <v>50</v>
      </c>
      <c s="34" t="s">
        <v>2949</v>
      </c>
      <c s="34" t="s">
        <v>2950</v>
      </c>
      <c s="35" t="s">
        <v>5</v>
      </c>
      <c s="6" t="s">
        <v>2951</v>
      </c>
      <c s="36" t="s">
        <v>54</v>
      </c>
      <c s="37">
        <v>8</v>
      </c>
      <c s="36">
        <v>0.00021</v>
      </c>
      <c s="36">
        <f>ROUND(G1408*H1408,6)</f>
      </c>
      <c r="L1408" s="38">
        <v>0</v>
      </c>
      <c s="32">
        <f>ROUND(ROUND(L1408,2)*ROUND(G1408,3),2)</f>
      </c>
      <c s="36" t="s">
        <v>926</v>
      </c>
      <c>
        <f>(M1408*21)/100</f>
      </c>
      <c t="s">
        <v>28</v>
      </c>
    </row>
    <row r="1409" spans="1:5" ht="12.75">
      <c r="A1409" s="35" t="s">
        <v>56</v>
      </c>
      <c r="E1409" s="39" t="s">
        <v>2951</v>
      </c>
    </row>
    <row r="1410" spans="1:5" ht="12.75">
      <c r="A1410" s="35" t="s">
        <v>57</v>
      </c>
      <c r="E1410" s="40" t="s">
        <v>5</v>
      </c>
    </row>
    <row r="1411" spans="1:5" ht="12.75">
      <c r="A1411" t="s">
        <v>58</v>
      </c>
      <c r="E1411" s="39" t="s">
        <v>59</v>
      </c>
    </row>
    <row r="1412" spans="1:16" ht="12.75">
      <c r="A1412" t="s">
        <v>50</v>
      </c>
      <c s="34" t="s">
        <v>2952</v>
      </c>
      <c s="34" t="s">
        <v>2953</v>
      </c>
      <c s="35" t="s">
        <v>5</v>
      </c>
      <c s="6" t="s">
        <v>2954</v>
      </c>
      <c s="36" t="s">
        <v>54</v>
      </c>
      <c s="37">
        <v>29</v>
      </c>
      <c s="36">
        <v>0.00034</v>
      </c>
      <c s="36">
        <f>ROUND(G1412*H1412,6)</f>
      </c>
      <c r="L1412" s="38">
        <v>0</v>
      </c>
      <c s="32">
        <f>ROUND(ROUND(L1412,2)*ROUND(G1412,3),2)</f>
      </c>
      <c s="36" t="s">
        <v>926</v>
      </c>
      <c>
        <f>(M1412*21)/100</f>
      </c>
      <c t="s">
        <v>28</v>
      </c>
    </row>
    <row r="1413" spans="1:5" ht="12.75">
      <c r="A1413" s="35" t="s">
        <v>56</v>
      </c>
      <c r="E1413" s="39" t="s">
        <v>2954</v>
      </c>
    </row>
    <row r="1414" spans="1:5" ht="12.75">
      <c r="A1414" s="35" t="s">
        <v>57</v>
      </c>
      <c r="E1414" s="40" t="s">
        <v>5</v>
      </c>
    </row>
    <row r="1415" spans="1:5" ht="12.75">
      <c r="A1415" t="s">
        <v>58</v>
      </c>
      <c r="E1415" s="39" t="s">
        <v>59</v>
      </c>
    </row>
    <row r="1416" spans="1:16" ht="12.75">
      <c r="A1416" t="s">
        <v>50</v>
      </c>
      <c s="34" t="s">
        <v>2955</v>
      </c>
      <c s="34" t="s">
        <v>2956</v>
      </c>
      <c s="35" t="s">
        <v>5</v>
      </c>
      <c s="6" t="s">
        <v>2957</v>
      </c>
      <c s="36" t="s">
        <v>54</v>
      </c>
      <c s="37">
        <v>5</v>
      </c>
      <c s="36">
        <v>0.0007</v>
      </c>
      <c s="36">
        <f>ROUND(G1416*H1416,6)</f>
      </c>
      <c r="L1416" s="38">
        <v>0</v>
      </c>
      <c s="32">
        <f>ROUND(ROUND(L1416,2)*ROUND(G1416,3),2)</f>
      </c>
      <c s="36" t="s">
        <v>926</v>
      </c>
      <c>
        <f>(M1416*21)/100</f>
      </c>
      <c t="s">
        <v>28</v>
      </c>
    </row>
    <row r="1417" spans="1:5" ht="12.75">
      <c r="A1417" s="35" t="s">
        <v>56</v>
      </c>
      <c r="E1417" s="39" t="s">
        <v>2957</v>
      </c>
    </row>
    <row r="1418" spans="1:5" ht="12.75">
      <c r="A1418" s="35" t="s">
        <v>57</v>
      </c>
      <c r="E1418" s="40" t="s">
        <v>5</v>
      </c>
    </row>
    <row r="1419" spans="1:5" ht="12.75">
      <c r="A1419" t="s">
        <v>58</v>
      </c>
      <c r="E1419" s="39" t="s">
        <v>59</v>
      </c>
    </row>
    <row r="1420" spans="1:16" ht="12.75">
      <c r="A1420" t="s">
        <v>50</v>
      </c>
      <c s="34" t="s">
        <v>2958</v>
      </c>
      <c s="34" t="s">
        <v>2959</v>
      </c>
      <c s="35" t="s">
        <v>5</v>
      </c>
      <c s="6" t="s">
        <v>2960</v>
      </c>
      <c s="36" t="s">
        <v>54</v>
      </c>
      <c s="37">
        <v>3</v>
      </c>
      <c s="36">
        <v>0.00107</v>
      </c>
      <c s="36">
        <f>ROUND(G1420*H1420,6)</f>
      </c>
      <c r="L1420" s="38">
        <v>0</v>
      </c>
      <c s="32">
        <f>ROUND(ROUND(L1420,2)*ROUND(G1420,3),2)</f>
      </c>
      <c s="36" t="s">
        <v>926</v>
      </c>
      <c>
        <f>(M1420*21)/100</f>
      </c>
      <c t="s">
        <v>28</v>
      </c>
    </row>
    <row r="1421" spans="1:5" ht="12.75">
      <c r="A1421" s="35" t="s">
        <v>56</v>
      </c>
      <c r="E1421" s="39" t="s">
        <v>2960</v>
      </c>
    </row>
    <row r="1422" spans="1:5" ht="12.75">
      <c r="A1422" s="35" t="s">
        <v>57</v>
      </c>
      <c r="E1422" s="40" t="s">
        <v>5</v>
      </c>
    </row>
    <row r="1423" spans="1:5" ht="12.75">
      <c r="A1423" t="s">
        <v>58</v>
      </c>
      <c r="E1423" s="39" t="s">
        <v>59</v>
      </c>
    </row>
    <row r="1424" spans="1:16" ht="12.75">
      <c r="A1424" t="s">
        <v>50</v>
      </c>
      <c s="34" t="s">
        <v>2961</v>
      </c>
      <c s="34" t="s">
        <v>2962</v>
      </c>
      <c s="35" t="s">
        <v>5</v>
      </c>
      <c s="6" t="s">
        <v>2963</v>
      </c>
      <c s="36" t="s">
        <v>54</v>
      </c>
      <c s="37">
        <v>3</v>
      </c>
      <c s="36">
        <v>0.00168</v>
      </c>
      <c s="36">
        <f>ROUND(G1424*H1424,6)</f>
      </c>
      <c r="L1424" s="38">
        <v>0</v>
      </c>
      <c s="32">
        <f>ROUND(ROUND(L1424,2)*ROUND(G1424,3),2)</f>
      </c>
      <c s="36" t="s">
        <v>926</v>
      </c>
      <c>
        <f>(M1424*21)/100</f>
      </c>
      <c t="s">
        <v>28</v>
      </c>
    </row>
    <row r="1425" spans="1:5" ht="12.75">
      <c r="A1425" s="35" t="s">
        <v>56</v>
      </c>
      <c r="E1425" s="39" t="s">
        <v>2963</v>
      </c>
    </row>
    <row r="1426" spans="1:5" ht="12.75">
      <c r="A1426" s="35" t="s">
        <v>57</v>
      </c>
      <c r="E1426" s="40" t="s">
        <v>5</v>
      </c>
    </row>
    <row r="1427" spans="1:5" ht="12.75">
      <c r="A1427" t="s">
        <v>58</v>
      </c>
      <c r="E1427" s="39" t="s">
        <v>59</v>
      </c>
    </row>
    <row r="1428" spans="1:16" ht="25.5">
      <c r="A1428" t="s">
        <v>50</v>
      </c>
      <c s="34" t="s">
        <v>2964</v>
      </c>
      <c s="34" t="s">
        <v>2965</v>
      </c>
      <c s="35" t="s">
        <v>5</v>
      </c>
      <c s="6" t="s">
        <v>2966</v>
      </c>
      <c s="36" t="s">
        <v>54</v>
      </c>
      <c s="37">
        <v>6</v>
      </c>
      <c s="36">
        <v>0.00315</v>
      </c>
      <c s="36">
        <f>ROUND(G1428*H1428,6)</f>
      </c>
      <c r="L1428" s="38">
        <v>0</v>
      </c>
      <c s="32">
        <f>ROUND(ROUND(L1428,2)*ROUND(G1428,3),2)</f>
      </c>
      <c s="36" t="s">
        <v>926</v>
      </c>
      <c>
        <f>(M1428*21)/100</f>
      </c>
      <c t="s">
        <v>28</v>
      </c>
    </row>
    <row r="1429" spans="1:5" ht="25.5">
      <c r="A1429" s="35" t="s">
        <v>56</v>
      </c>
      <c r="E1429" s="39" t="s">
        <v>2966</v>
      </c>
    </row>
    <row r="1430" spans="1:5" ht="12.75">
      <c r="A1430" s="35" t="s">
        <v>57</v>
      </c>
      <c r="E1430" s="40" t="s">
        <v>5</v>
      </c>
    </row>
    <row r="1431" spans="1:5" ht="12.75">
      <c r="A1431" t="s">
        <v>58</v>
      </c>
      <c r="E1431" s="39" t="s">
        <v>59</v>
      </c>
    </row>
    <row r="1432" spans="1:16" ht="12.75">
      <c r="A1432" t="s">
        <v>50</v>
      </c>
      <c s="34" t="s">
        <v>2967</v>
      </c>
      <c s="34" t="s">
        <v>2968</v>
      </c>
      <c s="35" t="s">
        <v>5</v>
      </c>
      <c s="6" t="s">
        <v>2969</v>
      </c>
      <c s="36" t="s">
        <v>54</v>
      </c>
      <c s="37">
        <v>1</v>
      </c>
      <c s="36">
        <v>0.00432</v>
      </c>
      <c s="36">
        <f>ROUND(G1432*H1432,6)</f>
      </c>
      <c r="L1432" s="38">
        <v>0</v>
      </c>
      <c s="32">
        <f>ROUND(ROUND(L1432,2)*ROUND(G1432,3),2)</f>
      </c>
      <c s="36" t="s">
        <v>926</v>
      </c>
      <c>
        <f>(M1432*21)/100</f>
      </c>
      <c t="s">
        <v>28</v>
      </c>
    </row>
    <row r="1433" spans="1:5" ht="12.75">
      <c r="A1433" s="35" t="s">
        <v>56</v>
      </c>
      <c r="E1433" s="39" t="s">
        <v>2969</v>
      </c>
    </row>
    <row r="1434" spans="1:5" ht="12.75">
      <c r="A1434" s="35" t="s">
        <v>57</v>
      </c>
      <c r="E1434" s="40" t="s">
        <v>5</v>
      </c>
    </row>
    <row r="1435" spans="1:5" ht="12.75">
      <c r="A1435" t="s">
        <v>58</v>
      </c>
      <c r="E1435" s="39" t="s">
        <v>59</v>
      </c>
    </row>
    <row r="1436" spans="1:16" ht="25.5">
      <c r="A1436" t="s">
        <v>50</v>
      </c>
      <c s="34" t="s">
        <v>2970</v>
      </c>
      <c s="34" t="s">
        <v>2971</v>
      </c>
      <c s="35" t="s">
        <v>5</v>
      </c>
      <c s="6" t="s">
        <v>2972</v>
      </c>
      <c s="36" t="s">
        <v>54</v>
      </c>
      <c s="37">
        <v>8</v>
      </c>
      <c s="36">
        <v>0.00027</v>
      </c>
      <c s="36">
        <f>ROUND(G1436*H1436,6)</f>
      </c>
      <c r="L1436" s="38">
        <v>0</v>
      </c>
      <c s="32">
        <f>ROUND(ROUND(L1436,2)*ROUND(G1436,3),2)</f>
      </c>
      <c s="36" t="s">
        <v>926</v>
      </c>
      <c>
        <f>(M1436*21)/100</f>
      </c>
      <c t="s">
        <v>28</v>
      </c>
    </row>
    <row r="1437" spans="1:5" ht="25.5">
      <c r="A1437" s="35" t="s">
        <v>56</v>
      </c>
      <c r="E1437" s="39" t="s">
        <v>2972</v>
      </c>
    </row>
    <row r="1438" spans="1:5" ht="12.75">
      <c r="A1438" s="35" t="s">
        <v>57</v>
      </c>
      <c r="E1438" s="40" t="s">
        <v>5</v>
      </c>
    </row>
    <row r="1439" spans="1:5" ht="12.75">
      <c r="A1439" t="s">
        <v>58</v>
      </c>
      <c r="E1439" s="39" t="s">
        <v>59</v>
      </c>
    </row>
    <row r="1440" spans="1:16" ht="25.5">
      <c r="A1440" t="s">
        <v>50</v>
      </c>
      <c s="34" t="s">
        <v>2973</v>
      </c>
      <c s="34" t="s">
        <v>2974</v>
      </c>
      <c s="35" t="s">
        <v>5</v>
      </c>
      <c s="6" t="s">
        <v>2975</v>
      </c>
      <c s="36" t="s">
        <v>54</v>
      </c>
      <c s="37">
        <v>3</v>
      </c>
      <c s="36">
        <v>0.0004</v>
      </c>
      <c s="36">
        <f>ROUND(G1440*H1440,6)</f>
      </c>
      <c r="L1440" s="38">
        <v>0</v>
      </c>
      <c s="32">
        <f>ROUND(ROUND(L1440,2)*ROUND(G1440,3),2)</f>
      </c>
      <c s="36" t="s">
        <v>926</v>
      </c>
      <c>
        <f>(M1440*21)/100</f>
      </c>
      <c t="s">
        <v>28</v>
      </c>
    </row>
    <row r="1441" spans="1:5" ht="25.5">
      <c r="A1441" s="35" t="s">
        <v>56</v>
      </c>
      <c r="E1441" s="39" t="s">
        <v>2975</v>
      </c>
    </row>
    <row r="1442" spans="1:5" ht="12.75">
      <c r="A1442" s="35" t="s">
        <v>57</v>
      </c>
      <c r="E1442" s="40" t="s">
        <v>5</v>
      </c>
    </row>
    <row r="1443" spans="1:5" ht="12.75">
      <c r="A1443" t="s">
        <v>58</v>
      </c>
      <c r="E1443" s="39" t="s">
        <v>59</v>
      </c>
    </row>
    <row r="1444" spans="1:16" ht="25.5">
      <c r="A1444" t="s">
        <v>50</v>
      </c>
      <c s="34" t="s">
        <v>2976</v>
      </c>
      <c s="34" t="s">
        <v>2977</v>
      </c>
      <c s="35" t="s">
        <v>5</v>
      </c>
      <c s="6" t="s">
        <v>2978</v>
      </c>
      <c s="36" t="s">
        <v>54</v>
      </c>
      <c s="37">
        <v>2</v>
      </c>
      <c s="36">
        <v>0.00057</v>
      </c>
      <c s="36">
        <f>ROUND(G1444*H1444,6)</f>
      </c>
      <c r="L1444" s="38">
        <v>0</v>
      </c>
      <c s="32">
        <f>ROUND(ROUND(L1444,2)*ROUND(G1444,3),2)</f>
      </c>
      <c s="36" t="s">
        <v>926</v>
      </c>
      <c>
        <f>(M1444*21)/100</f>
      </c>
      <c t="s">
        <v>28</v>
      </c>
    </row>
    <row r="1445" spans="1:5" ht="25.5">
      <c r="A1445" s="35" t="s">
        <v>56</v>
      </c>
      <c r="E1445" s="39" t="s">
        <v>2978</v>
      </c>
    </row>
    <row r="1446" spans="1:5" ht="12.75">
      <c r="A1446" s="35" t="s">
        <v>57</v>
      </c>
      <c r="E1446" s="40" t="s">
        <v>5</v>
      </c>
    </row>
    <row r="1447" spans="1:5" ht="12.75">
      <c r="A1447" t="s">
        <v>58</v>
      </c>
      <c r="E1447" s="39" t="s">
        <v>59</v>
      </c>
    </row>
    <row r="1448" spans="1:16" ht="25.5">
      <c r="A1448" t="s">
        <v>50</v>
      </c>
      <c s="34" t="s">
        <v>2979</v>
      </c>
      <c s="34" t="s">
        <v>2980</v>
      </c>
      <c s="35" t="s">
        <v>5</v>
      </c>
      <c s="6" t="s">
        <v>2981</v>
      </c>
      <c s="36" t="s">
        <v>54</v>
      </c>
      <c s="37">
        <v>1</v>
      </c>
      <c s="36">
        <v>0.0008</v>
      </c>
      <c s="36">
        <f>ROUND(G1448*H1448,6)</f>
      </c>
      <c r="L1448" s="38">
        <v>0</v>
      </c>
      <c s="32">
        <f>ROUND(ROUND(L1448,2)*ROUND(G1448,3),2)</f>
      </c>
      <c s="36" t="s">
        <v>926</v>
      </c>
      <c>
        <f>(M1448*21)/100</f>
      </c>
      <c t="s">
        <v>28</v>
      </c>
    </row>
    <row r="1449" spans="1:5" ht="25.5">
      <c r="A1449" s="35" t="s">
        <v>56</v>
      </c>
      <c r="E1449" s="39" t="s">
        <v>2981</v>
      </c>
    </row>
    <row r="1450" spans="1:5" ht="12.75">
      <c r="A1450" s="35" t="s">
        <v>57</v>
      </c>
      <c r="E1450" s="40" t="s">
        <v>5</v>
      </c>
    </row>
    <row r="1451" spans="1:5" ht="12.75">
      <c r="A1451" t="s">
        <v>58</v>
      </c>
      <c r="E1451" s="39" t="s">
        <v>59</v>
      </c>
    </row>
    <row r="1452" spans="1:16" ht="25.5">
      <c r="A1452" t="s">
        <v>50</v>
      </c>
      <c s="34" t="s">
        <v>2982</v>
      </c>
      <c s="34" t="s">
        <v>2983</v>
      </c>
      <c s="35" t="s">
        <v>5</v>
      </c>
      <c s="6" t="s">
        <v>2984</v>
      </c>
      <c s="36" t="s">
        <v>54</v>
      </c>
      <c s="37">
        <v>2</v>
      </c>
      <c s="36">
        <v>0.0012</v>
      </c>
      <c s="36">
        <f>ROUND(G1452*H1452,6)</f>
      </c>
      <c r="L1452" s="38">
        <v>0</v>
      </c>
      <c s="32">
        <f>ROUND(ROUND(L1452,2)*ROUND(G1452,3),2)</f>
      </c>
      <c s="36" t="s">
        <v>926</v>
      </c>
      <c>
        <f>(M1452*21)/100</f>
      </c>
      <c t="s">
        <v>28</v>
      </c>
    </row>
    <row r="1453" spans="1:5" ht="25.5">
      <c r="A1453" s="35" t="s">
        <v>56</v>
      </c>
      <c r="E1453" s="39" t="s">
        <v>2984</v>
      </c>
    </row>
    <row r="1454" spans="1:5" ht="12.75">
      <c r="A1454" s="35" t="s">
        <v>57</v>
      </c>
      <c r="E1454" s="40" t="s">
        <v>5</v>
      </c>
    </row>
    <row r="1455" spans="1:5" ht="12.75">
      <c r="A1455" t="s">
        <v>58</v>
      </c>
      <c r="E1455" s="39" t="s">
        <v>59</v>
      </c>
    </row>
    <row r="1456" spans="1:16" ht="25.5">
      <c r="A1456" t="s">
        <v>50</v>
      </c>
      <c s="34" t="s">
        <v>2985</v>
      </c>
      <c s="34" t="s">
        <v>2986</v>
      </c>
      <c s="35" t="s">
        <v>5</v>
      </c>
      <c s="6" t="s">
        <v>2987</v>
      </c>
      <c s="36" t="s">
        <v>2988</v>
      </c>
      <c s="37">
        <v>2</v>
      </c>
      <c s="36">
        <v>0.030196</v>
      </c>
      <c s="36">
        <f>ROUND(G1456*H1456,6)</f>
      </c>
      <c r="L1456" s="38">
        <v>0</v>
      </c>
      <c s="32">
        <f>ROUND(ROUND(L1456,2)*ROUND(G1456,3),2)</f>
      </c>
      <c s="36" t="s">
        <v>926</v>
      </c>
      <c>
        <f>(M1456*21)/100</f>
      </c>
      <c t="s">
        <v>28</v>
      </c>
    </row>
    <row r="1457" spans="1:5" ht="25.5">
      <c r="A1457" s="35" t="s">
        <v>56</v>
      </c>
      <c r="E1457" s="39" t="s">
        <v>2987</v>
      </c>
    </row>
    <row r="1458" spans="1:5" ht="12.75">
      <c r="A1458" s="35" t="s">
        <v>57</v>
      </c>
      <c r="E1458" s="40" t="s">
        <v>5</v>
      </c>
    </row>
    <row r="1459" spans="1:5" ht="12.75">
      <c r="A1459" t="s">
        <v>58</v>
      </c>
      <c r="E1459" s="39" t="s">
        <v>59</v>
      </c>
    </row>
    <row r="1460" spans="1:16" ht="25.5">
      <c r="A1460" t="s">
        <v>50</v>
      </c>
      <c s="34" t="s">
        <v>2989</v>
      </c>
      <c s="34" t="s">
        <v>2990</v>
      </c>
      <c s="35" t="s">
        <v>5</v>
      </c>
      <c s="6" t="s">
        <v>2991</v>
      </c>
      <c s="36" t="s">
        <v>64</v>
      </c>
      <c s="37">
        <v>895</v>
      </c>
      <c s="36">
        <v>0.00019</v>
      </c>
      <c s="36">
        <f>ROUND(G1460*H1460,6)</f>
      </c>
      <c r="L1460" s="38">
        <v>0</v>
      </c>
      <c s="32">
        <f>ROUND(ROUND(L1460,2)*ROUND(G1460,3),2)</f>
      </c>
      <c s="36" t="s">
        <v>926</v>
      </c>
      <c>
        <f>(M1460*21)/100</f>
      </c>
      <c t="s">
        <v>28</v>
      </c>
    </row>
    <row r="1461" spans="1:5" ht="25.5">
      <c r="A1461" s="35" t="s">
        <v>56</v>
      </c>
      <c r="E1461" s="39" t="s">
        <v>2991</v>
      </c>
    </row>
    <row r="1462" spans="1:5" ht="12.75">
      <c r="A1462" s="35" t="s">
        <v>57</v>
      </c>
      <c r="E1462" s="40" t="s">
        <v>5</v>
      </c>
    </row>
    <row r="1463" spans="1:5" ht="12.75">
      <c r="A1463" t="s">
        <v>58</v>
      </c>
      <c r="E1463" s="39" t="s">
        <v>59</v>
      </c>
    </row>
    <row r="1464" spans="1:16" ht="25.5">
      <c r="A1464" t="s">
        <v>50</v>
      </c>
      <c s="34" t="s">
        <v>2992</v>
      </c>
      <c s="34" t="s">
        <v>2993</v>
      </c>
      <c s="35" t="s">
        <v>5</v>
      </c>
      <c s="6" t="s">
        <v>2994</v>
      </c>
      <c s="36" t="s">
        <v>64</v>
      </c>
      <c s="37">
        <v>92</v>
      </c>
      <c s="36">
        <v>0.000349</v>
      </c>
      <c s="36">
        <f>ROUND(G1464*H1464,6)</f>
      </c>
      <c r="L1464" s="38">
        <v>0</v>
      </c>
      <c s="32">
        <f>ROUND(ROUND(L1464,2)*ROUND(G1464,3),2)</f>
      </c>
      <c s="36" t="s">
        <v>926</v>
      </c>
      <c>
        <f>(M1464*21)/100</f>
      </c>
      <c t="s">
        <v>28</v>
      </c>
    </row>
    <row r="1465" spans="1:5" ht="25.5">
      <c r="A1465" s="35" t="s">
        <v>56</v>
      </c>
      <c r="E1465" s="39" t="s">
        <v>2994</v>
      </c>
    </row>
    <row r="1466" spans="1:5" ht="12.75">
      <c r="A1466" s="35" t="s">
        <v>57</v>
      </c>
      <c r="E1466" s="40" t="s">
        <v>5</v>
      </c>
    </row>
    <row r="1467" spans="1:5" ht="12.75">
      <c r="A1467" t="s">
        <v>58</v>
      </c>
      <c r="E1467" s="39" t="s">
        <v>59</v>
      </c>
    </row>
    <row r="1468" spans="1:16" ht="25.5">
      <c r="A1468" t="s">
        <v>50</v>
      </c>
      <c s="34" t="s">
        <v>2995</v>
      </c>
      <c s="34" t="s">
        <v>2996</v>
      </c>
      <c s="35" t="s">
        <v>5</v>
      </c>
      <c s="6" t="s">
        <v>2997</v>
      </c>
      <c s="36" t="s">
        <v>64</v>
      </c>
      <c s="37">
        <v>987</v>
      </c>
      <c s="36">
        <v>1E-05</v>
      </c>
      <c s="36">
        <f>ROUND(G1468*H1468,6)</f>
      </c>
      <c r="L1468" s="38">
        <v>0</v>
      </c>
      <c s="32">
        <f>ROUND(ROUND(L1468,2)*ROUND(G1468,3),2)</f>
      </c>
      <c s="36" t="s">
        <v>926</v>
      </c>
      <c>
        <f>(M1468*21)/100</f>
      </c>
      <c t="s">
        <v>28</v>
      </c>
    </row>
    <row r="1469" spans="1:5" ht="25.5">
      <c r="A1469" s="35" t="s">
        <v>56</v>
      </c>
      <c r="E1469" s="39" t="s">
        <v>2997</v>
      </c>
    </row>
    <row r="1470" spans="1:5" ht="12.75">
      <c r="A1470" s="35" t="s">
        <v>57</v>
      </c>
      <c r="E1470" s="40" t="s">
        <v>5</v>
      </c>
    </row>
    <row r="1471" spans="1:5" ht="12.75">
      <c r="A1471" t="s">
        <v>58</v>
      </c>
      <c r="E1471" s="39" t="s">
        <v>59</v>
      </c>
    </row>
    <row r="1472" spans="1:16" ht="25.5">
      <c r="A1472" t="s">
        <v>50</v>
      </c>
      <c s="34" t="s">
        <v>2998</v>
      </c>
      <c s="34" t="s">
        <v>2999</v>
      </c>
      <c s="35" t="s">
        <v>5</v>
      </c>
      <c s="6" t="s">
        <v>3000</v>
      </c>
      <c s="36" t="s">
        <v>939</v>
      </c>
      <c s="37">
        <v>4.687</v>
      </c>
      <c s="36">
        <v>0</v>
      </c>
      <c s="36">
        <f>ROUND(G1472*H1472,6)</f>
      </c>
      <c r="L1472" s="38">
        <v>0</v>
      </c>
      <c s="32">
        <f>ROUND(ROUND(L1472,2)*ROUND(G1472,3),2)</f>
      </c>
      <c s="36" t="s">
        <v>926</v>
      </c>
      <c>
        <f>(M1472*21)/100</f>
      </c>
      <c t="s">
        <v>28</v>
      </c>
    </row>
    <row r="1473" spans="1:5" ht="25.5">
      <c r="A1473" s="35" t="s">
        <v>56</v>
      </c>
      <c r="E1473" s="39" t="s">
        <v>3000</v>
      </c>
    </row>
    <row r="1474" spans="1:5" ht="12.75">
      <c r="A1474" s="35" t="s">
        <v>57</v>
      </c>
      <c r="E1474" s="40" t="s">
        <v>5</v>
      </c>
    </row>
    <row r="1475" spans="1:5" ht="12.75">
      <c r="A1475" t="s">
        <v>58</v>
      </c>
      <c r="E1475" s="39" t="s">
        <v>59</v>
      </c>
    </row>
    <row r="1476" spans="1:13" ht="12.75">
      <c r="A1476" t="s">
        <v>47</v>
      </c>
      <c r="C1476" s="31" t="s">
        <v>3001</v>
      </c>
      <c r="E1476" s="33" t="s">
        <v>3002</v>
      </c>
      <c r="J1476" s="32">
        <f>0</f>
      </c>
      <c s="32">
        <f>0</f>
      </c>
      <c s="32">
        <f>0+L1477+L1481+L1485+L1489+L1493+L1497+L1501+L1505+L1509</f>
      </c>
      <c s="32">
        <f>0+M1477+M1481+M1485+M1489+M1493+M1497+M1501+M1505+M1509</f>
      </c>
    </row>
    <row r="1477" spans="1:16" ht="25.5">
      <c r="A1477" t="s">
        <v>50</v>
      </c>
      <c s="34" t="s">
        <v>3003</v>
      </c>
      <c s="34" t="s">
        <v>3004</v>
      </c>
      <c s="35" t="s">
        <v>5</v>
      </c>
      <c s="6" t="s">
        <v>3005</v>
      </c>
      <c s="36" t="s">
        <v>64</v>
      </c>
      <c s="37">
        <v>25</v>
      </c>
      <c s="36">
        <v>0.00044</v>
      </c>
      <c s="36">
        <f>ROUND(G1477*H1477,6)</f>
      </c>
      <c r="L1477" s="38">
        <v>0</v>
      </c>
      <c s="32">
        <f>ROUND(ROUND(L1477,2)*ROUND(G1477,3),2)</f>
      </c>
      <c s="36" t="s">
        <v>926</v>
      </c>
      <c>
        <f>(M1477*21)/100</f>
      </c>
      <c t="s">
        <v>28</v>
      </c>
    </row>
    <row r="1478" spans="1:5" ht="25.5">
      <c r="A1478" s="35" t="s">
        <v>56</v>
      </c>
      <c r="E1478" s="39" t="s">
        <v>3005</v>
      </c>
    </row>
    <row r="1479" spans="1:5" ht="12.75">
      <c r="A1479" s="35" t="s">
        <v>57</v>
      </c>
      <c r="E1479" s="40" t="s">
        <v>5</v>
      </c>
    </row>
    <row r="1480" spans="1:5" ht="12.75">
      <c r="A1480" t="s">
        <v>58</v>
      </c>
      <c r="E1480" s="39" t="s">
        <v>59</v>
      </c>
    </row>
    <row r="1481" spans="1:16" ht="25.5">
      <c r="A1481" t="s">
        <v>50</v>
      </c>
      <c s="34" t="s">
        <v>3006</v>
      </c>
      <c s="34" t="s">
        <v>3007</v>
      </c>
      <c s="35" t="s">
        <v>5</v>
      </c>
      <c s="6" t="s">
        <v>3008</v>
      </c>
      <c s="36" t="s">
        <v>64</v>
      </c>
      <c s="37">
        <v>38</v>
      </c>
      <c s="36">
        <v>0.000729</v>
      </c>
      <c s="36">
        <f>ROUND(G1481*H1481,6)</f>
      </c>
      <c r="L1481" s="38">
        <v>0</v>
      </c>
      <c s="32">
        <f>ROUND(ROUND(L1481,2)*ROUND(G1481,3),2)</f>
      </c>
      <c s="36" t="s">
        <v>926</v>
      </c>
      <c>
        <f>(M1481*21)/100</f>
      </c>
      <c t="s">
        <v>28</v>
      </c>
    </row>
    <row r="1482" spans="1:5" ht="25.5">
      <c r="A1482" s="35" t="s">
        <v>56</v>
      </c>
      <c r="E1482" s="39" t="s">
        <v>3008</v>
      </c>
    </row>
    <row r="1483" spans="1:5" ht="12.75">
      <c r="A1483" s="35" t="s">
        <v>57</v>
      </c>
      <c r="E1483" s="40" t="s">
        <v>5</v>
      </c>
    </row>
    <row r="1484" spans="1:5" ht="12.75">
      <c r="A1484" t="s">
        <v>58</v>
      </c>
      <c r="E1484" s="39" t="s">
        <v>59</v>
      </c>
    </row>
    <row r="1485" spans="1:16" ht="25.5">
      <c r="A1485" t="s">
        <v>50</v>
      </c>
      <c s="34" t="s">
        <v>3009</v>
      </c>
      <c s="34" t="s">
        <v>3010</v>
      </c>
      <c s="35" t="s">
        <v>5</v>
      </c>
      <c s="6" t="s">
        <v>3011</v>
      </c>
      <c s="36" t="s">
        <v>64</v>
      </c>
      <c s="37">
        <v>33</v>
      </c>
      <c s="36">
        <v>0.000984</v>
      </c>
      <c s="36">
        <f>ROUND(G1485*H1485,6)</f>
      </c>
      <c r="L1485" s="38">
        <v>0</v>
      </c>
      <c s="32">
        <f>ROUND(ROUND(L1485,2)*ROUND(G1485,3),2)</f>
      </c>
      <c s="36" t="s">
        <v>926</v>
      </c>
      <c>
        <f>(M1485*21)/100</f>
      </c>
      <c t="s">
        <v>28</v>
      </c>
    </row>
    <row r="1486" spans="1:5" ht="25.5">
      <c r="A1486" s="35" t="s">
        <v>56</v>
      </c>
      <c r="E1486" s="39" t="s">
        <v>3011</v>
      </c>
    </row>
    <row r="1487" spans="1:5" ht="12.75">
      <c r="A1487" s="35" t="s">
        <v>57</v>
      </c>
      <c r="E1487" s="40" t="s">
        <v>5</v>
      </c>
    </row>
    <row r="1488" spans="1:5" ht="12.75">
      <c r="A1488" t="s">
        <v>58</v>
      </c>
      <c r="E1488" s="39" t="s">
        <v>59</v>
      </c>
    </row>
    <row r="1489" spans="1:16" ht="25.5">
      <c r="A1489" t="s">
        <v>50</v>
      </c>
      <c s="34" t="s">
        <v>3012</v>
      </c>
      <c s="34" t="s">
        <v>3013</v>
      </c>
      <c s="35" t="s">
        <v>5</v>
      </c>
      <c s="6" t="s">
        <v>3014</v>
      </c>
      <c s="36" t="s">
        <v>64</v>
      </c>
      <c s="37">
        <v>28</v>
      </c>
      <c s="36">
        <v>0.0013</v>
      </c>
      <c s="36">
        <f>ROUND(G1489*H1489,6)</f>
      </c>
      <c r="L1489" s="38">
        <v>0</v>
      </c>
      <c s="32">
        <f>ROUND(ROUND(L1489,2)*ROUND(G1489,3),2)</f>
      </c>
      <c s="36" t="s">
        <v>926</v>
      </c>
      <c>
        <f>(M1489*21)/100</f>
      </c>
      <c t="s">
        <v>28</v>
      </c>
    </row>
    <row r="1490" spans="1:5" ht="25.5">
      <c r="A1490" s="35" t="s">
        <v>56</v>
      </c>
      <c r="E1490" s="39" t="s">
        <v>3014</v>
      </c>
    </row>
    <row r="1491" spans="1:5" ht="12.75">
      <c r="A1491" s="35" t="s">
        <v>57</v>
      </c>
      <c r="E1491" s="40" t="s">
        <v>5</v>
      </c>
    </row>
    <row r="1492" spans="1:5" ht="12.75">
      <c r="A1492" t="s">
        <v>58</v>
      </c>
      <c r="E1492" s="39" t="s">
        <v>59</v>
      </c>
    </row>
    <row r="1493" spans="1:16" ht="25.5">
      <c r="A1493" t="s">
        <v>50</v>
      </c>
      <c s="34" t="s">
        <v>3015</v>
      </c>
      <c s="34" t="s">
        <v>3016</v>
      </c>
      <c s="35" t="s">
        <v>5</v>
      </c>
      <c s="6" t="s">
        <v>3017</v>
      </c>
      <c s="36" t="s">
        <v>64</v>
      </c>
      <c s="37">
        <v>3</v>
      </c>
      <c s="36">
        <v>0.002631</v>
      </c>
      <c s="36">
        <f>ROUND(G1493*H1493,6)</f>
      </c>
      <c r="L1493" s="38">
        <v>0</v>
      </c>
      <c s="32">
        <f>ROUND(ROUND(L1493,2)*ROUND(G1493,3),2)</f>
      </c>
      <c s="36" t="s">
        <v>926</v>
      </c>
      <c>
        <f>(M1493*21)/100</f>
      </c>
      <c t="s">
        <v>28</v>
      </c>
    </row>
    <row r="1494" spans="1:5" ht="25.5">
      <c r="A1494" s="35" t="s">
        <v>56</v>
      </c>
      <c r="E1494" s="39" t="s">
        <v>3017</v>
      </c>
    </row>
    <row r="1495" spans="1:5" ht="12.75">
      <c r="A1495" s="35" t="s">
        <v>57</v>
      </c>
      <c r="E1495" s="40" t="s">
        <v>5</v>
      </c>
    </row>
    <row r="1496" spans="1:5" ht="12.75">
      <c r="A1496" t="s">
        <v>58</v>
      </c>
      <c r="E1496" s="39" t="s">
        <v>59</v>
      </c>
    </row>
    <row r="1497" spans="1:16" ht="25.5">
      <c r="A1497" t="s">
        <v>50</v>
      </c>
      <c s="34" t="s">
        <v>3018</v>
      </c>
      <c s="34" t="s">
        <v>3019</v>
      </c>
      <c s="35" t="s">
        <v>5</v>
      </c>
      <c s="6" t="s">
        <v>3020</v>
      </c>
      <c s="36" t="s">
        <v>54</v>
      </c>
      <c s="37">
        <v>10</v>
      </c>
      <c s="36">
        <v>0.00057</v>
      </c>
      <c s="36">
        <f>ROUND(G1497*H1497,6)</f>
      </c>
      <c r="L1497" s="38">
        <v>0</v>
      </c>
      <c s="32">
        <f>ROUND(ROUND(L1497,2)*ROUND(G1497,3),2)</f>
      </c>
      <c s="36" t="s">
        <v>926</v>
      </c>
      <c>
        <f>(M1497*21)/100</f>
      </c>
      <c t="s">
        <v>28</v>
      </c>
    </row>
    <row r="1498" spans="1:5" ht="25.5">
      <c r="A1498" s="35" t="s">
        <v>56</v>
      </c>
      <c r="E1498" s="39" t="s">
        <v>3020</v>
      </c>
    </row>
    <row r="1499" spans="1:5" ht="12.75">
      <c r="A1499" s="35" t="s">
        <v>57</v>
      </c>
      <c r="E1499" s="40" t="s">
        <v>5</v>
      </c>
    </row>
    <row r="1500" spans="1:5" ht="12.75">
      <c r="A1500" t="s">
        <v>58</v>
      </c>
      <c r="E1500" s="39" t="s">
        <v>59</v>
      </c>
    </row>
    <row r="1501" spans="1:16" ht="12.75">
      <c r="A1501" t="s">
        <v>50</v>
      </c>
      <c s="34" t="s">
        <v>3021</v>
      </c>
      <c s="34" t="s">
        <v>3022</v>
      </c>
      <c s="35" t="s">
        <v>5</v>
      </c>
      <c s="6" t="s">
        <v>3023</v>
      </c>
      <c s="36" t="s">
        <v>54</v>
      </c>
      <c s="37">
        <v>10</v>
      </c>
      <c s="36">
        <v>0.00057</v>
      </c>
      <c s="36">
        <f>ROUND(G1501*H1501,6)</f>
      </c>
      <c r="L1501" s="38">
        <v>0</v>
      </c>
      <c s="32">
        <f>ROUND(ROUND(L1501,2)*ROUND(G1501,3),2)</f>
      </c>
      <c s="36" t="s">
        <v>97</v>
      </c>
      <c>
        <f>(M1501*21)/100</f>
      </c>
      <c t="s">
        <v>28</v>
      </c>
    </row>
    <row r="1502" spans="1:5" ht="12.75">
      <c r="A1502" s="35" t="s">
        <v>56</v>
      </c>
      <c r="E1502" s="39" t="s">
        <v>3023</v>
      </c>
    </row>
    <row r="1503" spans="1:5" ht="12.75">
      <c r="A1503" s="35" t="s">
        <v>57</v>
      </c>
      <c r="E1503" s="40" t="s">
        <v>5</v>
      </c>
    </row>
    <row r="1504" spans="1:5" ht="12.75">
      <c r="A1504" t="s">
        <v>58</v>
      </c>
      <c r="E1504" s="39" t="s">
        <v>5</v>
      </c>
    </row>
    <row r="1505" spans="1:16" ht="25.5">
      <c r="A1505" t="s">
        <v>50</v>
      </c>
      <c s="34" t="s">
        <v>3024</v>
      </c>
      <c s="34" t="s">
        <v>2990</v>
      </c>
      <c s="35" t="s">
        <v>5</v>
      </c>
      <c s="6" t="s">
        <v>2991</v>
      </c>
      <c s="36" t="s">
        <v>64</v>
      </c>
      <c s="37">
        <v>74</v>
      </c>
      <c s="36">
        <v>0.00019</v>
      </c>
      <c s="36">
        <f>ROUND(G1505*H1505,6)</f>
      </c>
      <c r="L1505" s="38">
        <v>0</v>
      </c>
      <c s="32">
        <f>ROUND(ROUND(L1505,2)*ROUND(G1505,3),2)</f>
      </c>
      <c s="36" t="s">
        <v>926</v>
      </c>
      <c>
        <f>(M1505*21)/100</f>
      </c>
      <c t="s">
        <v>28</v>
      </c>
    </row>
    <row r="1506" spans="1:5" ht="25.5">
      <c r="A1506" s="35" t="s">
        <v>56</v>
      </c>
      <c r="E1506" s="39" t="s">
        <v>2991</v>
      </c>
    </row>
    <row r="1507" spans="1:5" ht="12.75">
      <c r="A1507" s="35" t="s">
        <v>57</v>
      </c>
      <c r="E1507" s="40" t="s">
        <v>5</v>
      </c>
    </row>
    <row r="1508" spans="1:5" ht="12.75">
      <c r="A1508" t="s">
        <v>58</v>
      </c>
      <c r="E1508" s="39" t="s">
        <v>59</v>
      </c>
    </row>
    <row r="1509" spans="1:16" ht="25.5">
      <c r="A1509" t="s">
        <v>50</v>
      </c>
      <c s="34" t="s">
        <v>3025</v>
      </c>
      <c s="34" t="s">
        <v>2999</v>
      </c>
      <c s="35" t="s">
        <v>5</v>
      </c>
      <c s="6" t="s">
        <v>3026</v>
      </c>
      <c s="36" t="s">
        <v>939</v>
      </c>
      <c s="37">
        <v>0.141</v>
      </c>
      <c s="36">
        <v>0</v>
      </c>
      <c s="36">
        <f>ROUND(G1509*H1509,6)</f>
      </c>
      <c r="L1509" s="38">
        <v>0</v>
      </c>
      <c s="32">
        <f>ROUND(ROUND(L1509,2)*ROUND(G1509,3),2)</f>
      </c>
      <c s="36" t="s">
        <v>97</v>
      </c>
      <c>
        <f>(M1509*21)/100</f>
      </c>
      <c t="s">
        <v>28</v>
      </c>
    </row>
    <row r="1510" spans="1:5" ht="25.5">
      <c r="A1510" s="35" t="s">
        <v>56</v>
      </c>
      <c r="E1510" s="39" t="s">
        <v>3026</v>
      </c>
    </row>
    <row r="1511" spans="1:5" ht="12.75">
      <c r="A1511" s="35" t="s">
        <v>57</v>
      </c>
      <c r="E1511" s="40" t="s">
        <v>5</v>
      </c>
    </row>
    <row r="1512" spans="1:5" ht="12.75">
      <c r="A1512" t="s">
        <v>58</v>
      </c>
      <c r="E1512" s="39" t="s">
        <v>5</v>
      </c>
    </row>
    <row r="1513" spans="1:13" ht="12.75">
      <c r="A1513" t="s">
        <v>47</v>
      </c>
      <c r="C1513" s="31" t="s">
        <v>3027</v>
      </c>
      <c r="E1513" s="33" t="s">
        <v>3028</v>
      </c>
      <c r="J1513" s="32">
        <f>0</f>
      </c>
      <c s="32">
        <f>0</f>
      </c>
      <c s="32">
        <f>0+L1514+L1518+L1522+L1526+L1530+L1534</f>
      </c>
      <c s="32">
        <f>0+M1514+M1518+M1522+M1526+M1530+M1534</f>
      </c>
    </row>
    <row r="1514" spans="1:16" ht="25.5">
      <c r="A1514" t="s">
        <v>50</v>
      </c>
      <c s="34" t="s">
        <v>3029</v>
      </c>
      <c s="34" t="s">
        <v>3030</v>
      </c>
      <c s="35" t="s">
        <v>5</v>
      </c>
      <c s="6" t="s">
        <v>3031</v>
      </c>
      <c s="36" t="s">
        <v>54</v>
      </c>
      <c s="37">
        <v>2</v>
      </c>
      <c s="36">
        <v>3E-05</v>
      </c>
      <c s="36">
        <f>ROUND(G1514*H1514,6)</f>
      </c>
      <c r="L1514" s="38">
        <v>0</v>
      </c>
      <c s="32">
        <f>ROUND(ROUND(L1514,2)*ROUND(G1514,3),2)</f>
      </c>
      <c s="36" t="s">
        <v>926</v>
      </c>
      <c>
        <f>(M1514*21)/100</f>
      </c>
      <c t="s">
        <v>28</v>
      </c>
    </row>
    <row r="1515" spans="1:5" ht="25.5">
      <c r="A1515" s="35" t="s">
        <v>56</v>
      </c>
      <c r="E1515" s="39" t="s">
        <v>3031</v>
      </c>
    </row>
    <row r="1516" spans="1:5" ht="12.75">
      <c r="A1516" s="35" t="s">
        <v>57</v>
      </c>
      <c r="E1516" s="40" t="s">
        <v>5</v>
      </c>
    </row>
    <row r="1517" spans="1:5" ht="12.75">
      <c r="A1517" t="s">
        <v>58</v>
      </c>
      <c r="E1517" s="39" t="s">
        <v>59</v>
      </c>
    </row>
    <row r="1518" spans="1:16" ht="12.75">
      <c r="A1518" t="s">
        <v>50</v>
      </c>
      <c s="34" t="s">
        <v>3032</v>
      </c>
      <c s="34" t="s">
        <v>3033</v>
      </c>
      <c s="35" t="s">
        <v>5</v>
      </c>
      <c s="6" t="s">
        <v>3034</v>
      </c>
      <c s="36" t="s">
        <v>54</v>
      </c>
      <c s="37">
        <v>1</v>
      </c>
      <c s="36">
        <v>0.029</v>
      </c>
      <c s="36">
        <f>ROUND(G1518*H1518,6)</f>
      </c>
      <c r="L1518" s="38">
        <v>0</v>
      </c>
      <c s="32">
        <f>ROUND(ROUND(L1518,2)*ROUND(G1518,3),2)</f>
      </c>
      <c s="36" t="s">
        <v>926</v>
      </c>
      <c>
        <f>(M1518*21)/100</f>
      </c>
      <c t="s">
        <v>28</v>
      </c>
    </row>
    <row r="1519" spans="1:5" ht="12.75">
      <c r="A1519" s="35" t="s">
        <v>56</v>
      </c>
      <c r="E1519" s="39" t="s">
        <v>3034</v>
      </c>
    </row>
    <row r="1520" spans="1:5" ht="12.75">
      <c r="A1520" s="35" t="s">
        <v>57</v>
      </c>
      <c r="E1520" s="40" t="s">
        <v>5</v>
      </c>
    </row>
    <row r="1521" spans="1:5" ht="12.75">
      <c r="A1521" t="s">
        <v>58</v>
      </c>
      <c r="E1521" s="39" t="s">
        <v>59</v>
      </c>
    </row>
    <row r="1522" spans="1:16" ht="12.75">
      <c r="A1522" t="s">
        <v>50</v>
      </c>
      <c s="34" t="s">
        <v>3035</v>
      </c>
      <c s="34" t="s">
        <v>3036</v>
      </c>
      <c s="35" t="s">
        <v>5</v>
      </c>
      <c s="6" t="s">
        <v>3037</v>
      </c>
      <c s="36" t="s">
        <v>54</v>
      </c>
      <c s="37">
        <v>1</v>
      </c>
      <c s="36">
        <v>0.01</v>
      </c>
      <c s="36">
        <f>ROUND(G1522*H1522,6)</f>
      </c>
      <c r="L1522" s="38">
        <v>0</v>
      </c>
      <c s="32">
        <f>ROUND(ROUND(L1522,2)*ROUND(G1522,3),2)</f>
      </c>
      <c s="36" t="s">
        <v>926</v>
      </c>
      <c>
        <f>(M1522*21)/100</f>
      </c>
      <c t="s">
        <v>28</v>
      </c>
    </row>
    <row r="1523" spans="1:5" ht="12.75">
      <c r="A1523" s="35" t="s">
        <v>56</v>
      </c>
      <c r="E1523" s="39" t="s">
        <v>3037</v>
      </c>
    </row>
    <row r="1524" spans="1:5" ht="12.75">
      <c r="A1524" s="35" t="s">
        <v>57</v>
      </c>
      <c r="E1524" s="40" t="s">
        <v>5</v>
      </c>
    </row>
    <row r="1525" spans="1:5" ht="12.75">
      <c r="A1525" t="s">
        <v>58</v>
      </c>
      <c r="E1525" s="39" t="s">
        <v>59</v>
      </c>
    </row>
    <row r="1526" spans="1:16" ht="12.75">
      <c r="A1526" t="s">
        <v>50</v>
      </c>
      <c s="34" t="s">
        <v>3038</v>
      </c>
      <c s="34" t="s">
        <v>3039</v>
      </c>
      <c s="35" t="s">
        <v>5</v>
      </c>
      <c s="6" t="s">
        <v>3040</v>
      </c>
      <c s="36" t="s">
        <v>2988</v>
      </c>
      <c s="37">
        <v>1</v>
      </c>
      <c s="36">
        <v>0.00125</v>
      </c>
      <c s="36">
        <f>ROUND(G1526*H1526,6)</f>
      </c>
      <c r="L1526" s="38">
        <v>0</v>
      </c>
      <c s="32">
        <f>ROUND(ROUND(L1526,2)*ROUND(G1526,3),2)</f>
      </c>
      <c s="36" t="s">
        <v>926</v>
      </c>
      <c>
        <f>(M1526*21)/100</f>
      </c>
      <c t="s">
        <v>28</v>
      </c>
    </row>
    <row r="1527" spans="1:5" ht="12.75">
      <c r="A1527" s="35" t="s">
        <v>56</v>
      </c>
      <c r="E1527" s="39" t="s">
        <v>3040</v>
      </c>
    </row>
    <row r="1528" spans="1:5" ht="12.75">
      <c r="A1528" s="35" t="s">
        <v>57</v>
      </c>
      <c r="E1528" s="40" t="s">
        <v>5</v>
      </c>
    </row>
    <row r="1529" spans="1:5" ht="12.75">
      <c r="A1529" t="s">
        <v>58</v>
      </c>
      <c r="E1529" s="39" t="s">
        <v>59</v>
      </c>
    </row>
    <row r="1530" spans="1:16" ht="12.75">
      <c r="A1530" t="s">
        <v>50</v>
      </c>
      <c s="34" t="s">
        <v>3041</v>
      </c>
      <c s="34" t="s">
        <v>3042</v>
      </c>
      <c s="35" t="s">
        <v>5</v>
      </c>
      <c s="6" t="s">
        <v>3043</v>
      </c>
      <c s="36" t="s">
        <v>54</v>
      </c>
      <c s="37">
        <v>1</v>
      </c>
      <c s="36">
        <v>0.0005</v>
      </c>
      <c s="36">
        <f>ROUND(G1530*H1530,6)</f>
      </c>
      <c r="L1530" s="38">
        <v>0</v>
      </c>
      <c s="32">
        <f>ROUND(ROUND(L1530,2)*ROUND(G1530,3),2)</f>
      </c>
      <c s="36" t="s">
        <v>926</v>
      </c>
      <c>
        <f>(M1530*21)/100</f>
      </c>
      <c t="s">
        <v>28</v>
      </c>
    </row>
    <row r="1531" spans="1:5" ht="12.75">
      <c r="A1531" s="35" t="s">
        <v>56</v>
      </c>
      <c r="E1531" s="39" t="s">
        <v>3043</v>
      </c>
    </row>
    <row r="1532" spans="1:5" ht="12.75">
      <c r="A1532" s="35" t="s">
        <v>57</v>
      </c>
      <c r="E1532" s="40" t="s">
        <v>5</v>
      </c>
    </row>
    <row r="1533" spans="1:5" ht="12.75">
      <c r="A1533" t="s">
        <v>58</v>
      </c>
      <c r="E1533" s="39" t="s">
        <v>59</v>
      </c>
    </row>
    <row r="1534" spans="1:16" ht="25.5">
      <c r="A1534" t="s">
        <v>50</v>
      </c>
      <c s="34" t="s">
        <v>3044</v>
      </c>
      <c s="34" t="s">
        <v>3045</v>
      </c>
      <c s="35" t="s">
        <v>5</v>
      </c>
      <c s="6" t="s">
        <v>3046</v>
      </c>
      <c s="36" t="s">
        <v>939</v>
      </c>
      <c s="37">
        <v>0.041</v>
      </c>
      <c s="36">
        <v>0</v>
      </c>
      <c s="36">
        <f>ROUND(G1534*H1534,6)</f>
      </c>
      <c r="L1534" s="38">
        <v>0</v>
      </c>
      <c s="32">
        <f>ROUND(ROUND(L1534,2)*ROUND(G1534,3),2)</f>
      </c>
      <c s="36" t="s">
        <v>926</v>
      </c>
      <c>
        <f>(M1534*21)/100</f>
      </c>
      <c t="s">
        <v>28</v>
      </c>
    </row>
    <row r="1535" spans="1:5" ht="25.5">
      <c r="A1535" s="35" t="s">
        <v>56</v>
      </c>
      <c r="E1535" s="39" t="s">
        <v>3046</v>
      </c>
    </row>
    <row r="1536" spans="1:5" ht="12.75">
      <c r="A1536" s="35" t="s">
        <v>57</v>
      </c>
      <c r="E1536" s="40" t="s">
        <v>5</v>
      </c>
    </row>
    <row r="1537" spans="1:5" ht="12.75">
      <c r="A1537" t="s">
        <v>58</v>
      </c>
      <c r="E1537" s="39" t="s">
        <v>59</v>
      </c>
    </row>
    <row r="1538" spans="1:13" ht="12.75">
      <c r="A1538" t="s">
        <v>47</v>
      </c>
      <c r="C1538" s="31" t="s">
        <v>3047</v>
      </c>
      <c r="E1538" s="33" t="s">
        <v>3048</v>
      </c>
      <c r="J1538" s="32">
        <f>0</f>
      </c>
      <c s="32">
        <f>0</f>
      </c>
      <c s="32">
        <f>0+L1539+L1543+L1547+L1551+L1555+L1559+L1563+L1567+L1571+L1575+L1579+L1583+L1587+L1591+L1595+L1599+L1603+L1607+L1611+L1615+L1619+L1623+L1627+L1631+L1635+L1639+L1643+L1647+L1651+L1655+L1659+L1663+L1667</f>
      </c>
      <c s="32">
        <f>0+M1539+M1543+M1547+M1551+M1555+M1559+M1563+M1567+M1571+M1575+M1579+M1583+M1587+M1591+M1595+M1599+M1603+M1607+M1611+M1615+M1619+M1623+M1627+M1631+M1635+M1639+M1643+M1647+M1651+M1655+M1659+M1663+M1667</f>
      </c>
    </row>
    <row r="1539" spans="1:16" ht="12.75">
      <c r="A1539" t="s">
        <v>50</v>
      </c>
      <c s="34" t="s">
        <v>3049</v>
      </c>
      <c s="34" t="s">
        <v>3050</v>
      </c>
      <c s="35" t="s">
        <v>5</v>
      </c>
      <c s="6" t="s">
        <v>3051</v>
      </c>
      <c s="36" t="s">
        <v>54</v>
      </c>
      <c s="37">
        <v>15</v>
      </c>
      <c s="36">
        <v>0.001189</v>
      </c>
      <c s="36">
        <f>ROUND(G1539*H1539,6)</f>
      </c>
      <c r="L1539" s="38">
        <v>0</v>
      </c>
      <c s="32">
        <f>ROUND(ROUND(L1539,2)*ROUND(G1539,3),2)</f>
      </c>
      <c s="36" t="s">
        <v>926</v>
      </c>
      <c>
        <f>(M1539*21)/100</f>
      </c>
      <c t="s">
        <v>28</v>
      </c>
    </row>
    <row r="1540" spans="1:5" ht="12.75">
      <c r="A1540" s="35" t="s">
        <v>56</v>
      </c>
      <c r="E1540" s="39" t="s">
        <v>3051</v>
      </c>
    </row>
    <row r="1541" spans="1:5" ht="12.75">
      <c r="A1541" s="35" t="s">
        <v>57</v>
      </c>
      <c r="E1541" s="40" t="s">
        <v>5</v>
      </c>
    </row>
    <row r="1542" spans="1:5" ht="12.75">
      <c r="A1542" t="s">
        <v>58</v>
      </c>
      <c r="E1542" s="39" t="s">
        <v>59</v>
      </c>
    </row>
    <row r="1543" spans="1:16" ht="12.75">
      <c r="A1543" t="s">
        <v>50</v>
      </c>
      <c s="34" t="s">
        <v>3052</v>
      </c>
      <c s="34" t="s">
        <v>3053</v>
      </c>
      <c s="35" t="s">
        <v>5</v>
      </c>
      <c s="6" t="s">
        <v>3054</v>
      </c>
      <c s="36" t="s">
        <v>54</v>
      </c>
      <c s="37">
        <v>1</v>
      </c>
      <c s="36">
        <v>0.0219</v>
      </c>
      <c s="36">
        <f>ROUND(G1543*H1543,6)</f>
      </c>
      <c r="L1543" s="38">
        <v>0</v>
      </c>
      <c s="32">
        <f>ROUND(ROUND(L1543,2)*ROUND(G1543,3),2)</f>
      </c>
      <c s="36" t="s">
        <v>926</v>
      </c>
      <c>
        <f>(M1543*21)/100</f>
      </c>
      <c t="s">
        <v>28</v>
      </c>
    </row>
    <row r="1544" spans="1:5" ht="12.75">
      <c r="A1544" s="35" t="s">
        <v>56</v>
      </c>
      <c r="E1544" s="39" t="s">
        <v>3054</v>
      </c>
    </row>
    <row r="1545" spans="1:5" ht="12.75">
      <c r="A1545" s="35" t="s">
        <v>57</v>
      </c>
      <c r="E1545" s="40" t="s">
        <v>5</v>
      </c>
    </row>
    <row r="1546" spans="1:5" ht="12.75">
      <c r="A1546" t="s">
        <v>58</v>
      </c>
      <c r="E1546" s="39" t="s">
        <v>59</v>
      </c>
    </row>
    <row r="1547" spans="1:16" ht="12.75">
      <c r="A1547" t="s">
        <v>50</v>
      </c>
      <c s="34" t="s">
        <v>3055</v>
      </c>
      <c s="34" t="s">
        <v>3056</v>
      </c>
      <c s="35" t="s">
        <v>5</v>
      </c>
      <c s="6" t="s">
        <v>3057</v>
      </c>
      <c s="36" t="s">
        <v>54</v>
      </c>
      <c s="37">
        <v>14</v>
      </c>
      <c s="36">
        <v>0.0145</v>
      </c>
      <c s="36">
        <f>ROUND(G1547*H1547,6)</f>
      </c>
      <c r="L1547" s="38">
        <v>0</v>
      </c>
      <c s="32">
        <f>ROUND(ROUND(L1547,2)*ROUND(G1547,3),2)</f>
      </c>
      <c s="36" t="s">
        <v>926</v>
      </c>
      <c>
        <f>(M1547*21)/100</f>
      </c>
      <c t="s">
        <v>28</v>
      </c>
    </row>
    <row r="1548" spans="1:5" ht="12.75">
      <c r="A1548" s="35" t="s">
        <v>56</v>
      </c>
      <c r="E1548" s="39" t="s">
        <v>3057</v>
      </c>
    </row>
    <row r="1549" spans="1:5" ht="12.75">
      <c r="A1549" s="35" t="s">
        <v>57</v>
      </c>
      <c r="E1549" s="40" t="s">
        <v>5</v>
      </c>
    </row>
    <row r="1550" spans="1:5" ht="12.75">
      <c r="A1550" t="s">
        <v>58</v>
      </c>
      <c r="E1550" s="39" t="s">
        <v>59</v>
      </c>
    </row>
    <row r="1551" spans="1:16" ht="12.75">
      <c r="A1551" t="s">
        <v>50</v>
      </c>
      <c s="34" t="s">
        <v>3058</v>
      </c>
      <c s="34" t="s">
        <v>3059</v>
      </c>
      <c s="35" t="s">
        <v>5</v>
      </c>
      <c s="6" t="s">
        <v>3060</v>
      </c>
      <c s="36" t="s">
        <v>54</v>
      </c>
      <c s="37">
        <v>15</v>
      </c>
      <c s="36">
        <v>0.0022</v>
      </c>
      <c s="36">
        <f>ROUND(G1551*H1551,6)</f>
      </c>
      <c r="L1551" s="38">
        <v>0</v>
      </c>
      <c s="32">
        <f>ROUND(ROUND(L1551,2)*ROUND(G1551,3),2)</f>
      </c>
      <c s="36" t="s">
        <v>926</v>
      </c>
      <c>
        <f>(M1551*21)/100</f>
      </c>
      <c t="s">
        <v>28</v>
      </c>
    </row>
    <row r="1552" spans="1:5" ht="12.75">
      <c r="A1552" s="35" t="s">
        <v>56</v>
      </c>
      <c r="E1552" s="39" t="s">
        <v>3060</v>
      </c>
    </row>
    <row r="1553" spans="1:5" ht="12.75">
      <c r="A1553" s="35" t="s">
        <v>57</v>
      </c>
      <c r="E1553" s="40" t="s">
        <v>5</v>
      </c>
    </row>
    <row r="1554" spans="1:5" ht="12.75">
      <c r="A1554" t="s">
        <v>58</v>
      </c>
      <c r="E1554" s="39" t="s">
        <v>59</v>
      </c>
    </row>
    <row r="1555" spans="1:16" ht="12.75">
      <c r="A1555" t="s">
        <v>50</v>
      </c>
      <c s="34" t="s">
        <v>3061</v>
      </c>
      <c s="34" t="s">
        <v>3062</v>
      </c>
      <c s="35" t="s">
        <v>5</v>
      </c>
      <c s="6" t="s">
        <v>3063</v>
      </c>
      <c s="36" t="s">
        <v>2988</v>
      </c>
      <c s="37">
        <v>9</v>
      </c>
      <c s="36">
        <v>0.018079</v>
      </c>
      <c s="36">
        <f>ROUND(G1555*H1555,6)</f>
      </c>
      <c r="L1555" s="38">
        <v>0</v>
      </c>
      <c s="32">
        <f>ROUND(ROUND(L1555,2)*ROUND(G1555,3),2)</f>
      </c>
      <c s="36" t="s">
        <v>926</v>
      </c>
      <c>
        <f>(M1555*21)/100</f>
      </c>
      <c t="s">
        <v>28</v>
      </c>
    </row>
    <row r="1556" spans="1:5" ht="12.75">
      <c r="A1556" s="35" t="s">
        <v>56</v>
      </c>
      <c r="E1556" s="39" t="s">
        <v>3063</v>
      </c>
    </row>
    <row r="1557" spans="1:5" ht="12.75">
      <c r="A1557" s="35" t="s">
        <v>57</v>
      </c>
      <c r="E1557" s="40" t="s">
        <v>5</v>
      </c>
    </row>
    <row r="1558" spans="1:5" ht="12.75">
      <c r="A1558" t="s">
        <v>58</v>
      </c>
      <c r="E1558" s="39" t="s">
        <v>59</v>
      </c>
    </row>
    <row r="1559" spans="1:16" ht="12.75">
      <c r="A1559" t="s">
        <v>50</v>
      </c>
      <c s="34" t="s">
        <v>3064</v>
      </c>
      <c s="34" t="s">
        <v>3065</v>
      </c>
      <c s="35" t="s">
        <v>5</v>
      </c>
      <c s="6" t="s">
        <v>3066</v>
      </c>
      <c s="36" t="s">
        <v>54</v>
      </c>
      <c s="37">
        <v>6</v>
      </c>
      <c s="36">
        <v>0.00056</v>
      </c>
      <c s="36">
        <f>ROUND(G1559*H1559,6)</f>
      </c>
      <c r="L1559" s="38">
        <v>0</v>
      </c>
      <c s="32">
        <f>ROUND(ROUND(L1559,2)*ROUND(G1559,3),2)</f>
      </c>
      <c s="36" t="s">
        <v>926</v>
      </c>
      <c>
        <f>(M1559*21)/100</f>
      </c>
      <c t="s">
        <v>28</v>
      </c>
    </row>
    <row r="1560" spans="1:5" ht="12.75">
      <c r="A1560" s="35" t="s">
        <v>56</v>
      </c>
      <c r="E1560" s="39" t="s">
        <v>3066</v>
      </c>
    </row>
    <row r="1561" spans="1:5" ht="12.75">
      <c r="A1561" s="35" t="s">
        <v>57</v>
      </c>
      <c r="E1561" s="40" t="s">
        <v>5</v>
      </c>
    </row>
    <row r="1562" spans="1:5" ht="12.75">
      <c r="A1562" t="s">
        <v>58</v>
      </c>
      <c r="E1562" s="39" t="s">
        <v>59</v>
      </c>
    </row>
    <row r="1563" spans="1:16" ht="25.5">
      <c r="A1563" t="s">
        <v>50</v>
      </c>
      <c s="34" t="s">
        <v>3067</v>
      </c>
      <c s="34" t="s">
        <v>3068</v>
      </c>
      <c s="35" t="s">
        <v>5</v>
      </c>
      <c s="6" t="s">
        <v>3069</v>
      </c>
      <c s="36" t="s">
        <v>2988</v>
      </c>
      <c s="37">
        <v>21</v>
      </c>
      <c s="36">
        <v>0.014969</v>
      </c>
      <c s="36">
        <f>ROUND(G1563*H1563,6)</f>
      </c>
      <c r="L1563" s="38">
        <v>0</v>
      </c>
      <c s="32">
        <f>ROUND(ROUND(L1563,2)*ROUND(G1563,3),2)</f>
      </c>
      <c s="36" t="s">
        <v>926</v>
      </c>
      <c>
        <f>(M1563*21)/100</f>
      </c>
      <c t="s">
        <v>28</v>
      </c>
    </row>
    <row r="1564" spans="1:5" ht="25.5">
      <c r="A1564" s="35" t="s">
        <v>56</v>
      </c>
      <c r="E1564" s="39" t="s">
        <v>3069</v>
      </c>
    </row>
    <row r="1565" spans="1:5" ht="12.75">
      <c r="A1565" s="35" t="s">
        <v>57</v>
      </c>
      <c r="E1565" s="40" t="s">
        <v>5</v>
      </c>
    </row>
    <row r="1566" spans="1:5" ht="12.75">
      <c r="A1566" t="s">
        <v>58</v>
      </c>
      <c r="E1566" s="39" t="s">
        <v>59</v>
      </c>
    </row>
    <row r="1567" spans="1:16" ht="25.5">
      <c r="A1567" t="s">
        <v>50</v>
      </c>
      <c s="34" t="s">
        <v>3070</v>
      </c>
      <c s="34" t="s">
        <v>3071</v>
      </c>
      <c s="35" t="s">
        <v>5</v>
      </c>
      <c s="6" t="s">
        <v>3072</v>
      </c>
      <c s="36" t="s">
        <v>2988</v>
      </c>
      <c s="37">
        <v>1</v>
      </c>
      <c s="36">
        <v>0.019209</v>
      </c>
      <c s="36">
        <f>ROUND(G1567*H1567,6)</f>
      </c>
      <c r="L1567" s="38">
        <v>0</v>
      </c>
      <c s="32">
        <f>ROUND(ROUND(L1567,2)*ROUND(G1567,3),2)</f>
      </c>
      <c s="36" t="s">
        <v>926</v>
      </c>
      <c>
        <f>(M1567*21)/100</f>
      </c>
      <c t="s">
        <v>28</v>
      </c>
    </row>
    <row r="1568" spans="1:5" ht="25.5">
      <c r="A1568" s="35" t="s">
        <v>56</v>
      </c>
      <c r="E1568" s="39" t="s">
        <v>3072</v>
      </c>
    </row>
    <row r="1569" spans="1:5" ht="12.75">
      <c r="A1569" s="35" t="s">
        <v>57</v>
      </c>
      <c r="E1569" s="40" t="s">
        <v>5</v>
      </c>
    </row>
    <row r="1570" spans="1:5" ht="12.75">
      <c r="A1570" t="s">
        <v>58</v>
      </c>
      <c r="E1570" s="39" t="s">
        <v>59</v>
      </c>
    </row>
    <row r="1571" spans="1:16" ht="12.75">
      <c r="A1571" t="s">
        <v>50</v>
      </c>
      <c s="34" t="s">
        <v>3073</v>
      </c>
      <c s="34" t="s">
        <v>3074</v>
      </c>
      <c s="35" t="s">
        <v>5</v>
      </c>
      <c s="6" t="s">
        <v>3075</v>
      </c>
      <c s="36" t="s">
        <v>2988</v>
      </c>
      <c s="37">
        <v>1</v>
      </c>
      <c s="36">
        <v>0.03722</v>
      </c>
      <c s="36">
        <f>ROUND(G1571*H1571,6)</f>
      </c>
      <c r="L1571" s="38">
        <v>0</v>
      </c>
      <c s="32">
        <f>ROUND(ROUND(L1571,2)*ROUND(G1571,3),2)</f>
      </c>
      <c s="36" t="s">
        <v>97</v>
      </c>
      <c>
        <f>(M1571*21)/100</f>
      </c>
      <c t="s">
        <v>28</v>
      </c>
    </row>
    <row r="1572" spans="1:5" ht="12.75">
      <c r="A1572" s="35" t="s">
        <v>56</v>
      </c>
      <c r="E1572" s="39" t="s">
        <v>3075</v>
      </c>
    </row>
    <row r="1573" spans="1:5" ht="12.75">
      <c r="A1573" s="35" t="s">
        <v>57</v>
      </c>
      <c r="E1573" s="40" t="s">
        <v>5</v>
      </c>
    </row>
    <row r="1574" spans="1:5" ht="12.75">
      <c r="A1574" t="s">
        <v>58</v>
      </c>
      <c r="E1574" s="39" t="s">
        <v>5</v>
      </c>
    </row>
    <row r="1575" spans="1:16" ht="12.75">
      <c r="A1575" t="s">
        <v>50</v>
      </c>
      <c s="34" t="s">
        <v>3076</v>
      </c>
      <c s="34" t="s">
        <v>3077</v>
      </c>
      <c s="35" t="s">
        <v>5</v>
      </c>
      <c s="6" t="s">
        <v>3078</v>
      </c>
      <c s="36" t="s">
        <v>2988</v>
      </c>
      <c s="37">
        <v>3</v>
      </c>
      <c s="36">
        <v>0.03421</v>
      </c>
      <c s="36">
        <f>ROUND(G1575*H1575,6)</f>
      </c>
      <c r="L1575" s="38">
        <v>0</v>
      </c>
      <c s="32">
        <f>ROUND(ROUND(L1575,2)*ROUND(G1575,3),2)</f>
      </c>
      <c s="36" t="s">
        <v>97</v>
      </c>
      <c>
        <f>(M1575*21)/100</f>
      </c>
      <c t="s">
        <v>28</v>
      </c>
    </row>
    <row r="1576" spans="1:5" ht="12.75">
      <c r="A1576" s="35" t="s">
        <v>56</v>
      </c>
      <c r="E1576" s="39" t="s">
        <v>3078</v>
      </c>
    </row>
    <row r="1577" spans="1:5" ht="12.75">
      <c r="A1577" s="35" t="s">
        <v>57</v>
      </c>
      <c r="E1577" s="40" t="s">
        <v>5</v>
      </c>
    </row>
    <row r="1578" spans="1:5" ht="12.75">
      <c r="A1578" t="s">
        <v>58</v>
      </c>
      <c r="E1578" s="39" t="s">
        <v>5</v>
      </c>
    </row>
    <row r="1579" spans="1:16" ht="12.75">
      <c r="A1579" t="s">
        <v>50</v>
      </c>
      <c s="34" t="s">
        <v>3079</v>
      </c>
      <c s="34" t="s">
        <v>3080</v>
      </c>
      <c s="35" t="s">
        <v>5</v>
      </c>
      <c s="6" t="s">
        <v>3081</v>
      </c>
      <c s="36" t="s">
        <v>2988</v>
      </c>
      <c s="37">
        <v>1</v>
      </c>
      <c s="36">
        <v>0.03421</v>
      </c>
      <c s="36">
        <f>ROUND(G1579*H1579,6)</f>
      </c>
      <c r="L1579" s="38">
        <v>0</v>
      </c>
      <c s="32">
        <f>ROUND(ROUND(L1579,2)*ROUND(G1579,3),2)</f>
      </c>
      <c s="36" t="s">
        <v>97</v>
      </c>
      <c>
        <f>(M1579*21)/100</f>
      </c>
      <c t="s">
        <v>28</v>
      </c>
    </row>
    <row r="1580" spans="1:5" ht="12.75">
      <c r="A1580" s="35" t="s">
        <v>56</v>
      </c>
      <c r="E1580" s="39" t="s">
        <v>3081</v>
      </c>
    </row>
    <row r="1581" spans="1:5" ht="12.75">
      <c r="A1581" s="35" t="s">
        <v>57</v>
      </c>
      <c r="E1581" s="40" t="s">
        <v>5</v>
      </c>
    </row>
    <row r="1582" spans="1:5" ht="12.75">
      <c r="A1582" t="s">
        <v>58</v>
      </c>
      <c r="E1582" s="39" t="s">
        <v>5</v>
      </c>
    </row>
    <row r="1583" spans="1:16" ht="12.75">
      <c r="A1583" t="s">
        <v>50</v>
      </c>
      <c s="34" t="s">
        <v>3082</v>
      </c>
      <c s="34" t="s">
        <v>3083</v>
      </c>
      <c s="35" t="s">
        <v>5</v>
      </c>
      <c s="6" t="s">
        <v>3084</v>
      </c>
      <c s="36" t="s">
        <v>2988</v>
      </c>
      <c s="37">
        <v>13</v>
      </c>
      <c s="36">
        <v>0.000169</v>
      </c>
      <c s="36">
        <f>ROUND(G1583*H1583,6)</f>
      </c>
      <c r="L1583" s="38">
        <v>0</v>
      </c>
      <c s="32">
        <f>ROUND(ROUND(L1583,2)*ROUND(G1583,3),2)</f>
      </c>
      <c s="36" t="s">
        <v>926</v>
      </c>
      <c>
        <f>(M1583*21)/100</f>
      </c>
      <c t="s">
        <v>28</v>
      </c>
    </row>
    <row r="1584" spans="1:5" ht="12.75">
      <c r="A1584" s="35" t="s">
        <v>56</v>
      </c>
      <c r="E1584" s="39" t="s">
        <v>3084</v>
      </c>
    </row>
    <row r="1585" spans="1:5" ht="12.75">
      <c r="A1585" s="35" t="s">
        <v>57</v>
      </c>
      <c r="E1585" s="40" t="s">
        <v>5</v>
      </c>
    </row>
    <row r="1586" spans="1:5" ht="12.75">
      <c r="A1586" t="s">
        <v>58</v>
      </c>
      <c r="E1586" s="39" t="s">
        <v>59</v>
      </c>
    </row>
    <row r="1587" spans="1:16" ht="25.5">
      <c r="A1587" t="s">
        <v>50</v>
      </c>
      <c s="34" t="s">
        <v>3085</v>
      </c>
      <c s="34" t="s">
        <v>3086</v>
      </c>
      <c s="35" t="s">
        <v>5</v>
      </c>
      <c s="6" t="s">
        <v>3087</v>
      </c>
      <c s="36" t="s">
        <v>54</v>
      </c>
      <c s="37">
        <v>13</v>
      </c>
      <c s="36">
        <v>0.036</v>
      </c>
      <c s="36">
        <f>ROUND(G1587*H1587,6)</f>
      </c>
      <c r="L1587" s="38">
        <v>0</v>
      </c>
      <c s="32">
        <f>ROUND(ROUND(L1587,2)*ROUND(G1587,3),2)</f>
      </c>
      <c s="36" t="s">
        <v>926</v>
      </c>
      <c>
        <f>(M1587*21)/100</f>
      </c>
      <c t="s">
        <v>28</v>
      </c>
    </row>
    <row r="1588" spans="1:5" ht="25.5">
      <c r="A1588" s="35" t="s">
        <v>56</v>
      </c>
      <c r="E1588" s="39" t="s">
        <v>3087</v>
      </c>
    </row>
    <row r="1589" spans="1:5" ht="12.75">
      <c r="A1589" s="35" t="s">
        <v>57</v>
      </c>
      <c r="E1589" s="40" t="s">
        <v>5</v>
      </c>
    </row>
    <row r="1590" spans="1:5" ht="12.75">
      <c r="A1590" t="s">
        <v>58</v>
      </c>
      <c r="E1590" s="39" t="s">
        <v>59</v>
      </c>
    </row>
    <row r="1591" spans="1:16" ht="12.75">
      <c r="A1591" t="s">
        <v>50</v>
      </c>
      <c s="34" t="s">
        <v>3088</v>
      </c>
      <c s="34" t="s">
        <v>3089</v>
      </c>
      <c s="35" t="s">
        <v>5</v>
      </c>
      <c s="6" t="s">
        <v>3090</v>
      </c>
      <c s="36" t="s">
        <v>2988</v>
      </c>
      <c s="37">
        <v>4</v>
      </c>
      <c s="36">
        <v>0.000435</v>
      </c>
      <c s="36">
        <f>ROUND(G1591*H1591,6)</f>
      </c>
      <c r="L1591" s="38">
        <v>0</v>
      </c>
      <c s="32">
        <f>ROUND(ROUND(L1591,2)*ROUND(G1591,3),2)</f>
      </c>
      <c s="36" t="s">
        <v>926</v>
      </c>
      <c>
        <f>(M1591*21)/100</f>
      </c>
      <c t="s">
        <v>28</v>
      </c>
    </row>
    <row r="1592" spans="1:5" ht="12.75">
      <c r="A1592" s="35" t="s">
        <v>56</v>
      </c>
      <c r="E1592" s="39" t="s">
        <v>3090</v>
      </c>
    </row>
    <row r="1593" spans="1:5" ht="12.75">
      <c r="A1593" s="35" t="s">
        <v>57</v>
      </c>
      <c r="E1593" s="40" t="s">
        <v>5</v>
      </c>
    </row>
    <row r="1594" spans="1:5" ht="12.75">
      <c r="A1594" t="s">
        <v>58</v>
      </c>
      <c r="E1594" s="39" t="s">
        <v>59</v>
      </c>
    </row>
    <row r="1595" spans="1:16" ht="12.75">
      <c r="A1595" t="s">
        <v>50</v>
      </c>
      <c s="34" t="s">
        <v>3091</v>
      </c>
      <c s="34" t="s">
        <v>3092</v>
      </c>
      <c s="35" t="s">
        <v>5</v>
      </c>
      <c s="6" t="s">
        <v>3093</v>
      </c>
      <c s="36" t="s">
        <v>54</v>
      </c>
      <c s="37">
        <v>3</v>
      </c>
      <c s="36">
        <v>0.0045</v>
      </c>
      <c s="36">
        <f>ROUND(G1595*H1595,6)</f>
      </c>
      <c r="L1595" s="38">
        <v>0</v>
      </c>
      <c s="32">
        <f>ROUND(ROUND(L1595,2)*ROUND(G1595,3),2)</f>
      </c>
      <c s="36" t="s">
        <v>926</v>
      </c>
      <c>
        <f>(M1595*21)/100</f>
      </c>
      <c t="s">
        <v>28</v>
      </c>
    </row>
    <row r="1596" spans="1:5" ht="12.75">
      <c r="A1596" s="35" t="s">
        <v>56</v>
      </c>
      <c r="E1596" s="39" t="s">
        <v>3093</v>
      </c>
    </row>
    <row r="1597" spans="1:5" ht="12.75">
      <c r="A1597" s="35" t="s">
        <v>57</v>
      </c>
      <c r="E1597" s="40" t="s">
        <v>5</v>
      </c>
    </row>
    <row r="1598" spans="1:5" ht="12.75">
      <c r="A1598" t="s">
        <v>58</v>
      </c>
      <c r="E1598" s="39" t="s">
        <v>59</v>
      </c>
    </row>
    <row r="1599" spans="1:16" ht="12.75">
      <c r="A1599" t="s">
        <v>50</v>
      </c>
      <c s="34" t="s">
        <v>3094</v>
      </c>
      <c s="34" t="s">
        <v>3095</v>
      </c>
      <c s="35" t="s">
        <v>5</v>
      </c>
      <c s="6" t="s">
        <v>3096</v>
      </c>
      <c s="36" t="s">
        <v>54</v>
      </c>
      <c s="37">
        <v>1</v>
      </c>
      <c s="36">
        <v>0.008</v>
      </c>
      <c s="36">
        <f>ROUND(G1599*H1599,6)</f>
      </c>
      <c r="L1599" s="38">
        <v>0</v>
      </c>
      <c s="32">
        <f>ROUND(ROUND(L1599,2)*ROUND(G1599,3),2)</f>
      </c>
      <c s="36" t="s">
        <v>926</v>
      </c>
      <c>
        <f>(M1599*21)/100</f>
      </c>
      <c t="s">
        <v>28</v>
      </c>
    </row>
    <row r="1600" spans="1:5" ht="12.75">
      <c r="A1600" s="35" t="s">
        <v>56</v>
      </c>
      <c r="E1600" s="39" t="s">
        <v>3096</v>
      </c>
    </row>
    <row r="1601" spans="1:5" ht="12.75">
      <c r="A1601" s="35" t="s">
        <v>57</v>
      </c>
      <c r="E1601" s="40" t="s">
        <v>5</v>
      </c>
    </row>
    <row r="1602" spans="1:5" ht="12.75">
      <c r="A1602" t="s">
        <v>58</v>
      </c>
      <c r="E1602" s="39" t="s">
        <v>59</v>
      </c>
    </row>
    <row r="1603" spans="1:16" ht="12.75">
      <c r="A1603" t="s">
        <v>50</v>
      </c>
      <c s="34" t="s">
        <v>3097</v>
      </c>
      <c s="34" t="s">
        <v>3098</v>
      </c>
      <c s="35" t="s">
        <v>5</v>
      </c>
      <c s="6" t="s">
        <v>3099</v>
      </c>
      <c s="36" t="s">
        <v>2988</v>
      </c>
      <c s="37">
        <v>4</v>
      </c>
      <c s="36">
        <v>0.000639</v>
      </c>
      <c s="36">
        <f>ROUND(G1603*H1603,6)</f>
      </c>
      <c r="L1603" s="38">
        <v>0</v>
      </c>
      <c s="32">
        <f>ROUND(ROUND(L1603,2)*ROUND(G1603,3),2)</f>
      </c>
      <c s="36" t="s">
        <v>926</v>
      </c>
      <c>
        <f>(M1603*21)/100</f>
      </c>
      <c t="s">
        <v>28</v>
      </c>
    </row>
    <row r="1604" spans="1:5" ht="12.75">
      <c r="A1604" s="35" t="s">
        <v>56</v>
      </c>
      <c r="E1604" s="39" t="s">
        <v>3099</v>
      </c>
    </row>
    <row r="1605" spans="1:5" ht="12.75">
      <c r="A1605" s="35" t="s">
        <v>57</v>
      </c>
      <c r="E1605" s="40" t="s">
        <v>5</v>
      </c>
    </row>
    <row r="1606" spans="1:5" ht="12.75">
      <c r="A1606" t="s">
        <v>58</v>
      </c>
      <c r="E1606" s="39" t="s">
        <v>59</v>
      </c>
    </row>
    <row r="1607" spans="1:16" ht="12.75">
      <c r="A1607" t="s">
        <v>50</v>
      </c>
      <c s="34" t="s">
        <v>3100</v>
      </c>
      <c s="34" t="s">
        <v>3101</v>
      </c>
      <c s="35" t="s">
        <v>5</v>
      </c>
      <c s="6" t="s">
        <v>3102</v>
      </c>
      <c s="36" t="s">
        <v>54</v>
      </c>
      <c s="37">
        <v>4</v>
      </c>
      <c s="36">
        <v>0.0185</v>
      </c>
      <c s="36">
        <f>ROUND(G1607*H1607,6)</f>
      </c>
      <c r="L1607" s="38">
        <v>0</v>
      </c>
      <c s="32">
        <f>ROUND(ROUND(L1607,2)*ROUND(G1607,3),2)</f>
      </c>
      <c s="36" t="s">
        <v>97</v>
      </c>
      <c>
        <f>(M1607*21)/100</f>
      </c>
      <c t="s">
        <v>28</v>
      </c>
    </row>
    <row r="1608" spans="1:5" ht="12.75">
      <c r="A1608" s="35" t="s">
        <v>56</v>
      </c>
      <c r="E1608" s="39" t="s">
        <v>3102</v>
      </c>
    </row>
    <row r="1609" spans="1:5" ht="12.75">
      <c r="A1609" s="35" t="s">
        <v>57</v>
      </c>
      <c r="E1609" s="40" t="s">
        <v>5</v>
      </c>
    </row>
    <row r="1610" spans="1:5" ht="12.75">
      <c r="A1610" t="s">
        <v>58</v>
      </c>
      <c r="E1610" s="39" t="s">
        <v>5</v>
      </c>
    </row>
    <row r="1611" spans="1:16" ht="12.75">
      <c r="A1611" t="s">
        <v>50</v>
      </c>
      <c s="34" t="s">
        <v>3103</v>
      </c>
      <c s="34" t="s">
        <v>3104</v>
      </c>
      <c s="35" t="s">
        <v>5</v>
      </c>
      <c s="6" t="s">
        <v>3105</v>
      </c>
      <c s="36" t="s">
        <v>54</v>
      </c>
      <c s="37">
        <v>2</v>
      </c>
      <c s="36">
        <v>0.001089</v>
      </c>
      <c s="36">
        <f>ROUND(G1611*H1611,6)</f>
      </c>
      <c r="L1611" s="38">
        <v>0</v>
      </c>
      <c s="32">
        <f>ROUND(ROUND(L1611,2)*ROUND(G1611,3),2)</f>
      </c>
      <c s="36" t="s">
        <v>926</v>
      </c>
      <c>
        <f>(M1611*21)/100</f>
      </c>
      <c t="s">
        <v>28</v>
      </c>
    </row>
    <row r="1612" spans="1:5" ht="12.75">
      <c r="A1612" s="35" t="s">
        <v>56</v>
      </c>
      <c r="E1612" s="39" t="s">
        <v>3105</v>
      </c>
    </row>
    <row r="1613" spans="1:5" ht="12.75">
      <c r="A1613" s="35" t="s">
        <v>57</v>
      </c>
      <c r="E1613" s="40" t="s">
        <v>5</v>
      </c>
    </row>
    <row r="1614" spans="1:5" ht="12.75">
      <c r="A1614" t="s">
        <v>58</v>
      </c>
      <c r="E1614" s="39" t="s">
        <v>59</v>
      </c>
    </row>
    <row r="1615" spans="1:16" ht="12.75">
      <c r="A1615" t="s">
        <v>50</v>
      </c>
      <c s="34" t="s">
        <v>3106</v>
      </c>
      <c s="34" t="s">
        <v>3107</v>
      </c>
      <c s="35" t="s">
        <v>5</v>
      </c>
      <c s="6" t="s">
        <v>3108</v>
      </c>
      <c s="36" t="s">
        <v>2988</v>
      </c>
      <c s="37">
        <v>46</v>
      </c>
      <c s="36">
        <v>8.9E-05</v>
      </c>
      <c s="36">
        <f>ROUND(G1615*H1615,6)</f>
      </c>
      <c r="L1615" s="38">
        <v>0</v>
      </c>
      <c s="32">
        <f>ROUND(ROUND(L1615,2)*ROUND(G1615,3),2)</f>
      </c>
      <c s="36" t="s">
        <v>926</v>
      </c>
      <c>
        <f>(M1615*21)/100</f>
      </c>
      <c t="s">
        <v>28</v>
      </c>
    </row>
    <row r="1616" spans="1:5" ht="12.75">
      <c r="A1616" s="35" t="s">
        <v>56</v>
      </c>
      <c r="E1616" s="39" t="s">
        <v>3108</v>
      </c>
    </row>
    <row r="1617" spans="1:5" ht="12.75">
      <c r="A1617" s="35" t="s">
        <v>57</v>
      </c>
      <c r="E1617" s="40" t="s">
        <v>5</v>
      </c>
    </row>
    <row r="1618" spans="1:5" ht="12.75">
      <c r="A1618" t="s">
        <v>58</v>
      </c>
      <c r="E1618" s="39" t="s">
        <v>59</v>
      </c>
    </row>
    <row r="1619" spans="1:16" ht="12.75">
      <c r="A1619" t="s">
        <v>50</v>
      </c>
      <c s="34" t="s">
        <v>3109</v>
      </c>
      <c s="34" t="s">
        <v>3110</v>
      </c>
      <c s="35" t="s">
        <v>5</v>
      </c>
      <c s="6" t="s">
        <v>3111</v>
      </c>
      <c s="36" t="s">
        <v>54</v>
      </c>
      <c s="37">
        <v>46</v>
      </c>
      <c s="36">
        <v>0.00031</v>
      </c>
      <c s="36">
        <f>ROUND(G1619*H1619,6)</f>
      </c>
      <c r="L1619" s="38">
        <v>0</v>
      </c>
      <c s="32">
        <f>ROUND(ROUND(L1619,2)*ROUND(G1619,3),2)</f>
      </c>
      <c s="36" t="s">
        <v>926</v>
      </c>
      <c>
        <f>(M1619*21)/100</f>
      </c>
      <c t="s">
        <v>28</v>
      </c>
    </row>
    <row r="1620" spans="1:5" ht="12.75">
      <c r="A1620" s="35" t="s">
        <v>56</v>
      </c>
      <c r="E1620" s="39" t="s">
        <v>3111</v>
      </c>
    </row>
    <row r="1621" spans="1:5" ht="12.75">
      <c r="A1621" s="35" t="s">
        <v>57</v>
      </c>
      <c r="E1621" s="40" t="s">
        <v>5</v>
      </c>
    </row>
    <row r="1622" spans="1:5" ht="12.75">
      <c r="A1622" t="s">
        <v>58</v>
      </c>
      <c r="E1622" s="39" t="s">
        <v>59</v>
      </c>
    </row>
    <row r="1623" spans="1:16" ht="25.5">
      <c r="A1623" t="s">
        <v>50</v>
      </c>
      <c s="34" t="s">
        <v>3112</v>
      </c>
      <c s="34" t="s">
        <v>3113</v>
      </c>
      <c s="35" t="s">
        <v>5</v>
      </c>
      <c s="6" t="s">
        <v>3114</v>
      </c>
      <c s="36" t="s">
        <v>2988</v>
      </c>
      <c s="37">
        <v>4</v>
      </c>
      <c s="36">
        <v>0.001719</v>
      </c>
      <c s="36">
        <f>ROUND(G1623*H1623,6)</f>
      </c>
      <c r="L1623" s="38">
        <v>0</v>
      </c>
      <c s="32">
        <f>ROUND(ROUND(L1623,2)*ROUND(G1623,3),2)</f>
      </c>
      <c s="36" t="s">
        <v>926</v>
      </c>
      <c>
        <f>(M1623*21)/100</f>
      </c>
      <c t="s">
        <v>28</v>
      </c>
    </row>
    <row r="1624" spans="1:5" ht="25.5">
      <c r="A1624" s="35" t="s">
        <v>56</v>
      </c>
      <c r="E1624" s="39" t="s">
        <v>3114</v>
      </c>
    </row>
    <row r="1625" spans="1:5" ht="12.75">
      <c r="A1625" s="35" t="s">
        <v>57</v>
      </c>
      <c r="E1625" s="40" t="s">
        <v>5</v>
      </c>
    </row>
    <row r="1626" spans="1:5" ht="12.75">
      <c r="A1626" t="s">
        <v>58</v>
      </c>
      <c r="E1626" s="39" t="s">
        <v>59</v>
      </c>
    </row>
    <row r="1627" spans="1:16" ht="25.5">
      <c r="A1627" t="s">
        <v>50</v>
      </c>
      <c s="34" t="s">
        <v>3115</v>
      </c>
      <c s="34" t="s">
        <v>3116</v>
      </c>
      <c s="35" t="s">
        <v>5</v>
      </c>
      <c s="6" t="s">
        <v>3117</v>
      </c>
      <c s="36" t="s">
        <v>2988</v>
      </c>
      <c s="37">
        <v>4</v>
      </c>
      <c s="36">
        <v>0.0018</v>
      </c>
      <c s="36">
        <f>ROUND(G1627*H1627,6)</f>
      </c>
      <c r="L1627" s="38">
        <v>0</v>
      </c>
      <c s="32">
        <f>ROUND(ROUND(L1627,2)*ROUND(G1627,3),2)</f>
      </c>
      <c s="36" t="s">
        <v>926</v>
      </c>
      <c>
        <f>(M1627*21)/100</f>
      </c>
      <c t="s">
        <v>28</v>
      </c>
    </row>
    <row r="1628" spans="1:5" ht="25.5">
      <c r="A1628" s="35" t="s">
        <v>56</v>
      </c>
      <c r="E1628" s="39" t="s">
        <v>3117</v>
      </c>
    </row>
    <row r="1629" spans="1:5" ht="12.75">
      <c r="A1629" s="35" t="s">
        <v>57</v>
      </c>
      <c r="E1629" s="40" t="s">
        <v>5</v>
      </c>
    </row>
    <row r="1630" spans="1:5" ht="12.75">
      <c r="A1630" t="s">
        <v>58</v>
      </c>
      <c r="E1630" s="39" t="s">
        <v>59</v>
      </c>
    </row>
    <row r="1631" spans="1:16" ht="12.75">
      <c r="A1631" t="s">
        <v>50</v>
      </c>
      <c s="34" t="s">
        <v>3118</v>
      </c>
      <c s="34" t="s">
        <v>3119</v>
      </c>
      <c s="35" t="s">
        <v>5</v>
      </c>
      <c s="6" t="s">
        <v>3120</v>
      </c>
      <c s="36" t="s">
        <v>2988</v>
      </c>
      <c s="37">
        <v>22</v>
      </c>
      <c s="36">
        <v>0.001839</v>
      </c>
      <c s="36">
        <f>ROUND(G1631*H1631,6)</f>
      </c>
      <c r="L1631" s="38">
        <v>0</v>
      </c>
      <c s="32">
        <f>ROUND(ROUND(L1631,2)*ROUND(G1631,3),2)</f>
      </c>
      <c s="36" t="s">
        <v>926</v>
      </c>
      <c>
        <f>(M1631*21)/100</f>
      </c>
      <c t="s">
        <v>28</v>
      </c>
    </row>
    <row r="1632" spans="1:5" ht="12.75">
      <c r="A1632" s="35" t="s">
        <v>56</v>
      </c>
      <c r="E1632" s="39" t="s">
        <v>3120</v>
      </c>
    </row>
    <row r="1633" spans="1:5" ht="12.75">
      <c r="A1633" s="35" t="s">
        <v>57</v>
      </c>
      <c r="E1633" s="40" t="s">
        <v>5</v>
      </c>
    </row>
    <row r="1634" spans="1:5" ht="12.75">
      <c r="A1634" t="s">
        <v>58</v>
      </c>
      <c r="E1634" s="39" t="s">
        <v>59</v>
      </c>
    </row>
    <row r="1635" spans="1:16" ht="12.75">
      <c r="A1635" t="s">
        <v>50</v>
      </c>
      <c s="34" t="s">
        <v>3121</v>
      </c>
      <c s="34" t="s">
        <v>3122</v>
      </c>
      <c s="35" t="s">
        <v>5</v>
      </c>
      <c s="6" t="s">
        <v>3123</v>
      </c>
      <c s="36" t="s">
        <v>54</v>
      </c>
      <c s="37">
        <v>13</v>
      </c>
      <c s="36">
        <v>0.000125</v>
      </c>
      <c s="36">
        <f>ROUND(G1635*H1635,6)</f>
      </c>
      <c r="L1635" s="38">
        <v>0</v>
      </c>
      <c s="32">
        <f>ROUND(ROUND(L1635,2)*ROUND(G1635,3),2)</f>
      </c>
      <c s="36" t="s">
        <v>926</v>
      </c>
      <c>
        <f>(M1635*21)/100</f>
      </c>
      <c t="s">
        <v>28</v>
      </c>
    </row>
    <row r="1636" spans="1:5" ht="12.75">
      <c r="A1636" s="35" t="s">
        <v>56</v>
      </c>
      <c r="E1636" s="39" t="s">
        <v>3123</v>
      </c>
    </row>
    <row r="1637" spans="1:5" ht="12.75">
      <c r="A1637" s="35" t="s">
        <v>57</v>
      </c>
      <c r="E1637" s="40" t="s">
        <v>5</v>
      </c>
    </row>
    <row r="1638" spans="1:5" ht="12.75">
      <c r="A1638" t="s">
        <v>58</v>
      </c>
      <c r="E1638" s="39" t="s">
        <v>59</v>
      </c>
    </row>
    <row r="1639" spans="1:16" ht="12.75">
      <c r="A1639" t="s">
        <v>50</v>
      </c>
      <c s="34" t="s">
        <v>3124</v>
      </c>
      <c s="34" t="s">
        <v>3125</v>
      </c>
      <c s="35" t="s">
        <v>5</v>
      </c>
      <c s="6" t="s">
        <v>3126</v>
      </c>
      <c s="36" t="s">
        <v>54</v>
      </c>
      <c s="37">
        <v>13</v>
      </c>
      <c s="36">
        <v>0.00538</v>
      </c>
      <c s="36">
        <f>ROUND(G1639*H1639,6)</f>
      </c>
      <c r="L1639" s="38">
        <v>0</v>
      </c>
      <c s="32">
        <f>ROUND(ROUND(L1639,2)*ROUND(G1639,3),2)</f>
      </c>
      <c s="36" t="s">
        <v>926</v>
      </c>
      <c>
        <f>(M1639*21)/100</f>
      </c>
      <c t="s">
        <v>28</v>
      </c>
    </row>
    <row r="1640" spans="1:5" ht="12.75">
      <c r="A1640" s="35" t="s">
        <v>56</v>
      </c>
      <c r="E1640" s="39" t="s">
        <v>3126</v>
      </c>
    </row>
    <row r="1641" spans="1:5" ht="12.75">
      <c r="A1641" s="35" t="s">
        <v>57</v>
      </c>
      <c r="E1641" s="40" t="s">
        <v>5</v>
      </c>
    </row>
    <row r="1642" spans="1:5" ht="12.75">
      <c r="A1642" t="s">
        <v>58</v>
      </c>
      <c r="E1642" s="39" t="s">
        <v>59</v>
      </c>
    </row>
    <row r="1643" spans="1:16" ht="25.5">
      <c r="A1643" t="s">
        <v>50</v>
      </c>
      <c s="34" t="s">
        <v>3127</v>
      </c>
      <c s="34" t="s">
        <v>3128</v>
      </c>
      <c s="35" t="s">
        <v>5</v>
      </c>
      <c s="6" t="s">
        <v>3129</v>
      </c>
      <c s="36" t="s">
        <v>54</v>
      </c>
      <c s="37">
        <v>3</v>
      </c>
      <c s="36">
        <v>0.000169</v>
      </c>
      <c s="36">
        <f>ROUND(G1643*H1643,6)</f>
      </c>
      <c r="L1643" s="38">
        <v>0</v>
      </c>
      <c s="32">
        <f>ROUND(ROUND(L1643,2)*ROUND(G1643,3),2)</f>
      </c>
      <c s="36" t="s">
        <v>926</v>
      </c>
      <c>
        <f>(M1643*21)/100</f>
      </c>
      <c t="s">
        <v>28</v>
      </c>
    </row>
    <row r="1644" spans="1:5" ht="25.5">
      <c r="A1644" s="35" t="s">
        <v>56</v>
      </c>
      <c r="E1644" s="39" t="s">
        <v>3129</v>
      </c>
    </row>
    <row r="1645" spans="1:5" ht="12.75">
      <c r="A1645" s="35" t="s">
        <v>57</v>
      </c>
      <c r="E1645" s="40" t="s">
        <v>5</v>
      </c>
    </row>
    <row r="1646" spans="1:5" ht="12.75">
      <c r="A1646" t="s">
        <v>58</v>
      </c>
      <c r="E1646" s="39" t="s">
        <v>59</v>
      </c>
    </row>
    <row r="1647" spans="1:16" ht="12.75">
      <c r="A1647" t="s">
        <v>50</v>
      </c>
      <c s="34" t="s">
        <v>3130</v>
      </c>
      <c s="34" t="s">
        <v>3131</v>
      </c>
      <c s="35" t="s">
        <v>5</v>
      </c>
      <c s="6" t="s">
        <v>3132</v>
      </c>
      <c s="36" t="s">
        <v>54</v>
      </c>
      <c s="37">
        <v>3</v>
      </c>
      <c s="36">
        <v>0.00039</v>
      </c>
      <c s="36">
        <f>ROUND(G1647*H1647,6)</f>
      </c>
      <c r="L1647" s="38">
        <v>0</v>
      </c>
      <c s="32">
        <f>ROUND(ROUND(L1647,2)*ROUND(G1647,3),2)</f>
      </c>
      <c s="36" t="s">
        <v>926</v>
      </c>
      <c>
        <f>(M1647*21)/100</f>
      </c>
      <c t="s">
        <v>28</v>
      </c>
    </row>
    <row r="1648" spans="1:5" ht="12.75">
      <c r="A1648" s="35" t="s">
        <v>56</v>
      </c>
      <c r="E1648" s="39" t="s">
        <v>3132</v>
      </c>
    </row>
    <row r="1649" spans="1:5" ht="12.75">
      <c r="A1649" s="35" t="s">
        <v>57</v>
      </c>
      <c r="E1649" s="40" t="s">
        <v>5</v>
      </c>
    </row>
    <row r="1650" spans="1:5" ht="12.75">
      <c r="A1650" t="s">
        <v>58</v>
      </c>
      <c r="E1650" s="39" t="s">
        <v>59</v>
      </c>
    </row>
    <row r="1651" spans="1:16" ht="25.5">
      <c r="A1651" t="s">
        <v>50</v>
      </c>
      <c s="34" t="s">
        <v>3133</v>
      </c>
      <c s="34" t="s">
        <v>3134</v>
      </c>
      <c s="35" t="s">
        <v>5</v>
      </c>
      <c s="6" t="s">
        <v>3135</v>
      </c>
      <c s="36" t="s">
        <v>54</v>
      </c>
      <c s="37">
        <v>1</v>
      </c>
      <c s="36">
        <v>0.000274</v>
      </c>
      <c s="36">
        <f>ROUND(G1651*H1651,6)</f>
      </c>
      <c r="L1651" s="38">
        <v>0</v>
      </c>
      <c s="32">
        <f>ROUND(ROUND(L1651,2)*ROUND(G1651,3),2)</f>
      </c>
      <c s="36" t="s">
        <v>926</v>
      </c>
      <c>
        <f>(M1651*21)/100</f>
      </c>
      <c t="s">
        <v>28</v>
      </c>
    </row>
    <row r="1652" spans="1:5" ht="25.5">
      <c r="A1652" s="35" t="s">
        <v>56</v>
      </c>
      <c r="E1652" s="39" t="s">
        <v>3135</v>
      </c>
    </row>
    <row r="1653" spans="1:5" ht="12.75">
      <c r="A1653" s="35" t="s">
        <v>57</v>
      </c>
      <c r="E1653" s="40" t="s">
        <v>5</v>
      </c>
    </row>
    <row r="1654" spans="1:5" ht="12.75">
      <c r="A1654" t="s">
        <v>58</v>
      </c>
      <c r="E1654" s="39" t="s">
        <v>59</v>
      </c>
    </row>
    <row r="1655" spans="1:16" ht="12.75">
      <c r="A1655" t="s">
        <v>50</v>
      </c>
      <c s="34" t="s">
        <v>3136</v>
      </c>
      <c s="34" t="s">
        <v>3137</v>
      </c>
      <c s="35" t="s">
        <v>5</v>
      </c>
      <c s="6" t="s">
        <v>3138</v>
      </c>
      <c s="36" t="s">
        <v>54</v>
      </c>
      <c s="37">
        <v>1</v>
      </c>
      <c s="36">
        <v>0.00058</v>
      </c>
      <c s="36">
        <f>ROUND(G1655*H1655,6)</f>
      </c>
      <c r="L1655" s="38">
        <v>0</v>
      </c>
      <c s="32">
        <f>ROUND(ROUND(L1655,2)*ROUND(G1655,3),2)</f>
      </c>
      <c s="36" t="s">
        <v>926</v>
      </c>
      <c>
        <f>(M1655*21)/100</f>
      </c>
      <c t="s">
        <v>28</v>
      </c>
    </row>
    <row r="1656" spans="1:5" ht="12.75">
      <c r="A1656" s="35" t="s">
        <v>56</v>
      </c>
      <c r="E1656" s="39" t="s">
        <v>3138</v>
      </c>
    </row>
    <row r="1657" spans="1:5" ht="12.75">
      <c r="A1657" s="35" t="s">
        <v>57</v>
      </c>
      <c r="E1657" s="40" t="s">
        <v>5</v>
      </c>
    </row>
    <row r="1658" spans="1:5" ht="12.75">
      <c r="A1658" t="s">
        <v>58</v>
      </c>
      <c r="E1658" s="39" t="s">
        <v>59</v>
      </c>
    </row>
    <row r="1659" spans="1:16" ht="12.75">
      <c r="A1659" t="s">
        <v>50</v>
      </c>
      <c s="34" t="s">
        <v>3139</v>
      </c>
      <c s="34" t="s">
        <v>3140</v>
      </c>
      <c s="35" t="s">
        <v>5</v>
      </c>
      <c s="6" t="s">
        <v>3141</v>
      </c>
      <c s="36" t="s">
        <v>54</v>
      </c>
      <c s="37">
        <v>28</v>
      </c>
      <c s="36">
        <v>9E-05</v>
      </c>
      <c s="36">
        <f>ROUND(G1659*H1659,6)</f>
      </c>
      <c r="L1659" s="38">
        <v>0</v>
      </c>
      <c s="32">
        <f>ROUND(ROUND(L1659,2)*ROUND(G1659,3),2)</f>
      </c>
      <c s="36" t="s">
        <v>926</v>
      </c>
      <c>
        <f>(M1659*21)/100</f>
      </c>
      <c t="s">
        <v>28</v>
      </c>
    </row>
    <row r="1660" spans="1:5" ht="12.75">
      <c r="A1660" s="35" t="s">
        <v>56</v>
      </c>
      <c r="E1660" s="39" t="s">
        <v>3141</v>
      </c>
    </row>
    <row r="1661" spans="1:5" ht="12.75">
      <c r="A1661" s="35" t="s">
        <v>57</v>
      </c>
      <c r="E1661" s="40" t="s">
        <v>5</v>
      </c>
    </row>
    <row r="1662" spans="1:5" ht="12.75">
      <c r="A1662" t="s">
        <v>58</v>
      </c>
      <c r="E1662" s="39" t="s">
        <v>59</v>
      </c>
    </row>
    <row r="1663" spans="1:16" ht="12.75">
      <c r="A1663" t="s">
        <v>50</v>
      </c>
      <c s="34" t="s">
        <v>3142</v>
      </c>
      <c s="34" t="s">
        <v>3143</v>
      </c>
      <c s="35" t="s">
        <v>5</v>
      </c>
      <c s="6" t="s">
        <v>3144</v>
      </c>
      <c s="36" t="s">
        <v>54</v>
      </c>
      <c s="37">
        <v>8</v>
      </c>
      <c s="36">
        <v>0.00031</v>
      </c>
      <c s="36">
        <f>ROUND(G1663*H1663,6)</f>
      </c>
      <c r="L1663" s="38">
        <v>0</v>
      </c>
      <c s="32">
        <f>ROUND(ROUND(L1663,2)*ROUND(G1663,3),2)</f>
      </c>
      <c s="36" t="s">
        <v>926</v>
      </c>
      <c>
        <f>(M1663*21)/100</f>
      </c>
      <c t="s">
        <v>28</v>
      </c>
    </row>
    <row r="1664" spans="1:5" ht="12.75">
      <c r="A1664" s="35" t="s">
        <v>56</v>
      </c>
      <c r="E1664" s="39" t="s">
        <v>3144</v>
      </c>
    </row>
    <row r="1665" spans="1:5" ht="12.75">
      <c r="A1665" s="35" t="s">
        <v>57</v>
      </c>
      <c r="E1665" s="40" t="s">
        <v>5</v>
      </c>
    </row>
    <row r="1666" spans="1:5" ht="12.75">
      <c r="A1666" t="s">
        <v>58</v>
      </c>
      <c r="E1666" s="39" t="s">
        <v>59</v>
      </c>
    </row>
    <row r="1667" spans="1:16" ht="25.5">
      <c r="A1667" t="s">
        <v>50</v>
      </c>
      <c s="34" t="s">
        <v>3145</v>
      </c>
      <c s="34" t="s">
        <v>3146</v>
      </c>
      <c s="35" t="s">
        <v>5</v>
      </c>
      <c s="6" t="s">
        <v>3147</v>
      </c>
      <c s="36" t="s">
        <v>939</v>
      </c>
      <c s="37">
        <v>1.642</v>
      </c>
      <c s="36">
        <v>0</v>
      </c>
      <c s="36">
        <f>ROUND(G1667*H1667,6)</f>
      </c>
      <c r="L1667" s="38">
        <v>0</v>
      </c>
      <c s="32">
        <f>ROUND(ROUND(L1667,2)*ROUND(G1667,3),2)</f>
      </c>
      <c s="36" t="s">
        <v>926</v>
      </c>
      <c>
        <f>(M1667*21)/100</f>
      </c>
      <c t="s">
        <v>28</v>
      </c>
    </row>
    <row r="1668" spans="1:5" ht="25.5">
      <c r="A1668" s="35" t="s">
        <v>56</v>
      </c>
      <c r="E1668" s="39" t="s">
        <v>3147</v>
      </c>
    </row>
    <row r="1669" spans="1:5" ht="12.75">
      <c r="A1669" s="35" t="s">
        <v>57</v>
      </c>
      <c r="E1669" s="40" t="s">
        <v>5</v>
      </c>
    </row>
    <row r="1670" spans="1:5" ht="12.75">
      <c r="A1670" t="s">
        <v>58</v>
      </c>
      <c r="E1670" s="39" t="s">
        <v>59</v>
      </c>
    </row>
    <row r="1671" spans="1:13" ht="12.75">
      <c r="A1671" t="s">
        <v>47</v>
      </c>
      <c r="C1671" s="31" t="s">
        <v>3148</v>
      </c>
      <c r="E1671" s="33" t="s">
        <v>3149</v>
      </c>
      <c r="J1671" s="32">
        <f>0</f>
      </c>
      <c s="32">
        <f>0</f>
      </c>
      <c s="32">
        <f>0+L1672+L1676+L1680+L1684</f>
      </c>
      <c s="32">
        <f>0+M1672+M1676+M1680+M1684</f>
      </c>
    </row>
    <row r="1672" spans="1:16" ht="25.5">
      <c r="A1672" t="s">
        <v>50</v>
      </c>
      <c s="34" t="s">
        <v>3150</v>
      </c>
      <c s="34" t="s">
        <v>3151</v>
      </c>
      <c s="35" t="s">
        <v>5</v>
      </c>
      <c s="6" t="s">
        <v>3152</v>
      </c>
      <c s="36" t="s">
        <v>2988</v>
      </c>
      <c s="37">
        <v>15</v>
      </c>
      <c s="36">
        <v>0.0085</v>
      </c>
      <c s="36">
        <f>ROUND(G1672*H1672,6)</f>
      </c>
      <c r="L1672" s="38">
        <v>0</v>
      </c>
      <c s="32">
        <f>ROUND(ROUND(L1672,2)*ROUND(G1672,3),2)</f>
      </c>
      <c s="36" t="s">
        <v>926</v>
      </c>
      <c>
        <f>(M1672*21)/100</f>
      </c>
      <c t="s">
        <v>28</v>
      </c>
    </row>
    <row r="1673" spans="1:5" ht="25.5">
      <c r="A1673" s="35" t="s">
        <v>56</v>
      </c>
      <c r="E1673" s="39" t="s">
        <v>3152</v>
      </c>
    </row>
    <row r="1674" spans="1:5" ht="12.75">
      <c r="A1674" s="35" t="s">
        <v>57</v>
      </c>
      <c r="E1674" s="40" t="s">
        <v>5</v>
      </c>
    </row>
    <row r="1675" spans="1:5" ht="12.75">
      <c r="A1675" t="s">
        <v>58</v>
      </c>
      <c r="E1675" s="39" t="s">
        <v>59</v>
      </c>
    </row>
    <row r="1676" spans="1:16" ht="25.5">
      <c r="A1676" t="s">
        <v>50</v>
      </c>
      <c s="34" t="s">
        <v>3153</v>
      </c>
      <c s="34" t="s">
        <v>3154</v>
      </c>
      <c s="35" t="s">
        <v>5</v>
      </c>
      <c s="6" t="s">
        <v>3155</v>
      </c>
      <c s="36" t="s">
        <v>2988</v>
      </c>
      <c s="37">
        <v>4</v>
      </c>
      <c s="36">
        <v>0</v>
      </c>
      <c s="36">
        <f>ROUND(G1676*H1676,6)</f>
      </c>
      <c r="L1676" s="38">
        <v>0</v>
      </c>
      <c s="32">
        <f>ROUND(ROUND(L1676,2)*ROUND(G1676,3),2)</f>
      </c>
      <c s="36" t="s">
        <v>926</v>
      </c>
      <c>
        <f>(M1676*21)/100</f>
      </c>
      <c t="s">
        <v>28</v>
      </c>
    </row>
    <row r="1677" spans="1:5" ht="25.5">
      <c r="A1677" s="35" t="s">
        <v>56</v>
      </c>
      <c r="E1677" s="39" t="s">
        <v>3155</v>
      </c>
    </row>
    <row r="1678" spans="1:5" ht="12.75">
      <c r="A1678" s="35" t="s">
        <v>57</v>
      </c>
      <c r="E1678" s="40" t="s">
        <v>5</v>
      </c>
    </row>
    <row r="1679" spans="1:5" ht="12.75">
      <c r="A1679" t="s">
        <v>58</v>
      </c>
      <c r="E1679" s="39" t="s">
        <v>59</v>
      </c>
    </row>
    <row r="1680" spans="1:16" ht="12.75">
      <c r="A1680" t="s">
        <v>50</v>
      </c>
      <c s="34" t="s">
        <v>3156</v>
      </c>
      <c s="34" t="s">
        <v>3157</v>
      </c>
      <c s="35" t="s">
        <v>5</v>
      </c>
      <c s="6" t="s">
        <v>3158</v>
      </c>
      <c s="36" t="s">
        <v>54</v>
      </c>
      <c s="37">
        <v>4</v>
      </c>
      <c s="36">
        <v>0.01975</v>
      </c>
      <c s="36">
        <f>ROUND(G1680*H1680,6)</f>
      </c>
      <c r="L1680" s="38">
        <v>0</v>
      </c>
      <c s="32">
        <f>ROUND(ROUND(L1680,2)*ROUND(G1680,3),2)</f>
      </c>
      <c s="36" t="s">
        <v>97</v>
      </c>
      <c>
        <f>(M1680*21)/100</f>
      </c>
      <c t="s">
        <v>28</v>
      </c>
    </row>
    <row r="1681" spans="1:5" ht="12.75">
      <c r="A1681" s="35" t="s">
        <v>56</v>
      </c>
      <c r="E1681" s="39" t="s">
        <v>3158</v>
      </c>
    </row>
    <row r="1682" spans="1:5" ht="12.75">
      <c r="A1682" s="35" t="s">
        <v>57</v>
      </c>
      <c r="E1682" s="40" t="s">
        <v>5</v>
      </c>
    </row>
    <row r="1683" spans="1:5" ht="12.75">
      <c r="A1683" t="s">
        <v>58</v>
      </c>
      <c r="E1683" s="39" t="s">
        <v>5</v>
      </c>
    </row>
    <row r="1684" spans="1:16" ht="38.25">
      <c r="A1684" t="s">
        <v>50</v>
      </c>
      <c s="34" t="s">
        <v>3159</v>
      </c>
      <c s="34" t="s">
        <v>3160</v>
      </c>
      <c s="35" t="s">
        <v>5</v>
      </c>
      <c s="6" t="s">
        <v>3161</v>
      </c>
      <c s="36" t="s">
        <v>939</v>
      </c>
      <c s="37">
        <v>0.207</v>
      </c>
      <c s="36">
        <v>0</v>
      </c>
      <c s="36">
        <f>ROUND(G1684*H1684,6)</f>
      </c>
      <c r="L1684" s="38">
        <v>0</v>
      </c>
      <c s="32">
        <f>ROUND(ROUND(L1684,2)*ROUND(G1684,3),2)</f>
      </c>
      <c s="36" t="s">
        <v>926</v>
      </c>
      <c>
        <f>(M1684*21)/100</f>
      </c>
      <c t="s">
        <v>28</v>
      </c>
    </row>
    <row r="1685" spans="1:5" ht="38.25">
      <c r="A1685" s="35" t="s">
        <v>56</v>
      </c>
      <c r="E1685" s="39" t="s">
        <v>3161</v>
      </c>
    </row>
    <row r="1686" spans="1:5" ht="12.75">
      <c r="A1686" s="35" t="s">
        <v>57</v>
      </c>
      <c r="E1686" s="40" t="s">
        <v>5</v>
      </c>
    </row>
    <row r="1687" spans="1:5" ht="12.75">
      <c r="A1687" t="s">
        <v>58</v>
      </c>
      <c r="E1687" s="39" t="s">
        <v>59</v>
      </c>
    </row>
    <row r="1688" spans="1:13" ht="12.75">
      <c r="A1688" t="s">
        <v>47</v>
      </c>
      <c r="C1688" s="31" t="s">
        <v>3162</v>
      </c>
      <c r="E1688" s="33" t="s">
        <v>3163</v>
      </c>
      <c r="J1688" s="32">
        <f>0</f>
      </c>
      <c s="32">
        <f>0</f>
      </c>
      <c s="32">
        <f>0+L1689+L1693+L1697+L1701+L1705+L1709+L1713+L1717+L1721+L1725+L1729+L1733+L1737+L1741+L1745+L1749+L1753+L1757+L1761+L1765+L1769+L1773+L1777+L1781</f>
      </c>
      <c s="32">
        <f>0+M1689+M1693+M1697+M1701+M1705+M1709+M1713+M1717+M1721+M1725+M1729+M1733+M1737+M1741+M1745+M1749+M1753+M1757+M1761+M1765+M1769+M1773+M1777+M1781</f>
      </c>
    </row>
    <row r="1689" spans="1:16" ht="25.5">
      <c r="A1689" t="s">
        <v>50</v>
      </c>
      <c s="34" t="s">
        <v>3164</v>
      </c>
      <c s="34" t="s">
        <v>3165</v>
      </c>
      <c s="35" t="s">
        <v>5</v>
      </c>
      <c s="6" t="s">
        <v>3166</v>
      </c>
      <c s="36" t="s">
        <v>54</v>
      </c>
      <c s="37">
        <v>4</v>
      </c>
      <c s="36">
        <v>0.042436</v>
      </c>
      <c s="36">
        <f>ROUND(G1689*H1689,6)</f>
      </c>
      <c r="L1689" s="38">
        <v>0</v>
      </c>
      <c s="32">
        <f>ROUND(ROUND(L1689,2)*ROUND(G1689,3),2)</f>
      </c>
      <c s="36" t="s">
        <v>926</v>
      </c>
      <c>
        <f>(M1689*21)/100</f>
      </c>
      <c t="s">
        <v>28</v>
      </c>
    </row>
    <row r="1690" spans="1:5" ht="25.5">
      <c r="A1690" s="35" t="s">
        <v>56</v>
      </c>
      <c r="E1690" s="39" t="s">
        <v>3166</v>
      </c>
    </row>
    <row r="1691" spans="1:5" ht="12.75">
      <c r="A1691" s="35" t="s">
        <v>57</v>
      </c>
      <c r="E1691" s="40" t="s">
        <v>5</v>
      </c>
    </row>
    <row r="1692" spans="1:5" ht="12.75">
      <c r="A1692" t="s">
        <v>58</v>
      </c>
      <c r="E1692" s="39" t="s">
        <v>59</v>
      </c>
    </row>
    <row r="1693" spans="1:16" ht="25.5">
      <c r="A1693" t="s">
        <v>50</v>
      </c>
      <c s="34" t="s">
        <v>3167</v>
      </c>
      <c s="34" t="s">
        <v>3168</v>
      </c>
      <c s="35" t="s">
        <v>5</v>
      </c>
      <c s="6" t="s">
        <v>3169</v>
      </c>
      <c s="36" t="s">
        <v>2988</v>
      </c>
      <c s="37">
        <v>1</v>
      </c>
      <c s="36">
        <v>0.19305</v>
      </c>
      <c s="36">
        <f>ROUND(G1693*H1693,6)</f>
      </c>
      <c r="L1693" s="38">
        <v>0</v>
      </c>
      <c s="32">
        <f>ROUND(ROUND(L1693,2)*ROUND(G1693,3),2)</f>
      </c>
      <c s="36" t="s">
        <v>97</v>
      </c>
      <c>
        <f>(M1693*21)/100</f>
      </c>
      <c t="s">
        <v>28</v>
      </c>
    </row>
    <row r="1694" spans="1:5" ht="38.25">
      <c r="A1694" s="35" t="s">
        <v>56</v>
      </c>
      <c r="E1694" s="39" t="s">
        <v>3170</v>
      </c>
    </row>
    <row r="1695" spans="1:5" ht="12.75">
      <c r="A1695" s="35" t="s">
        <v>57</v>
      </c>
      <c r="E1695" s="40" t="s">
        <v>5</v>
      </c>
    </row>
    <row r="1696" spans="1:5" ht="12.75">
      <c r="A1696" t="s">
        <v>58</v>
      </c>
      <c r="E1696" s="39" t="s">
        <v>5</v>
      </c>
    </row>
    <row r="1697" spans="1:16" ht="12.75">
      <c r="A1697" t="s">
        <v>50</v>
      </c>
      <c s="34" t="s">
        <v>3171</v>
      </c>
      <c s="34" t="s">
        <v>3172</v>
      </c>
      <c s="35" t="s">
        <v>5</v>
      </c>
      <c s="6" t="s">
        <v>3173</v>
      </c>
      <c s="36" t="s">
        <v>2988</v>
      </c>
      <c s="37">
        <v>4</v>
      </c>
      <c s="36">
        <v>0.00266</v>
      </c>
      <c s="36">
        <f>ROUND(G1697*H1697,6)</f>
      </c>
      <c r="L1697" s="38">
        <v>0</v>
      </c>
      <c s="32">
        <f>ROUND(ROUND(L1697,2)*ROUND(G1697,3),2)</f>
      </c>
      <c s="36" t="s">
        <v>926</v>
      </c>
      <c>
        <f>(M1697*21)/100</f>
      </c>
      <c t="s">
        <v>28</v>
      </c>
    </row>
    <row r="1698" spans="1:5" ht="12.75">
      <c r="A1698" s="35" t="s">
        <v>56</v>
      </c>
      <c r="E1698" s="39" t="s">
        <v>3173</v>
      </c>
    </row>
    <row r="1699" spans="1:5" ht="12.75">
      <c r="A1699" s="35" t="s">
        <v>57</v>
      </c>
      <c r="E1699" s="40" t="s">
        <v>5</v>
      </c>
    </row>
    <row r="1700" spans="1:5" ht="12.75">
      <c r="A1700" t="s">
        <v>58</v>
      </c>
      <c r="E1700" s="39" t="s">
        <v>59</v>
      </c>
    </row>
    <row r="1701" spans="1:16" ht="12.75">
      <c r="A1701" t="s">
        <v>50</v>
      </c>
      <c s="34" t="s">
        <v>3174</v>
      </c>
      <c s="34" t="s">
        <v>3175</v>
      </c>
      <c s="35" t="s">
        <v>5</v>
      </c>
      <c s="6" t="s">
        <v>3176</v>
      </c>
      <c s="36" t="s">
        <v>2988</v>
      </c>
      <c s="37">
        <v>2</v>
      </c>
      <c s="36">
        <v>0.004304</v>
      </c>
      <c s="36">
        <f>ROUND(G1701*H1701,6)</f>
      </c>
      <c r="L1701" s="38">
        <v>0</v>
      </c>
      <c s="32">
        <f>ROUND(ROUND(L1701,2)*ROUND(G1701,3),2)</f>
      </c>
      <c s="36" t="s">
        <v>926</v>
      </c>
      <c>
        <f>(M1701*21)/100</f>
      </c>
      <c t="s">
        <v>28</v>
      </c>
    </row>
    <row r="1702" spans="1:5" ht="12.75">
      <c r="A1702" s="35" t="s">
        <v>56</v>
      </c>
      <c r="E1702" s="39" t="s">
        <v>3176</v>
      </c>
    </row>
    <row r="1703" spans="1:5" ht="12.75">
      <c r="A1703" s="35" t="s">
        <v>57</v>
      </c>
      <c r="E1703" s="40" t="s">
        <v>5</v>
      </c>
    </row>
    <row r="1704" spans="1:5" ht="12.75">
      <c r="A1704" t="s">
        <v>58</v>
      </c>
      <c r="E1704" s="39" t="s">
        <v>59</v>
      </c>
    </row>
    <row r="1705" spans="1:16" ht="25.5">
      <c r="A1705" t="s">
        <v>50</v>
      </c>
      <c s="34" t="s">
        <v>3177</v>
      </c>
      <c s="34" t="s">
        <v>3178</v>
      </c>
      <c s="35" t="s">
        <v>5</v>
      </c>
      <c s="6" t="s">
        <v>3179</v>
      </c>
      <c s="36" t="s">
        <v>2988</v>
      </c>
      <c s="37">
        <v>1</v>
      </c>
      <c s="36">
        <v>0.027819</v>
      </c>
      <c s="36">
        <f>ROUND(G1705*H1705,6)</f>
      </c>
      <c r="L1705" s="38">
        <v>0</v>
      </c>
      <c s="32">
        <f>ROUND(ROUND(L1705,2)*ROUND(G1705,3),2)</f>
      </c>
      <c s="36" t="s">
        <v>926</v>
      </c>
      <c>
        <f>(M1705*21)/100</f>
      </c>
      <c t="s">
        <v>28</v>
      </c>
    </row>
    <row r="1706" spans="1:5" ht="25.5">
      <c r="A1706" s="35" t="s">
        <v>56</v>
      </c>
      <c r="E1706" s="39" t="s">
        <v>3179</v>
      </c>
    </row>
    <row r="1707" spans="1:5" ht="12.75">
      <c r="A1707" s="35" t="s">
        <v>57</v>
      </c>
      <c r="E1707" s="40" t="s">
        <v>5</v>
      </c>
    </row>
    <row r="1708" spans="1:5" ht="12.75">
      <c r="A1708" t="s">
        <v>58</v>
      </c>
      <c r="E1708" s="39" t="s">
        <v>59</v>
      </c>
    </row>
    <row r="1709" spans="1:16" ht="38.25">
      <c r="A1709" t="s">
        <v>50</v>
      </c>
      <c s="34" t="s">
        <v>3180</v>
      </c>
      <c s="34" t="s">
        <v>3181</v>
      </c>
      <c s="35" t="s">
        <v>5</v>
      </c>
      <c s="6" t="s">
        <v>3182</v>
      </c>
      <c s="36" t="s">
        <v>2988</v>
      </c>
      <c s="37">
        <v>3</v>
      </c>
      <c s="36">
        <v>0.002984</v>
      </c>
      <c s="36">
        <f>ROUND(G1709*H1709,6)</f>
      </c>
      <c r="L1709" s="38">
        <v>0</v>
      </c>
      <c s="32">
        <f>ROUND(ROUND(L1709,2)*ROUND(G1709,3),2)</f>
      </c>
      <c s="36" t="s">
        <v>926</v>
      </c>
      <c>
        <f>(M1709*21)/100</f>
      </c>
      <c t="s">
        <v>28</v>
      </c>
    </row>
    <row r="1710" spans="1:5" ht="38.25">
      <c r="A1710" s="35" t="s">
        <v>56</v>
      </c>
      <c r="E1710" s="39" t="s">
        <v>3183</v>
      </c>
    </row>
    <row r="1711" spans="1:5" ht="12.75">
      <c r="A1711" s="35" t="s">
        <v>57</v>
      </c>
      <c r="E1711" s="40" t="s">
        <v>5</v>
      </c>
    </row>
    <row r="1712" spans="1:5" ht="12.75">
      <c r="A1712" t="s">
        <v>58</v>
      </c>
      <c r="E1712" s="39" t="s">
        <v>59</v>
      </c>
    </row>
    <row r="1713" spans="1:16" ht="38.25">
      <c r="A1713" t="s">
        <v>50</v>
      </c>
      <c s="34" t="s">
        <v>3184</v>
      </c>
      <c s="34" t="s">
        <v>3185</v>
      </c>
      <c s="35" t="s">
        <v>5</v>
      </c>
      <c s="6" t="s">
        <v>3182</v>
      </c>
      <c s="36" t="s">
        <v>2988</v>
      </c>
      <c s="37">
        <v>1</v>
      </c>
      <c s="36">
        <v>0.003284</v>
      </c>
      <c s="36">
        <f>ROUND(G1713*H1713,6)</f>
      </c>
      <c r="L1713" s="38">
        <v>0</v>
      </c>
      <c s="32">
        <f>ROUND(ROUND(L1713,2)*ROUND(G1713,3),2)</f>
      </c>
      <c s="36" t="s">
        <v>926</v>
      </c>
      <c>
        <f>(M1713*21)/100</f>
      </c>
      <c t="s">
        <v>28</v>
      </c>
    </row>
    <row r="1714" spans="1:5" ht="38.25">
      <c r="A1714" s="35" t="s">
        <v>56</v>
      </c>
      <c r="E1714" s="39" t="s">
        <v>3186</v>
      </c>
    </row>
    <row r="1715" spans="1:5" ht="12.75">
      <c r="A1715" s="35" t="s">
        <v>57</v>
      </c>
      <c r="E1715" s="40" t="s">
        <v>5</v>
      </c>
    </row>
    <row r="1716" spans="1:5" ht="12.75">
      <c r="A1716" t="s">
        <v>58</v>
      </c>
      <c r="E1716" s="39" t="s">
        <v>59</v>
      </c>
    </row>
    <row r="1717" spans="1:16" ht="38.25">
      <c r="A1717" t="s">
        <v>50</v>
      </c>
      <c s="34" t="s">
        <v>3187</v>
      </c>
      <c s="34" t="s">
        <v>3188</v>
      </c>
      <c s="35" t="s">
        <v>5</v>
      </c>
      <c s="6" t="s">
        <v>3182</v>
      </c>
      <c s="36" t="s">
        <v>2988</v>
      </c>
      <c s="37">
        <v>8</v>
      </c>
      <c s="36">
        <v>0.003387</v>
      </c>
      <c s="36">
        <f>ROUND(G1717*H1717,6)</f>
      </c>
      <c r="L1717" s="38">
        <v>0</v>
      </c>
      <c s="32">
        <f>ROUND(ROUND(L1717,2)*ROUND(G1717,3),2)</f>
      </c>
      <c s="36" t="s">
        <v>926</v>
      </c>
      <c>
        <f>(M1717*21)/100</f>
      </c>
      <c t="s">
        <v>28</v>
      </c>
    </row>
    <row r="1718" spans="1:5" ht="38.25">
      <c r="A1718" s="35" t="s">
        <v>56</v>
      </c>
      <c r="E1718" s="39" t="s">
        <v>3189</v>
      </c>
    </row>
    <row r="1719" spans="1:5" ht="12.75">
      <c r="A1719" s="35" t="s">
        <v>57</v>
      </c>
      <c r="E1719" s="40" t="s">
        <v>5</v>
      </c>
    </row>
    <row r="1720" spans="1:5" ht="12.75">
      <c r="A1720" t="s">
        <v>58</v>
      </c>
      <c r="E1720" s="39" t="s">
        <v>59</v>
      </c>
    </row>
    <row r="1721" spans="1:16" ht="25.5">
      <c r="A1721" t="s">
        <v>50</v>
      </c>
      <c s="34" t="s">
        <v>3190</v>
      </c>
      <c s="34" t="s">
        <v>3191</v>
      </c>
      <c s="35" t="s">
        <v>5</v>
      </c>
      <c s="6" t="s">
        <v>3192</v>
      </c>
      <c s="36" t="s">
        <v>2988</v>
      </c>
      <c s="37">
        <v>4</v>
      </c>
      <c s="36">
        <v>0.00608</v>
      </c>
      <c s="36">
        <f>ROUND(G1721*H1721,6)</f>
      </c>
      <c r="L1721" s="38">
        <v>0</v>
      </c>
      <c s="32">
        <f>ROUND(ROUND(L1721,2)*ROUND(G1721,3),2)</f>
      </c>
      <c s="36" t="s">
        <v>97</v>
      </c>
      <c>
        <f>(M1721*21)/100</f>
      </c>
      <c t="s">
        <v>28</v>
      </c>
    </row>
    <row r="1722" spans="1:5" ht="25.5">
      <c r="A1722" s="35" t="s">
        <v>56</v>
      </c>
      <c r="E1722" s="39" t="s">
        <v>3192</v>
      </c>
    </row>
    <row r="1723" spans="1:5" ht="12.75">
      <c r="A1723" s="35" t="s">
        <v>57</v>
      </c>
      <c r="E1723" s="40" t="s">
        <v>5</v>
      </c>
    </row>
    <row r="1724" spans="1:5" ht="12.75">
      <c r="A1724" t="s">
        <v>58</v>
      </c>
      <c r="E1724" s="39" t="s">
        <v>5</v>
      </c>
    </row>
    <row r="1725" spans="1:16" ht="12.75">
      <c r="A1725" t="s">
        <v>50</v>
      </c>
      <c s="34" t="s">
        <v>3193</v>
      </c>
      <c s="34" t="s">
        <v>3194</v>
      </c>
      <c s="35" t="s">
        <v>5</v>
      </c>
      <c s="6" t="s">
        <v>3195</v>
      </c>
      <c s="36" t="s">
        <v>511</v>
      </c>
      <c s="37">
        <v>1</v>
      </c>
      <c s="36">
        <v>0</v>
      </c>
      <c s="36">
        <f>ROUND(G1725*H1725,6)</f>
      </c>
      <c r="L1725" s="38">
        <v>0</v>
      </c>
      <c s="32">
        <f>ROUND(ROUND(L1725,2)*ROUND(G1725,3),2)</f>
      </c>
      <c s="36" t="s">
        <v>97</v>
      </c>
      <c>
        <f>(M1725*21)/100</f>
      </c>
      <c t="s">
        <v>28</v>
      </c>
    </row>
    <row r="1726" spans="1:5" ht="12.75">
      <c r="A1726" s="35" t="s">
        <v>56</v>
      </c>
      <c r="E1726" s="39" t="s">
        <v>3195</v>
      </c>
    </row>
    <row r="1727" spans="1:5" ht="12.75">
      <c r="A1727" s="35" t="s">
        <v>57</v>
      </c>
      <c r="E1727" s="40" t="s">
        <v>5</v>
      </c>
    </row>
    <row r="1728" spans="1:5" ht="12.75">
      <c r="A1728" t="s">
        <v>58</v>
      </c>
      <c r="E1728" s="39" t="s">
        <v>5</v>
      </c>
    </row>
    <row r="1729" spans="1:16" ht="12.75">
      <c r="A1729" t="s">
        <v>50</v>
      </c>
      <c s="34" t="s">
        <v>3196</v>
      </c>
      <c s="34" t="s">
        <v>3197</v>
      </c>
      <c s="35" t="s">
        <v>5</v>
      </c>
      <c s="6" t="s">
        <v>3198</v>
      </c>
      <c s="36" t="s">
        <v>1223</v>
      </c>
      <c s="37">
        <v>1</v>
      </c>
      <c s="36">
        <v>0.00099</v>
      </c>
      <c s="36">
        <f>ROUND(G1729*H1729,6)</f>
      </c>
      <c r="L1729" s="38">
        <v>0</v>
      </c>
      <c s="32">
        <f>ROUND(ROUND(L1729,2)*ROUND(G1729,3),2)</f>
      </c>
      <c s="36" t="s">
        <v>97</v>
      </c>
      <c>
        <f>(M1729*21)/100</f>
      </c>
      <c t="s">
        <v>28</v>
      </c>
    </row>
    <row r="1730" spans="1:5" ht="12.75">
      <c r="A1730" s="35" t="s">
        <v>56</v>
      </c>
      <c r="E1730" s="39" t="s">
        <v>3198</v>
      </c>
    </row>
    <row r="1731" spans="1:5" ht="12.75">
      <c r="A1731" s="35" t="s">
        <v>57</v>
      </c>
      <c r="E1731" s="40" t="s">
        <v>5</v>
      </c>
    </row>
    <row r="1732" spans="1:5" ht="12.75">
      <c r="A1732" t="s">
        <v>58</v>
      </c>
      <c r="E1732" s="39" t="s">
        <v>5</v>
      </c>
    </row>
    <row r="1733" spans="1:16" ht="12.75">
      <c r="A1733" t="s">
        <v>50</v>
      </c>
      <c s="34" t="s">
        <v>3199</v>
      </c>
      <c s="34" t="s">
        <v>3200</v>
      </c>
      <c s="35" t="s">
        <v>5</v>
      </c>
      <c s="6" t="s">
        <v>3201</v>
      </c>
      <c s="36" t="s">
        <v>1223</v>
      </c>
      <c s="37">
        <v>11</v>
      </c>
      <c s="36">
        <v>0.00099</v>
      </c>
      <c s="36">
        <f>ROUND(G1733*H1733,6)</f>
      </c>
      <c r="L1733" s="38">
        <v>0</v>
      </c>
      <c s="32">
        <f>ROUND(ROUND(L1733,2)*ROUND(G1733,3),2)</f>
      </c>
      <c s="36" t="s">
        <v>97</v>
      </c>
      <c>
        <f>(M1733*21)/100</f>
      </c>
      <c t="s">
        <v>28</v>
      </c>
    </row>
    <row r="1734" spans="1:5" ht="12.75">
      <c r="A1734" s="35" t="s">
        <v>56</v>
      </c>
      <c r="E1734" s="39" t="s">
        <v>3201</v>
      </c>
    </row>
    <row r="1735" spans="1:5" ht="12.75">
      <c r="A1735" s="35" t="s">
        <v>57</v>
      </c>
      <c r="E1735" s="40" t="s">
        <v>5</v>
      </c>
    </row>
    <row r="1736" spans="1:5" ht="12.75">
      <c r="A1736" t="s">
        <v>58</v>
      </c>
      <c r="E1736" s="39" t="s">
        <v>5</v>
      </c>
    </row>
    <row r="1737" spans="1:16" ht="12.75">
      <c r="A1737" t="s">
        <v>50</v>
      </c>
      <c s="34" t="s">
        <v>3202</v>
      </c>
      <c s="34" t="s">
        <v>3203</v>
      </c>
      <c s="35" t="s">
        <v>5</v>
      </c>
      <c s="6" t="s">
        <v>3204</v>
      </c>
      <c s="36" t="s">
        <v>1223</v>
      </c>
      <c s="37">
        <v>1</v>
      </c>
      <c s="36">
        <v>0.00099</v>
      </c>
      <c s="36">
        <f>ROUND(G1737*H1737,6)</f>
      </c>
      <c r="L1737" s="38">
        <v>0</v>
      </c>
      <c s="32">
        <f>ROUND(ROUND(L1737,2)*ROUND(G1737,3),2)</f>
      </c>
      <c s="36" t="s">
        <v>97</v>
      </c>
      <c>
        <f>(M1737*21)/100</f>
      </c>
      <c t="s">
        <v>28</v>
      </c>
    </row>
    <row r="1738" spans="1:5" ht="12.75">
      <c r="A1738" s="35" t="s">
        <v>56</v>
      </c>
      <c r="E1738" s="39" t="s">
        <v>3204</v>
      </c>
    </row>
    <row r="1739" spans="1:5" ht="12.75">
      <c r="A1739" s="35" t="s">
        <v>57</v>
      </c>
      <c r="E1739" s="40" t="s">
        <v>5</v>
      </c>
    </row>
    <row r="1740" spans="1:5" ht="12.75">
      <c r="A1740" t="s">
        <v>58</v>
      </c>
      <c r="E1740" s="39" t="s">
        <v>5</v>
      </c>
    </row>
    <row r="1741" spans="1:16" ht="12.75">
      <c r="A1741" t="s">
        <v>50</v>
      </c>
      <c s="34" t="s">
        <v>3205</v>
      </c>
      <c s="34" t="s">
        <v>3206</v>
      </c>
      <c s="35" t="s">
        <v>5</v>
      </c>
      <c s="6" t="s">
        <v>3207</v>
      </c>
      <c s="36" t="s">
        <v>1223</v>
      </c>
      <c s="37">
        <v>1</v>
      </c>
      <c s="36">
        <v>0.00099</v>
      </c>
      <c s="36">
        <f>ROUND(G1741*H1741,6)</f>
      </c>
      <c r="L1741" s="38">
        <v>0</v>
      </c>
      <c s="32">
        <f>ROUND(ROUND(L1741,2)*ROUND(G1741,3),2)</f>
      </c>
      <c s="36" t="s">
        <v>97</v>
      </c>
      <c>
        <f>(M1741*21)/100</f>
      </c>
      <c t="s">
        <v>28</v>
      </c>
    </row>
    <row r="1742" spans="1:5" ht="12.75">
      <c r="A1742" s="35" t="s">
        <v>56</v>
      </c>
      <c r="E1742" s="39" t="s">
        <v>3207</v>
      </c>
    </row>
    <row r="1743" spans="1:5" ht="12.75">
      <c r="A1743" s="35" t="s">
        <v>57</v>
      </c>
      <c r="E1743" s="40" t="s">
        <v>5</v>
      </c>
    </row>
    <row r="1744" spans="1:5" ht="12.75">
      <c r="A1744" t="s">
        <v>58</v>
      </c>
      <c r="E1744" s="39" t="s">
        <v>5</v>
      </c>
    </row>
    <row r="1745" spans="1:16" ht="12.75">
      <c r="A1745" t="s">
        <v>50</v>
      </c>
      <c s="34" t="s">
        <v>3208</v>
      </c>
      <c s="34" t="s">
        <v>3209</v>
      </c>
      <c s="35" t="s">
        <v>5</v>
      </c>
      <c s="6" t="s">
        <v>3210</v>
      </c>
      <c s="36" t="s">
        <v>1223</v>
      </c>
      <c s="37">
        <v>11</v>
      </c>
      <c s="36">
        <v>0.00099</v>
      </c>
      <c s="36">
        <f>ROUND(G1745*H1745,6)</f>
      </c>
      <c r="L1745" s="38">
        <v>0</v>
      </c>
      <c s="32">
        <f>ROUND(ROUND(L1745,2)*ROUND(G1745,3),2)</f>
      </c>
      <c s="36" t="s">
        <v>97</v>
      </c>
      <c>
        <f>(M1745*21)/100</f>
      </c>
      <c t="s">
        <v>28</v>
      </c>
    </row>
    <row r="1746" spans="1:5" ht="12.75">
      <c r="A1746" s="35" t="s">
        <v>56</v>
      </c>
      <c r="E1746" s="39" t="s">
        <v>3210</v>
      </c>
    </row>
    <row r="1747" spans="1:5" ht="12.75">
      <c r="A1747" s="35" t="s">
        <v>57</v>
      </c>
      <c r="E1747" s="40" t="s">
        <v>5</v>
      </c>
    </row>
    <row r="1748" spans="1:5" ht="12.75">
      <c r="A1748" t="s">
        <v>58</v>
      </c>
      <c r="E1748" s="39" t="s">
        <v>5</v>
      </c>
    </row>
    <row r="1749" spans="1:16" ht="12.75">
      <c r="A1749" t="s">
        <v>50</v>
      </c>
      <c s="34" t="s">
        <v>3211</v>
      </c>
      <c s="34" t="s">
        <v>3212</v>
      </c>
      <c s="35" t="s">
        <v>5</v>
      </c>
      <c s="6" t="s">
        <v>3213</v>
      </c>
      <c s="36" t="s">
        <v>2988</v>
      </c>
      <c s="37">
        <v>1</v>
      </c>
      <c s="36">
        <v>0.26273</v>
      </c>
      <c s="36">
        <f>ROUND(G1749*H1749,6)</f>
      </c>
      <c r="L1749" s="38">
        <v>0</v>
      </c>
      <c s="32">
        <f>ROUND(ROUND(L1749,2)*ROUND(G1749,3),2)</f>
      </c>
      <c s="36" t="s">
        <v>97</v>
      </c>
      <c>
        <f>(M1749*21)/100</f>
      </c>
      <c t="s">
        <v>28</v>
      </c>
    </row>
    <row r="1750" spans="1:5" ht="12.75">
      <c r="A1750" s="35" t="s">
        <v>56</v>
      </c>
      <c r="E1750" s="39" t="s">
        <v>3213</v>
      </c>
    </row>
    <row r="1751" spans="1:5" ht="12.75">
      <c r="A1751" s="35" t="s">
        <v>57</v>
      </c>
      <c r="E1751" s="40" t="s">
        <v>5</v>
      </c>
    </row>
    <row r="1752" spans="1:5" ht="12.75">
      <c r="A1752" t="s">
        <v>58</v>
      </c>
      <c r="E1752" s="39" t="s">
        <v>5</v>
      </c>
    </row>
    <row r="1753" spans="1:16" ht="38.25">
      <c r="A1753" t="s">
        <v>50</v>
      </c>
      <c s="34" t="s">
        <v>3214</v>
      </c>
      <c s="34" t="s">
        <v>3215</v>
      </c>
      <c s="35" t="s">
        <v>5</v>
      </c>
      <c s="6" t="s">
        <v>3216</v>
      </c>
      <c s="36" t="s">
        <v>2988</v>
      </c>
      <c s="37">
        <v>2</v>
      </c>
      <c s="36">
        <v>0.26273</v>
      </c>
      <c s="36">
        <f>ROUND(G1753*H1753,6)</f>
      </c>
      <c r="L1753" s="38">
        <v>0</v>
      </c>
      <c s="32">
        <f>ROUND(ROUND(L1753,2)*ROUND(G1753,3),2)</f>
      </c>
      <c s="36" t="s">
        <v>97</v>
      </c>
      <c>
        <f>(M1753*21)/100</f>
      </c>
      <c t="s">
        <v>28</v>
      </c>
    </row>
    <row r="1754" spans="1:5" ht="38.25">
      <c r="A1754" s="35" t="s">
        <v>56</v>
      </c>
      <c r="E1754" s="39" t="s">
        <v>3217</v>
      </c>
    </row>
    <row r="1755" spans="1:5" ht="12.75">
      <c r="A1755" s="35" t="s">
        <v>57</v>
      </c>
      <c r="E1755" s="40" t="s">
        <v>5</v>
      </c>
    </row>
    <row r="1756" spans="1:5" ht="12.75">
      <c r="A1756" t="s">
        <v>58</v>
      </c>
      <c r="E1756" s="39" t="s">
        <v>5</v>
      </c>
    </row>
    <row r="1757" spans="1:16" ht="38.25">
      <c r="A1757" t="s">
        <v>50</v>
      </c>
      <c s="34" t="s">
        <v>3218</v>
      </c>
      <c s="34" t="s">
        <v>3219</v>
      </c>
      <c s="35" t="s">
        <v>5</v>
      </c>
      <c s="6" t="s">
        <v>3220</v>
      </c>
      <c s="36" t="s">
        <v>511</v>
      </c>
      <c s="37">
        <v>6</v>
      </c>
      <c s="36">
        <v>0.149</v>
      </c>
      <c s="36">
        <f>ROUND(G1757*H1757,6)</f>
      </c>
      <c r="L1757" s="38">
        <v>0</v>
      </c>
      <c s="32">
        <f>ROUND(ROUND(L1757,2)*ROUND(G1757,3),2)</f>
      </c>
      <c s="36" t="s">
        <v>97</v>
      </c>
      <c>
        <f>(M1757*21)/100</f>
      </c>
      <c t="s">
        <v>28</v>
      </c>
    </row>
    <row r="1758" spans="1:5" ht="38.25">
      <c r="A1758" s="35" t="s">
        <v>56</v>
      </c>
      <c r="E1758" s="39" t="s">
        <v>3221</v>
      </c>
    </row>
    <row r="1759" spans="1:5" ht="12.75">
      <c r="A1759" s="35" t="s">
        <v>57</v>
      </c>
      <c r="E1759" s="40" t="s">
        <v>5</v>
      </c>
    </row>
    <row r="1760" spans="1:5" ht="12.75">
      <c r="A1760" t="s">
        <v>58</v>
      </c>
      <c r="E1760" s="39" t="s">
        <v>5</v>
      </c>
    </row>
    <row r="1761" spans="1:16" ht="38.25">
      <c r="A1761" t="s">
        <v>50</v>
      </c>
      <c s="34" t="s">
        <v>3222</v>
      </c>
      <c s="34" t="s">
        <v>3223</v>
      </c>
      <c s="35" t="s">
        <v>5</v>
      </c>
      <c s="6" t="s">
        <v>3224</v>
      </c>
      <c s="36" t="s">
        <v>511</v>
      </c>
      <c s="37">
        <v>2</v>
      </c>
      <c s="36">
        <v>0</v>
      </c>
      <c s="36">
        <f>ROUND(G1761*H1761,6)</f>
      </c>
      <c r="L1761" s="38">
        <v>0</v>
      </c>
      <c s="32">
        <f>ROUND(ROUND(L1761,2)*ROUND(G1761,3),2)</f>
      </c>
      <c s="36" t="s">
        <v>97</v>
      </c>
      <c>
        <f>(M1761*21)/100</f>
      </c>
      <c t="s">
        <v>28</v>
      </c>
    </row>
    <row r="1762" spans="1:5" ht="38.25">
      <c r="A1762" s="35" t="s">
        <v>56</v>
      </c>
      <c r="E1762" s="39" t="s">
        <v>3225</v>
      </c>
    </row>
    <row r="1763" spans="1:5" ht="12.75">
      <c r="A1763" s="35" t="s">
        <v>57</v>
      </c>
      <c r="E1763" s="40" t="s">
        <v>5</v>
      </c>
    </row>
    <row r="1764" spans="1:5" ht="12.75">
      <c r="A1764" t="s">
        <v>58</v>
      </c>
      <c r="E1764" s="39" t="s">
        <v>5</v>
      </c>
    </row>
    <row r="1765" spans="1:16" ht="12.75">
      <c r="A1765" t="s">
        <v>50</v>
      </c>
      <c s="34" t="s">
        <v>3226</v>
      </c>
      <c s="34" t="s">
        <v>3227</v>
      </c>
      <c s="35" t="s">
        <v>5</v>
      </c>
      <c s="6" t="s">
        <v>3228</v>
      </c>
      <c s="36" t="s">
        <v>511</v>
      </c>
      <c s="37">
        <v>2</v>
      </c>
      <c s="36">
        <v>0</v>
      </c>
      <c s="36">
        <f>ROUND(G1765*H1765,6)</f>
      </c>
      <c r="L1765" s="38">
        <v>0</v>
      </c>
      <c s="32">
        <f>ROUND(ROUND(L1765,2)*ROUND(G1765,3),2)</f>
      </c>
      <c s="36" t="s">
        <v>97</v>
      </c>
      <c>
        <f>(M1765*21)/100</f>
      </c>
      <c t="s">
        <v>28</v>
      </c>
    </row>
    <row r="1766" spans="1:5" ht="12.75">
      <c r="A1766" s="35" t="s">
        <v>56</v>
      </c>
      <c r="E1766" s="39" t="s">
        <v>3228</v>
      </c>
    </row>
    <row r="1767" spans="1:5" ht="12.75">
      <c r="A1767" s="35" t="s">
        <v>57</v>
      </c>
      <c r="E1767" s="40" t="s">
        <v>5</v>
      </c>
    </row>
    <row r="1768" spans="1:5" ht="12.75">
      <c r="A1768" t="s">
        <v>58</v>
      </c>
      <c r="E1768" s="39" t="s">
        <v>5</v>
      </c>
    </row>
    <row r="1769" spans="1:16" ht="12.75">
      <c r="A1769" t="s">
        <v>50</v>
      </c>
      <c s="34" t="s">
        <v>3229</v>
      </c>
      <c s="34" t="s">
        <v>3230</v>
      </c>
      <c s="35" t="s">
        <v>5</v>
      </c>
      <c s="6" t="s">
        <v>3231</v>
      </c>
      <c s="36" t="s">
        <v>511</v>
      </c>
      <c s="37">
        <v>1</v>
      </c>
      <c s="36">
        <v>0</v>
      </c>
      <c s="36">
        <f>ROUND(G1769*H1769,6)</f>
      </c>
      <c r="L1769" s="38">
        <v>0</v>
      </c>
      <c s="32">
        <f>ROUND(ROUND(L1769,2)*ROUND(G1769,3),2)</f>
      </c>
      <c s="36" t="s">
        <v>97</v>
      </c>
      <c>
        <f>(M1769*21)/100</f>
      </c>
      <c t="s">
        <v>28</v>
      </c>
    </row>
    <row r="1770" spans="1:5" ht="12.75">
      <c r="A1770" s="35" t="s">
        <v>56</v>
      </c>
      <c r="E1770" s="39" t="s">
        <v>3231</v>
      </c>
    </row>
    <row r="1771" spans="1:5" ht="12.75">
      <c r="A1771" s="35" t="s">
        <v>57</v>
      </c>
      <c r="E1771" s="40" t="s">
        <v>5</v>
      </c>
    </row>
    <row r="1772" spans="1:5" ht="12.75">
      <c r="A1772" t="s">
        <v>58</v>
      </c>
      <c r="E1772" s="39" t="s">
        <v>5</v>
      </c>
    </row>
    <row r="1773" spans="1:16" ht="12.75">
      <c r="A1773" t="s">
        <v>50</v>
      </c>
      <c s="34" t="s">
        <v>3232</v>
      </c>
      <c s="34" t="s">
        <v>3233</v>
      </c>
      <c s="35" t="s">
        <v>5</v>
      </c>
      <c s="6" t="s">
        <v>3234</v>
      </c>
      <c s="36" t="s">
        <v>511</v>
      </c>
      <c s="37">
        <v>1</v>
      </c>
      <c s="36">
        <v>0</v>
      </c>
      <c s="36">
        <f>ROUND(G1773*H1773,6)</f>
      </c>
      <c r="L1773" s="38">
        <v>0</v>
      </c>
      <c s="32">
        <f>ROUND(ROUND(L1773,2)*ROUND(G1773,3),2)</f>
      </c>
      <c s="36" t="s">
        <v>97</v>
      </c>
      <c>
        <f>(M1773*21)/100</f>
      </c>
      <c t="s">
        <v>28</v>
      </c>
    </row>
    <row r="1774" spans="1:5" ht="12.75">
      <c r="A1774" s="35" t="s">
        <v>56</v>
      </c>
      <c r="E1774" s="39" t="s">
        <v>3234</v>
      </c>
    </row>
    <row r="1775" spans="1:5" ht="12.75">
      <c r="A1775" s="35" t="s">
        <v>57</v>
      </c>
      <c r="E1775" s="40" t="s">
        <v>5</v>
      </c>
    </row>
    <row r="1776" spans="1:5" ht="12.75">
      <c r="A1776" t="s">
        <v>58</v>
      </c>
      <c r="E1776" s="39" t="s">
        <v>5</v>
      </c>
    </row>
    <row r="1777" spans="1:16" ht="12.75">
      <c r="A1777" t="s">
        <v>50</v>
      </c>
      <c s="34" t="s">
        <v>3235</v>
      </c>
      <c s="34" t="s">
        <v>3236</v>
      </c>
      <c s="35" t="s">
        <v>5</v>
      </c>
      <c s="6" t="s">
        <v>3237</v>
      </c>
      <c s="36" t="s">
        <v>2988</v>
      </c>
      <c s="37">
        <v>6</v>
      </c>
      <c s="36">
        <v>0.024</v>
      </c>
      <c s="36">
        <f>ROUND(G1777*H1777,6)</f>
      </c>
      <c r="L1777" s="38">
        <v>0</v>
      </c>
      <c s="32">
        <f>ROUND(ROUND(L1777,2)*ROUND(G1777,3),2)</f>
      </c>
      <c s="36" t="s">
        <v>926</v>
      </c>
      <c>
        <f>(M1777*21)/100</f>
      </c>
      <c t="s">
        <v>28</v>
      </c>
    </row>
    <row r="1778" spans="1:5" ht="12.75">
      <c r="A1778" s="35" t="s">
        <v>56</v>
      </c>
      <c r="E1778" s="39" t="s">
        <v>3238</v>
      </c>
    </row>
    <row r="1779" spans="1:5" ht="12.75">
      <c r="A1779" s="35" t="s">
        <v>57</v>
      </c>
      <c r="E1779" s="40" t="s">
        <v>5</v>
      </c>
    </row>
    <row r="1780" spans="1:5" ht="12.75">
      <c r="A1780" t="s">
        <v>58</v>
      </c>
      <c r="E1780" s="39" t="s">
        <v>59</v>
      </c>
    </row>
    <row r="1781" spans="1:16" ht="25.5">
      <c r="A1781" t="s">
        <v>50</v>
      </c>
      <c s="34" t="s">
        <v>3239</v>
      </c>
      <c s="34" t="s">
        <v>3240</v>
      </c>
      <c s="35" t="s">
        <v>5</v>
      </c>
      <c s="6" t="s">
        <v>3241</v>
      </c>
      <c s="36" t="s">
        <v>939</v>
      </c>
      <c s="37">
        <v>2.324</v>
      </c>
      <c s="36">
        <v>0</v>
      </c>
      <c s="36">
        <f>ROUND(G1781*H1781,6)</f>
      </c>
      <c r="L1781" s="38">
        <v>0</v>
      </c>
      <c s="32">
        <f>ROUND(ROUND(L1781,2)*ROUND(G1781,3),2)</f>
      </c>
      <c s="36" t="s">
        <v>926</v>
      </c>
      <c>
        <f>(M1781*21)/100</f>
      </c>
      <c t="s">
        <v>28</v>
      </c>
    </row>
    <row r="1782" spans="1:5" ht="25.5">
      <c r="A1782" s="35" t="s">
        <v>56</v>
      </c>
      <c r="E1782" s="39" t="s">
        <v>3241</v>
      </c>
    </row>
    <row r="1783" spans="1:5" ht="12.75">
      <c r="A1783" s="35" t="s">
        <v>57</v>
      </c>
      <c r="E1783" s="40" t="s">
        <v>5</v>
      </c>
    </row>
    <row r="1784" spans="1:5" ht="12.75">
      <c r="A1784" t="s">
        <v>58</v>
      </c>
      <c r="E1784" s="39" t="s">
        <v>59</v>
      </c>
    </row>
    <row r="1785" spans="1:13" ht="12.75">
      <c r="A1785" t="s">
        <v>47</v>
      </c>
      <c r="C1785" s="31" t="s">
        <v>3242</v>
      </c>
      <c r="E1785" s="33" t="s">
        <v>3243</v>
      </c>
      <c r="J1785" s="32">
        <f>0</f>
      </c>
      <c s="32">
        <f>0</f>
      </c>
      <c s="32">
        <f>0+L1786+L1790+L1794+L1798+L1802+L1806+L1810+L1814+L1818+L1822+L1826+L1830+L1834+L1838</f>
      </c>
      <c s="32">
        <f>0+M1786+M1790+M1794+M1798+M1802+M1806+M1810+M1814+M1818+M1822+M1826+M1830+M1834+M1838</f>
      </c>
    </row>
    <row r="1786" spans="1:16" ht="12.75">
      <c r="A1786" t="s">
        <v>50</v>
      </c>
      <c s="34" t="s">
        <v>3244</v>
      </c>
      <c s="34" t="s">
        <v>3245</v>
      </c>
      <c s="35" t="s">
        <v>5</v>
      </c>
      <c s="6" t="s">
        <v>3246</v>
      </c>
      <c s="36" t="s">
        <v>54</v>
      </c>
      <c s="37">
        <v>36</v>
      </c>
      <c s="36">
        <v>0.02085</v>
      </c>
      <c s="36">
        <f>ROUND(G1786*H1786,6)</f>
      </c>
      <c r="L1786" s="38">
        <v>0</v>
      </c>
      <c s="32">
        <f>ROUND(ROUND(L1786,2)*ROUND(G1786,3),2)</f>
      </c>
      <c s="36" t="s">
        <v>97</v>
      </c>
      <c>
        <f>(M1786*21)/100</f>
      </c>
      <c t="s">
        <v>28</v>
      </c>
    </row>
    <row r="1787" spans="1:5" ht="12.75">
      <c r="A1787" s="35" t="s">
        <v>56</v>
      </c>
      <c r="E1787" s="39" t="s">
        <v>3246</v>
      </c>
    </row>
    <row r="1788" spans="1:5" ht="12.75">
      <c r="A1788" s="35" t="s">
        <v>57</v>
      </c>
      <c r="E1788" s="40" t="s">
        <v>5</v>
      </c>
    </row>
    <row r="1789" spans="1:5" ht="12.75">
      <c r="A1789" t="s">
        <v>58</v>
      </c>
      <c r="E1789" s="39" t="s">
        <v>5</v>
      </c>
    </row>
    <row r="1790" spans="1:16" ht="12.75">
      <c r="A1790" t="s">
        <v>50</v>
      </c>
      <c s="34" t="s">
        <v>3247</v>
      </c>
      <c s="34" t="s">
        <v>3248</v>
      </c>
      <c s="35" t="s">
        <v>5</v>
      </c>
      <c s="6" t="s">
        <v>3249</v>
      </c>
      <c s="36" t="s">
        <v>64</v>
      </c>
      <c s="37">
        <v>480</v>
      </c>
      <c s="36">
        <v>0.000471</v>
      </c>
      <c s="36">
        <f>ROUND(G1790*H1790,6)</f>
      </c>
      <c r="L1790" s="38">
        <v>0</v>
      </c>
      <c s="32">
        <f>ROUND(ROUND(L1790,2)*ROUND(G1790,3),2)</f>
      </c>
      <c s="36" t="s">
        <v>926</v>
      </c>
      <c>
        <f>(M1790*21)/100</f>
      </c>
      <c t="s">
        <v>28</v>
      </c>
    </row>
    <row r="1791" spans="1:5" ht="12.75">
      <c r="A1791" s="35" t="s">
        <v>56</v>
      </c>
      <c r="E1791" s="39" t="s">
        <v>3249</v>
      </c>
    </row>
    <row r="1792" spans="1:5" ht="12.75">
      <c r="A1792" s="35" t="s">
        <v>57</v>
      </c>
      <c r="E1792" s="40" t="s">
        <v>5</v>
      </c>
    </row>
    <row r="1793" spans="1:5" ht="12.75">
      <c r="A1793" t="s">
        <v>58</v>
      </c>
      <c r="E1793" s="39" t="s">
        <v>59</v>
      </c>
    </row>
    <row r="1794" spans="1:16" ht="12.75">
      <c r="A1794" t="s">
        <v>50</v>
      </c>
      <c s="34" t="s">
        <v>3250</v>
      </c>
      <c s="34" t="s">
        <v>3251</v>
      </c>
      <c s="35" t="s">
        <v>5</v>
      </c>
      <c s="6" t="s">
        <v>3252</v>
      </c>
      <c s="36" t="s">
        <v>64</v>
      </c>
      <c s="37">
        <v>280</v>
      </c>
      <c s="36">
        <v>0.000576</v>
      </c>
      <c s="36">
        <f>ROUND(G1794*H1794,6)</f>
      </c>
      <c r="L1794" s="38">
        <v>0</v>
      </c>
      <c s="32">
        <f>ROUND(ROUND(L1794,2)*ROUND(G1794,3),2)</f>
      </c>
      <c s="36" t="s">
        <v>926</v>
      </c>
      <c>
        <f>(M1794*21)/100</f>
      </c>
      <c t="s">
        <v>28</v>
      </c>
    </row>
    <row r="1795" spans="1:5" ht="12.75">
      <c r="A1795" s="35" t="s">
        <v>56</v>
      </c>
      <c r="E1795" s="39" t="s">
        <v>3252</v>
      </c>
    </row>
    <row r="1796" spans="1:5" ht="12.75">
      <c r="A1796" s="35" t="s">
        <v>57</v>
      </c>
      <c r="E1796" s="40" t="s">
        <v>5</v>
      </c>
    </row>
    <row r="1797" spans="1:5" ht="12.75">
      <c r="A1797" t="s">
        <v>58</v>
      </c>
      <c r="E1797" s="39" t="s">
        <v>59</v>
      </c>
    </row>
    <row r="1798" spans="1:16" ht="12.75">
      <c r="A1798" t="s">
        <v>50</v>
      </c>
      <c s="34" t="s">
        <v>3253</v>
      </c>
      <c s="34" t="s">
        <v>3254</v>
      </c>
      <c s="35" t="s">
        <v>5</v>
      </c>
      <c s="6" t="s">
        <v>3255</v>
      </c>
      <c s="36" t="s">
        <v>64</v>
      </c>
      <c s="37">
        <v>330</v>
      </c>
      <c s="36">
        <v>0.000732</v>
      </c>
      <c s="36">
        <f>ROUND(G1798*H1798,6)</f>
      </c>
      <c r="L1798" s="38">
        <v>0</v>
      </c>
      <c s="32">
        <f>ROUND(ROUND(L1798,2)*ROUND(G1798,3),2)</f>
      </c>
      <c s="36" t="s">
        <v>926</v>
      </c>
      <c>
        <f>(M1798*21)/100</f>
      </c>
      <c t="s">
        <v>28</v>
      </c>
    </row>
    <row r="1799" spans="1:5" ht="12.75">
      <c r="A1799" s="35" t="s">
        <v>56</v>
      </c>
      <c r="E1799" s="39" t="s">
        <v>3255</v>
      </c>
    </row>
    <row r="1800" spans="1:5" ht="12.75">
      <c r="A1800" s="35" t="s">
        <v>57</v>
      </c>
      <c r="E1800" s="40" t="s">
        <v>5</v>
      </c>
    </row>
    <row r="1801" spans="1:5" ht="12.75">
      <c r="A1801" t="s">
        <v>58</v>
      </c>
      <c r="E1801" s="39" t="s">
        <v>59</v>
      </c>
    </row>
    <row r="1802" spans="1:16" ht="12.75">
      <c r="A1802" t="s">
        <v>50</v>
      </c>
      <c s="34" t="s">
        <v>3256</v>
      </c>
      <c s="34" t="s">
        <v>3257</v>
      </c>
      <c s="35" t="s">
        <v>5</v>
      </c>
      <c s="6" t="s">
        <v>3258</v>
      </c>
      <c s="36" t="s">
        <v>64</v>
      </c>
      <c s="37">
        <v>220</v>
      </c>
      <c s="36">
        <v>0.001269</v>
      </c>
      <c s="36">
        <f>ROUND(G1802*H1802,6)</f>
      </c>
      <c r="L1802" s="38">
        <v>0</v>
      </c>
      <c s="32">
        <f>ROUND(ROUND(L1802,2)*ROUND(G1802,3),2)</f>
      </c>
      <c s="36" t="s">
        <v>926</v>
      </c>
      <c>
        <f>(M1802*21)/100</f>
      </c>
      <c t="s">
        <v>28</v>
      </c>
    </row>
    <row r="1803" spans="1:5" ht="12.75">
      <c r="A1803" s="35" t="s">
        <v>56</v>
      </c>
      <c r="E1803" s="39" t="s">
        <v>3258</v>
      </c>
    </row>
    <row r="1804" spans="1:5" ht="12.75">
      <c r="A1804" s="35" t="s">
        <v>57</v>
      </c>
      <c r="E1804" s="40" t="s">
        <v>5</v>
      </c>
    </row>
    <row r="1805" spans="1:5" ht="12.75">
      <c r="A1805" t="s">
        <v>58</v>
      </c>
      <c r="E1805" s="39" t="s">
        <v>59</v>
      </c>
    </row>
    <row r="1806" spans="1:16" ht="12.75">
      <c r="A1806" t="s">
        <v>50</v>
      </c>
      <c s="34" t="s">
        <v>3259</v>
      </c>
      <c s="34" t="s">
        <v>3260</v>
      </c>
      <c s="35" t="s">
        <v>5</v>
      </c>
      <c s="6" t="s">
        <v>3261</v>
      </c>
      <c s="36" t="s">
        <v>64</v>
      </c>
      <c s="37">
        <v>350</v>
      </c>
      <c s="36">
        <v>0.001593</v>
      </c>
      <c s="36">
        <f>ROUND(G1806*H1806,6)</f>
      </c>
      <c r="L1806" s="38">
        <v>0</v>
      </c>
      <c s="32">
        <f>ROUND(ROUND(L1806,2)*ROUND(G1806,3),2)</f>
      </c>
      <c s="36" t="s">
        <v>926</v>
      </c>
      <c>
        <f>(M1806*21)/100</f>
      </c>
      <c t="s">
        <v>28</v>
      </c>
    </row>
    <row r="1807" spans="1:5" ht="12.75">
      <c r="A1807" s="35" t="s">
        <v>56</v>
      </c>
      <c r="E1807" s="39" t="s">
        <v>3261</v>
      </c>
    </row>
    <row r="1808" spans="1:5" ht="12.75">
      <c r="A1808" s="35" t="s">
        <v>57</v>
      </c>
      <c r="E1808" s="40" t="s">
        <v>5</v>
      </c>
    </row>
    <row r="1809" spans="1:5" ht="12.75">
      <c r="A1809" t="s">
        <v>58</v>
      </c>
      <c r="E1809" s="39" t="s">
        <v>59</v>
      </c>
    </row>
    <row r="1810" spans="1:16" ht="12.75">
      <c r="A1810" t="s">
        <v>50</v>
      </c>
      <c s="34" t="s">
        <v>3262</v>
      </c>
      <c s="34" t="s">
        <v>3263</v>
      </c>
      <c s="35" t="s">
        <v>5</v>
      </c>
      <c s="6" t="s">
        <v>3264</v>
      </c>
      <c s="36" t="s">
        <v>64</v>
      </c>
      <c s="37">
        <v>60</v>
      </c>
      <c s="36">
        <v>0.001994</v>
      </c>
      <c s="36">
        <f>ROUND(G1810*H1810,6)</f>
      </c>
      <c r="L1810" s="38">
        <v>0</v>
      </c>
      <c s="32">
        <f>ROUND(ROUND(L1810,2)*ROUND(G1810,3),2)</f>
      </c>
      <c s="36" t="s">
        <v>926</v>
      </c>
      <c>
        <f>(M1810*21)/100</f>
      </c>
      <c t="s">
        <v>28</v>
      </c>
    </row>
    <row r="1811" spans="1:5" ht="12.75">
      <c r="A1811" s="35" t="s">
        <v>56</v>
      </c>
      <c r="E1811" s="39" t="s">
        <v>3264</v>
      </c>
    </row>
    <row r="1812" spans="1:5" ht="12.75">
      <c r="A1812" s="35" t="s">
        <v>57</v>
      </c>
      <c r="E1812" s="40" t="s">
        <v>5</v>
      </c>
    </row>
    <row r="1813" spans="1:5" ht="12.75">
      <c r="A1813" t="s">
        <v>58</v>
      </c>
      <c r="E1813" s="39" t="s">
        <v>59</v>
      </c>
    </row>
    <row r="1814" spans="1:16" ht="12.75">
      <c r="A1814" t="s">
        <v>50</v>
      </c>
      <c s="34" t="s">
        <v>3265</v>
      </c>
      <c s="34" t="s">
        <v>3266</v>
      </c>
      <c s="35" t="s">
        <v>5</v>
      </c>
      <c s="6" t="s">
        <v>3267</v>
      </c>
      <c s="36" t="s">
        <v>64</v>
      </c>
      <c s="37">
        <v>54</v>
      </c>
      <c s="36">
        <v>0.003363</v>
      </c>
      <c s="36">
        <f>ROUND(G1814*H1814,6)</f>
      </c>
      <c r="L1814" s="38">
        <v>0</v>
      </c>
      <c s="32">
        <f>ROUND(ROUND(L1814,2)*ROUND(G1814,3),2)</f>
      </c>
      <c s="36" t="s">
        <v>926</v>
      </c>
      <c>
        <f>(M1814*21)/100</f>
      </c>
      <c t="s">
        <v>28</v>
      </c>
    </row>
    <row r="1815" spans="1:5" ht="12.75">
      <c r="A1815" s="35" t="s">
        <v>56</v>
      </c>
      <c r="E1815" s="39" t="s">
        <v>3267</v>
      </c>
    </row>
    <row r="1816" spans="1:5" ht="12.75">
      <c r="A1816" s="35" t="s">
        <v>57</v>
      </c>
      <c r="E1816" s="40" t="s">
        <v>5</v>
      </c>
    </row>
    <row r="1817" spans="1:5" ht="12.75">
      <c r="A1817" t="s">
        <v>58</v>
      </c>
      <c r="E1817" s="39" t="s">
        <v>59</v>
      </c>
    </row>
    <row r="1818" spans="1:16" ht="12.75">
      <c r="A1818" t="s">
        <v>50</v>
      </c>
      <c s="34" t="s">
        <v>3268</v>
      </c>
      <c s="34" t="s">
        <v>3269</v>
      </c>
      <c s="35" t="s">
        <v>5</v>
      </c>
      <c s="6" t="s">
        <v>3270</v>
      </c>
      <c s="36" t="s">
        <v>64</v>
      </c>
      <c s="37">
        <v>1660</v>
      </c>
      <c s="36">
        <v>0</v>
      </c>
      <c s="36">
        <f>ROUND(G1818*H1818,6)</f>
      </c>
      <c r="L1818" s="38">
        <v>0</v>
      </c>
      <c s="32">
        <f>ROUND(ROUND(L1818,2)*ROUND(G1818,3),2)</f>
      </c>
      <c s="36" t="s">
        <v>926</v>
      </c>
      <c>
        <f>(M1818*21)/100</f>
      </c>
      <c t="s">
        <v>28</v>
      </c>
    </row>
    <row r="1819" spans="1:5" ht="12.75">
      <c r="A1819" s="35" t="s">
        <v>56</v>
      </c>
      <c r="E1819" s="39" t="s">
        <v>3270</v>
      </c>
    </row>
    <row r="1820" spans="1:5" ht="12.75">
      <c r="A1820" s="35" t="s">
        <v>57</v>
      </c>
      <c r="E1820" s="40" t="s">
        <v>5</v>
      </c>
    </row>
    <row r="1821" spans="1:5" ht="12.75">
      <c r="A1821" t="s">
        <v>58</v>
      </c>
      <c r="E1821" s="39" t="s">
        <v>59</v>
      </c>
    </row>
    <row r="1822" spans="1:16" ht="12.75">
      <c r="A1822" t="s">
        <v>50</v>
      </c>
      <c s="34" t="s">
        <v>3271</v>
      </c>
      <c s="34" t="s">
        <v>3272</v>
      </c>
      <c s="35" t="s">
        <v>5</v>
      </c>
      <c s="6" t="s">
        <v>3273</v>
      </c>
      <c s="36" t="s">
        <v>64</v>
      </c>
      <c s="37">
        <v>114</v>
      </c>
      <c s="36">
        <v>0</v>
      </c>
      <c s="36">
        <f>ROUND(G1822*H1822,6)</f>
      </c>
      <c r="L1822" s="38">
        <v>0</v>
      </c>
      <c s="32">
        <f>ROUND(ROUND(L1822,2)*ROUND(G1822,3),2)</f>
      </c>
      <c s="36" t="s">
        <v>926</v>
      </c>
      <c>
        <f>(M1822*21)/100</f>
      </c>
      <c t="s">
        <v>28</v>
      </c>
    </row>
    <row r="1823" spans="1:5" ht="12.75">
      <c r="A1823" s="35" t="s">
        <v>56</v>
      </c>
      <c r="E1823" s="39" t="s">
        <v>3273</v>
      </c>
    </row>
    <row r="1824" spans="1:5" ht="12.75">
      <c r="A1824" s="35" t="s">
        <v>57</v>
      </c>
      <c r="E1824" s="40" t="s">
        <v>5</v>
      </c>
    </row>
    <row r="1825" spans="1:5" ht="12.75">
      <c r="A1825" t="s">
        <v>58</v>
      </c>
      <c r="E1825" s="39" t="s">
        <v>59</v>
      </c>
    </row>
    <row r="1826" spans="1:16" ht="25.5">
      <c r="A1826" t="s">
        <v>50</v>
      </c>
      <c s="34" t="s">
        <v>3274</v>
      </c>
      <c s="34" t="s">
        <v>3275</v>
      </c>
      <c s="35" t="s">
        <v>5</v>
      </c>
      <c s="6" t="s">
        <v>3276</v>
      </c>
      <c s="36" t="s">
        <v>64</v>
      </c>
      <c s="37">
        <v>1090</v>
      </c>
      <c s="36">
        <v>0.000122</v>
      </c>
      <c s="36">
        <f>ROUND(G1826*H1826,6)</f>
      </c>
      <c r="L1826" s="38">
        <v>0</v>
      </c>
      <c s="32">
        <f>ROUND(ROUND(L1826,2)*ROUND(G1826,3),2)</f>
      </c>
      <c s="36" t="s">
        <v>926</v>
      </c>
      <c>
        <f>(M1826*21)/100</f>
      </c>
      <c t="s">
        <v>28</v>
      </c>
    </row>
    <row r="1827" spans="1:5" ht="38.25">
      <c r="A1827" s="35" t="s">
        <v>56</v>
      </c>
      <c r="E1827" s="39" t="s">
        <v>3277</v>
      </c>
    </row>
    <row r="1828" spans="1:5" ht="12.75">
      <c r="A1828" s="35" t="s">
        <v>57</v>
      </c>
      <c r="E1828" s="40" t="s">
        <v>5</v>
      </c>
    </row>
    <row r="1829" spans="1:5" ht="12.75">
      <c r="A1829" t="s">
        <v>58</v>
      </c>
      <c r="E1829" s="39" t="s">
        <v>59</v>
      </c>
    </row>
    <row r="1830" spans="1:16" ht="25.5">
      <c r="A1830" t="s">
        <v>50</v>
      </c>
      <c s="34" t="s">
        <v>3278</v>
      </c>
      <c s="34" t="s">
        <v>3279</v>
      </c>
      <c s="35" t="s">
        <v>5</v>
      </c>
      <c s="6" t="s">
        <v>3276</v>
      </c>
      <c s="36" t="s">
        <v>64</v>
      </c>
      <c s="37">
        <v>630</v>
      </c>
      <c s="36">
        <v>0.000163</v>
      </c>
      <c s="36">
        <f>ROUND(G1830*H1830,6)</f>
      </c>
      <c r="L1830" s="38">
        <v>0</v>
      </c>
      <c s="32">
        <f>ROUND(ROUND(L1830,2)*ROUND(G1830,3),2)</f>
      </c>
      <c s="36" t="s">
        <v>926</v>
      </c>
      <c>
        <f>(M1830*21)/100</f>
      </c>
      <c t="s">
        <v>28</v>
      </c>
    </row>
    <row r="1831" spans="1:5" ht="38.25">
      <c r="A1831" s="35" t="s">
        <v>56</v>
      </c>
      <c r="E1831" s="39" t="s">
        <v>3280</v>
      </c>
    </row>
    <row r="1832" spans="1:5" ht="12.75">
      <c r="A1832" s="35" t="s">
        <v>57</v>
      </c>
      <c r="E1832" s="40" t="s">
        <v>5</v>
      </c>
    </row>
    <row r="1833" spans="1:5" ht="12.75">
      <c r="A1833" t="s">
        <v>58</v>
      </c>
      <c r="E1833" s="39" t="s">
        <v>59</v>
      </c>
    </row>
    <row r="1834" spans="1:16" ht="25.5">
      <c r="A1834" t="s">
        <v>50</v>
      </c>
      <c s="34" t="s">
        <v>3281</v>
      </c>
      <c s="34" t="s">
        <v>3282</v>
      </c>
      <c s="35" t="s">
        <v>5</v>
      </c>
      <c s="6" t="s">
        <v>3283</v>
      </c>
      <c s="36" t="s">
        <v>64</v>
      </c>
      <c s="37">
        <v>54</v>
      </c>
      <c s="36">
        <v>0.000273</v>
      </c>
      <c s="36">
        <f>ROUND(G1834*H1834,6)</f>
      </c>
      <c r="L1834" s="38">
        <v>0</v>
      </c>
      <c s="32">
        <f>ROUND(ROUND(L1834,2)*ROUND(G1834,3),2)</f>
      </c>
      <c s="36" t="s">
        <v>926</v>
      </c>
      <c>
        <f>(M1834*21)/100</f>
      </c>
      <c t="s">
        <v>28</v>
      </c>
    </row>
    <row r="1835" spans="1:5" ht="38.25">
      <c r="A1835" s="35" t="s">
        <v>56</v>
      </c>
      <c r="E1835" s="39" t="s">
        <v>3284</v>
      </c>
    </row>
    <row r="1836" spans="1:5" ht="12.75">
      <c r="A1836" s="35" t="s">
        <v>57</v>
      </c>
      <c r="E1836" s="40" t="s">
        <v>5</v>
      </c>
    </row>
    <row r="1837" spans="1:5" ht="12.75">
      <c r="A1837" t="s">
        <v>58</v>
      </c>
      <c r="E1837" s="39" t="s">
        <v>59</v>
      </c>
    </row>
    <row r="1838" spans="1:16" ht="25.5">
      <c r="A1838" t="s">
        <v>50</v>
      </c>
      <c s="34" t="s">
        <v>3285</v>
      </c>
      <c s="34" t="s">
        <v>3286</v>
      </c>
      <c s="35" t="s">
        <v>5</v>
      </c>
      <c s="6" t="s">
        <v>3287</v>
      </c>
      <c s="36" t="s">
        <v>939</v>
      </c>
      <c s="37">
        <v>2.762</v>
      </c>
      <c s="36">
        <v>0</v>
      </c>
      <c s="36">
        <f>ROUND(G1838*H1838,6)</f>
      </c>
      <c r="L1838" s="38">
        <v>0</v>
      </c>
      <c s="32">
        <f>ROUND(ROUND(L1838,2)*ROUND(G1838,3),2)</f>
      </c>
      <c s="36" t="s">
        <v>926</v>
      </c>
      <c>
        <f>(M1838*21)/100</f>
      </c>
      <c t="s">
        <v>28</v>
      </c>
    </row>
    <row r="1839" spans="1:5" ht="25.5">
      <c r="A1839" s="35" t="s">
        <v>56</v>
      </c>
      <c r="E1839" s="39" t="s">
        <v>3287</v>
      </c>
    </row>
    <row r="1840" spans="1:5" ht="12.75">
      <c r="A1840" s="35" t="s">
        <v>57</v>
      </c>
      <c r="E1840" s="40" t="s">
        <v>5</v>
      </c>
    </row>
    <row r="1841" spans="1:5" ht="12.75">
      <c r="A1841" t="s">
        <v>58</v>
      </c>
      <c r="E1841" s="39" t="s">
        <v>59</v>
      </c>
    </row>
    <row r="1842" spans="1:13" ht="12.75">
      <c r="A1842" t="s">
        <v>47</v>
      </c>
      <c r="C1842" s="31" t="s">
        <v>3288</v>
      </c>
      <c r="E1842" s="33" t="s">
        <v>3289</v>
      </c>
      <c r="J1842" s="32">
        <f>0</f>
      </c>
      <c s="32">
        <f>0</f>
      </c>
      <c s="32">
        <f>0+L1843+L1847+L1851+L1855+L1859+L1863+L1867+L1871+L1875+L1879+L1883+L1887+L1891+L1895+L1899+L1903+L1907+L1911+L1915+L1919+L1923+L1927+L1931+L1935+L1939+L1943+L1947+L1951+L1955+L1959+L1963+L1967+L1971+L1975+L1979+L1983+L1987</f>
      </c>
      <c s="32">
        <f>0+M1843+M1847+M1851+M1855+M1859+M1863+M1867+M1871+M1875+M1879+M1883+M1887+M1891+M1895+M1899+M1903+M1907+M1911+M1915+M1919+M1923+M1927+M1931+M1935+M1939+M1943+M1947+M1951+M1955+M1959+M1963+M1967+M1971+M1975+M1979+M1983+M1987</f>
      </c>
    </row>
    <row r="1843" spans="1:16" ht="25.5">
      <c r="A1843" t="s">
        <v>50</v>
      </c>
      <c s="34" t="s">
        <v>3290</v>
      </c>
      <c s="34" t="s">
        <v>3291</v>
      </c>
      <c s="35" t="s">
        <v>5</v>
      </c>
      <c s="6" t="s">
        <v>3292</v>
      </c>
      <c s="36" t="s">
        <v>2988</v>
      </c>
      <c s="37">
        <v>8</v>
      </c>
      <c s="36">
        <v>0.008445</v>
      </c>
      <c s="36">
        <f>ROUND(G1843*H1843,6)</f>
      </c>
      <c r="L1843" s="38">
        <v>0</v>
      </c>
      <c s="32">
        <f>ROUND(ROUND(L1843,2)*ROUND(G1843,3),2)</f>
      </c>
      <c s="36" t="s">
        <v>926</v>
      </c>
      <c>
        <f>(M1843*21)/100</f>
      </c>
      <c t="s">
        <v>28</v>
      </c>
    </row>
    <row r="1844" spans="1:5" ht="25.5">
      <c r="A1844" s="35" t="s">
        <v>56</v>
      </c>
      <c r="E1844" s="39" t="s">
        <v>3292</v>
      </c>
    </row>
    <row r="1845" spans="1:5" ht="12.75">
      <c r="A1845" s="35" t="s">
        <v>57</v>
      </c>
      <c r="E1845" s="40" t="s">
        <v>5</v>
      </c>
    </row>
    <row r="1846" spans="1:5" ht="12.75">
      <c r="A1846" t="s">
        <v>58</v>
      </c>
      <c r="E1846" s="39" t="s">
        <v>59</v>
      </c>
    </row>
    <row r="1847" spans="1:16" ht="12.75">
      <c r="A1847" t="s">
        <v>50</v>
      </c>
      <c s="34" t="s">
        <v>3293</v>
      </c>
      <c s="34" t="s">
        <v>3294</v>
      </c>
      <c s="35" t="s">
        <v>5</v>
      </c>
      <c s="6" t="s">
        <v>3295</v>
      </c>
      <c s="36" t="s">
        <v>54</v>
      </c>
      <c s="37">
        <v>13</v>
      </c>
      <c s="36">
        <v>7.9E-05</v>
      </c>
      <c s="36">
        <f>ROUND(G1847*H1847,6)</f>
      </c>
      <c r="L1847" s="38">
        <v>0</v>
      </c>
      <c s="32">
        <f>ROUND(ROUND(L1847,2)*ROUND(G1847,3),2)</f>
      </c>
      <c s="36" t="s">
        <v>926</v>
      </c>
      <c>
        <f>(M1847*21)/100</f>
      </c>
      <c t="s">
        <v>28</v>
      </c>
    </row>
    <row r="1848" spans="1:5" ht="12.75">
      <c r="A1848" s="35" t="s">
        <v>56</v>
      </c>
      <c r="E1848" s="39" t="s">
        <v>3295</v>
      </c>
    </row>
    <row r="1849" spans="1:5" ht="12.75">
      <c r="A1849" s="35" t="s">
        <v>57</v>
      </c>
      <c r="E1849" s="40" t="s">
        <v>5</v>
      </c>
    </row>
    <row r="1850" spans="1:5" ht="12.75">
      <c r="A1850" t="s">
        <v>58</v>
      </c>
      <c r="E1850" s="39" t="s">
        <v>59</v>
      </c>
    </row>
    <row r="1851" spans="1:16" ht="12.75">
      <c r="A1851" t="s">
        <v>50</v>
      </c>
      <c s="34" t="s">
        <v>3296</v>
      </c>
      <c s="34" t="s">
        <v>3297</v>
      </c>
      <c s="35" t="s">
        <v>5</v>
      </c>
      <c s="6" t="s">
        <v>3298</v>
      </c>
      <c s="36" t="s">
        <v>54</v>
      </c>
      <c s="37">
        <v>7</v>
      </c>
      <c s="36">
        <v>0.0002</v>
      </c>
      <c s="36">
        <f>ROUND(G1851*H1851,6)</f>
      </c>
      <c r="L1851" s="38">
        <v>0</v>
      </c>
      <c s="32">
        <f>ROUND(ROUND(L1851,2)*ROUND(G1851,3),2)</f>
      </c>
      <c s="36" t="s">
        <v>926</v>
      </c>
      <c>
        <f>(M1851*21)/100</f>
      </c>
      <c t="s">
        <v>28</v>
      </c>
    </row>
    <row r="1852" spans="1:5" ht="12.75">
      <c r="A1852" s="35" t="s">
        <v>56</v>
      </c>
      <c r="E1852" s="39" t="s">
        <v>3298</v>
      </c>
    </row>
    <row r="1853" spans="1:5" ht="12.75">
      <c r="A1853" s="35" t="s">
        <v>57</v>
      </c>
      <c r="E1853" s="40" t="s">
        <v>5</v>
      </c>
    </row>
    <row r="1854" spans="1:5" ht="12.75">
      <c r="A1854" t="s">
        <v>58</v>
      </c>
      <c r="E1854" s="39" t="s">
        <v>59</v>
      </c>
    </row>
    <row r="1855" spans="1:16" ht="12.75">
      <c r="A1855" t="s">
        <v>50</v>
      </c>
      <c s="34" t="s">
        <v>3299</v>
      </c>
      <c s="34" t="s">
        <v>3300</v>
      </c>
      <c s="35" t="s">
        <v>5</v>
      </c>
      <c s="6" t="s">
        <v>3301</v>
      </c>
      <c s="36" t="s">
        <v>54</v>
      </c>
      <c s="37">
        <v>6</v>
      </c>
      <c s="36">
        <v>0.00022</v>
      </c>
      <c s="36">
        <f>ROUND(G1855*H1855,6)</f>
      </c>
      <c r="L1855" s="38">
        <v>0</v>
      </c>
      <c s="32">
        <f>ROUND(ROUND(L1855,2)*ROUND(G1855,3),2)</f>
      </c>
      <c s="36" t="s">
        <v>97</v>
      </c>
      <c>
        <f>(M1855*21)/100</f>
      </c>
      <c t="s">
        <v>28</v>
      </c>
    </row>
    <row r="1856" spans="1:5" ht="12.75">
      <c r="A1856" s="35" t="s">
        <v>56</v>
      </c>
      <c r="E1856" s="39" t="s">
        <v>3301</v>
      </c>
    </row>
    <row r="1857" spans="1:5" ht="12.75">
      <c r="A1857" s="35" t="s">
        <v>57</v>
      </c>
      <c r="E1857" s="40" t="s">
        <v>5</v>
      </c>
    </row>
    <row r="1858" spans="1:5" ht="12.75">
      <c r="A1858" t="s">
        <v>58</v>
      </c>
      <c r="E1858" s="39" t="s">
        <v>3302</v>
      </c>
    </row>
    <row r="1859" spans="1:16" ht="12.75">
      <c r="A1859" t="s">
        <v>50</v>
      </c>
      <c s="34" t="s">
        <v>3303</v>
      </c>
      <c s="34" t="s">
        <v>3304</v>
      </c>
      <c s="35" t="s">
        <v>5</v>
      </c>
      <c s="6" t="s">
        <v>3305</v>
      </c>
      <c s="36" t="s">
        <v>54</v>
      </c>
      <c s="37">
        <v>13</v>
      </c>
      <c s="36">
        <v>0.0001</v>
      </c>
      <c s="36">
        <f>ROUND(G1859*H1859,6)</f>
      </c>
      <c r="L1859" s="38">
        <v>0</v>
      </c>
      <c s="32">
        <f>ROUND(ROUND(L1859,2)*ROUND(G1859,3),2)</f>
      </c>
      <c s="36" t="s">
        <v>926</v>
      </c>
      <c>
        <f>(M1859*21)/100</f>
      </c>
      <c t="s">
        <v>28</v>
      </c>
    </row>
    <row r="1860" spans="1:5" ht="12.75">
      <c r="A1860" s="35" t="s">
        <v>56</v>
      </c>
      <c r="E1860" s="39" t="s">
        <v>3305</v>
      </c>
    </row>
    <row r="1861" spans="1:5" ht="12.75">
      <c r="A1861" s="35" t="s">
        <v>57</v>
      </c>
      <c r="E1861" s="40" t="s">
        <v>5</v>
      </c>
    </row>
    <row r="1862" spans="1:5" ht="12.75">
      <c r="A1862" t="s">
        <v>58</v>
      </c>
      <c r="E1862" s="39" t="s">
        <v>59</v>
      </c>
    </row>
    <row r="1863" spans="1:16" ht="12.75">
      <c r="A1863" t="s">
        <v>50</v>
      </c>
      <c s="34" t="s">
        <v>3306</v>
      </c>
      <c s="34" t="s">
        <v>3307</v>
      </c>
      <c s="35" t="s">
        <v>5</v>
      </c>
      <c s="6" t="s">
        <v>3308</v>
      </c>
      <c s="36" t="s">
        <v>54</v>
      </c>
      <c s="37">
        <v>1</v>
      </c>
      <c s="36">
        <v>0.00015</v>
      </c>
      <c s="36">
        <f>ROUND(G1863*H1863,6)</f>
      </c>
      <c r="L1863" s="38">
        <v>0</v>
      </c>
      <c s="32">
        <f>ROUND(ROUND(L1863,2)*ROUND(G1863,3),2)</f>
      </c>
      <c s="36" t="s">
        <v>97</v>
      </c>
      <c>
        <f>(M1863*21)/100</f>
      </c>
      <c t="s">
        <v>28</v>
      </c>
    </row>
    <row r="1864" spans="1:5" ht="12.75">
      <c r="A1864" s="35" t="s">
        <v>56</v>
      </c>
      <c r="E1864" s="39" t="s">
        <v>3308</v>
      </c>
    </row>
    <row r="1865" spans="1:5" ht="12.75">
      <c r="A1865" s="35" t="s">
        <v>57</v>
      </c>
      <c r="E1865" s="40" t="s">
        <v>5</v>
      </c>
    </row>
    <row r="1866" spans="1:5" ht="12.75">
      <c r="A1866" t="s">
        <v>58</v>
      </c>
      <c r="E1866" s="39" t="s">
        <v>5</v>
      </c>
    </row>
    <row r="1867" spans="1:16" ht="12.75">
      <c r="A1867" t="s">
        <v>50</v>
      </c>
      <c s="34" t="s">
        <v>3309</v>
      </c>
      <c s="34" t="s">
        <v>3310</v>
      </c>
      <c s="35" t="s">
        <v>5</v>
      </c>
      <c s="6" t="s">
        <v>3311</v>
      </c>
      <c s="36" t="s">
        <v>54</v>
      </c>
      <c s="37">
        <v>12</v>
      </c>
      <c s="36">
        <v>0.00035</v>
      </c>
      <c s="36">
        <f>ROUND(G1867*H1867,6)</f>
      </c>
      <c r="L1867" s="38">
        <v>0</v>
      </c>
      <c s="32">
        <f>ROUND(ROUND(L1867,2)*ROUND(G1867,3),2)</f>
      </c>
      <c s="36" t="s">
        <v>926</v>
      </c>
      <c>
        <f>(M1867*21)/100</f>
      </c>
      <c t="s">
        <v>28</v>
      </c>
    </row>
    <row r="1868" spans="1:5" ht="12.75">
      <c r="A1868" s="35" t="s">
        <v>56</v>
      </c>
      <c r="E1868" s="39" t="s">
        <v>3311</v>
      </c>
    </row>
    <row r="1869" spans="1:5" ht="12.75">
      <c r="A1869" s="35" t="s">
        <v>57</v>
      </c>
      <c r="E1869" s="40" t="s">
        <v>5</v>
      </c>
    </row>
    <row r="1870" spans="1:5" ht="12.75">
      <c r="A1870" t="s">
        <v>58</v>
      </c>
      <c r="E1870" s="39" t="s">
        <v>59</v>
      </c>
    </row>
    <row r="1871" spans="1:16" ht="12.75">
      <c r="A1871" t="s">
        <v>50</v>
      </c>
      <c s="34" t="s">
        <v>3312</v>
      </c>
      <c s="34" t="s">
        <v>3313</v>
      </c>
      <c s="35" t="s">
        <v>5</v>
      </c>
      <c s="6" t="s">
        <v>3314</v>
      </c>
      <c s="36" t="s">
        <v>54</v>
      </c>
      <c s="37">
        <v>2</v>
      </c>
      <c s="36">
        <v>0.000144</v>
      </c>
      <c s="36">
        <f>ROUND(G1871*H1871,6)</f>
      </c>
      <c r="L1871" s="38">
        <v>0</v>
      </c>
      <c s="32">
        <f>ROUND(ROUND(L1871,2)*ROUND(G1871,3),2)</f>
      </c>
      <c s="36" t="s">
        <v>926</v>
      </c>
      <c>
        <f>(M1871*21)/100</f>
      </c>
      <c t="s">
        <v>28</v>
      </c>
    </row>
    <row r="1872" spans="1:5" ht="12.75">
      <c r="A1872" s="35" t="s">
        <v>56</v>
      </c>
      <c r="E1872" s="39" t="s">
        <v>3314</v>
      </c>
    </row>
    <row r="1873" spans="1:5" ht="12.75">
      <c r="A1873" s="35" t="s">
        <v>57</v>
      </c>
      <c r="E1873" s="40" t="s">
        <v>5</v>
      </c>
    </row>
    <row r="1874" spans="1:5" ht="12.75">
      <c r="A1874" t="s">
        <v>58</v>
      </c>
      <c r="E1874" s="39" t="s">
        <v>59</v>
      </c>
    </row>
    <row r="1875" spans="1:16" ht="12.75">
      <c r="A1875" t="s">
        <v>50</v>
      </c>
      <c s="34" t="s">
        <v>3315</v>
      </c>
      <c s="34" t="s">
        <v>3316</v>
      </c>
      <c s="35" t="s">
        <v>5</v>
      </c>
      <c s="6" t="s">
        <v>3317</v>
      </c>
      <c s="36" t="s">
        <v>54</v>
      </c>
      <c s="37">
        <v>1</v>
      </c>
      <c s="36">
        <v>0.0005</v>
      </c>
      <c s="36">
        <f>ROUND(G1875*H1875,6)</f>
      </c>
      <c r="L1875" s="38">
        <v>0</v>
      </c>
      <c s="32">
        <f>ROUND(ROUND(L1875,2)*ROUND(G1875,3),2)</f>
      </c>
      <c s="36" t="s">
        <v>97</v>
      </c>
      <c>
        <f>(M1875*21)/100</f>
      </c>
      <c t="s">
        <v>28</v>
      </c>
    </row>
    <row r="1876" spans="1:5" ht="12.75">
      <c r="A1876" s="35" t="s">
        <v>56</v>
      </c>
      <c r="E1876" s="39" t="s">
        <v>3317</v>
      </c>
    </row>
    <row r="1877" spans="1:5" ht="12.75">
      <c r="A1877" s="35" t="s">
        <v>57</v>
      </c>
      <c r="E1877" s="40" t="s">
        <v>5</v>
      </c>
    </row>
    <row r="1878" spans="1:5" ht="12.75">
      <c r="A1878" t="s">
        <v>58</v>
      </c>
      <c r="E1878" s="39" t="s">
        <v>5</v>
      </c>
    </row>
    <row r="1879" spans="1:16" ht="12.75">
      <c r="A1879" t="s">
        <v>50</v>
      </c>
      <c s="34" t="s">
        <v>3318</v>
      </c>
      <c s="34" t="s">
        <v>3319</v>
      </c>
      <c s="35" t="s">
        <v>5</v>
      </c>
      <c s="6" t="s">
        <v>3320</v>
      </c>
      <c s="36" t="s">
        <v>54</v>
      </c>
      <c s="37">
        <v>1</v>
      </c>
      <c s="36">
        <v>0.00053</v>
      </c>
      <c s="36">
        <f>ROUND(G1879*H1879,6)</f>
      </c>
      <c r="L1879" s="38">
        <v>0</v>
      </c>
      <c s="32">
        <f>ROUND(ROUND(L1879,2)*ROUND(G1879,3),2)</f>
      </c>
      <c s="36" t="s">
        <v>926</v>
      </c>
      <c>
        <f>(M1879*21)/100</f>
      </c>
      <c t="s">
        <v>28</v>
      </c>
    </row>
    <row r="1880" spans="1:5" ht="12.75">
      <c r="A1880" s="35" t="s">
        <v>56</v>
      </c>
      <c r="E1880" s="39" t="s">
        <v>3320</v>
      </c>
    </row>
    <row r="1881" spans="1:5" ht="12.75">
      <c r="A1881" s="35" t="s">
        <v>57</v>
      </c>
      <c r="E1881" s="40" t="s">
        <v>5</v>
      </c>
    </row>
    <row r="1882" spans="1:5" ht="12.75">
      <c r="A1882" t="s">
        <v>58</v>
      </c>
      <c r="E1882" s="39" t="s">
        <v>59</v>
      </c>
    </row>
    <row r="1883" spans="1:16" ht="12.75">
      <c r="A1883" t="s">
        <v>50</v>
      </c>
      <c s="34" t="s">
        <v>3321</v>
      </c>
      <c s="34" t="s">
        <v>3322</v>
      </c>
      <c s="35" t="s">
        <v>5</v>
      </c>
      <c s="6" t="s">
        <v>3323</v>
      </c>
      <c s="36" t="s">
        <v>54</v>
      </c>
      <c s="37">
        <v>44</v>
      </c>
      <c s="36">
        <v>0.000207</v>
      </c>
      <c s="36">
        <f>ROUND(G1883*H1883,6)</f>
      </c>
      <c r="L1883" s="38">
        <v>0</v>
      </c>
      <c s="32">
        <f>ROUND(ROUND(L1883,2)*ROUND(G1883,3),2)</f>
      </c>
      <c s="36" t="s">
        <v>926</v>
      </c>
      <c>
        <f>(M1883*21)/100</f>
      </c>
      <c t="s">
        <v>28</v>
      </c>
    </row>
    <row r="1884" spans="1:5" ht="12.75">
      <c r="A1884" s="35" t="s">
        <v>56</v>
      </c>
      <c r="E1884" s="39" t="s">
        <v>3323</v>
      </c>
    </row>
    <row r="1885" spans="1:5" ht="12.75">
      <c r="A1885" s="35" t="s">
        <v>57</v>
      </c>
      <c r="E1885" s="40" t="s">
        <v>5</v>
      </c>
    </row>
    <row r="1886" spans="1:5" ht="12.75">
      <c r="A1886" t="s">
        <v>58</v>
      </c>
      <c r="E1886" s="39" t="s">
        <v>59</v>
      </c>
    </row>
    <row r="1887" spans="1:16" ht="12.75">
      <c r="A1887" t="s">
        <v>50</v>
      </c>
      <c s="34" t="s">
        <v>3324</v>
      </c>
      <c s="34" t="s">
        <v>3325</v>
      </c>
      <c s="35" t="s">
        <v>5</v>
      </c>
      <c s="6" t="s">
        <v>3326</v>
      </c>
      <c s="36" t="s">
        <v>54</v>
      </c>
      <c s="37">
        <v>9</v>
      </c>
      <c s="36">
        <v>0.0008</v>
      </c>
      <c s="36">
        <f>ROUND(G1887*H1887,6)</f>
      </c>
      <c r="L1887" s="38">
        <v>0</v>
      </c>
      <c s="32">
        <f>ROUND(ROUND(L1887,2)*ROUND(G1887,3),2)</f>
      </c>
      <c s="36" t="s">
        <v>97</v>
      </c>
      <c>
        <f>(M1887*21)/100</f>
      </c>
      <c t="s">
        <v>28</v>
      </c>
    </row>
    <row r="1888" spans="1:5" ht="12.75">
      <c r="A1888" s="35" t="s">
        <v>56</v>
      </c>
      <c r="E1888" s="39" t="s">
        <v>3326</v>
      </c>
    </row>
    <row r="1889" spans="1:5" ht="12.75">
      <c r="A1889" s="35" t="s">
        <v>57</v>
      </c>
      <c r="E1889" s="40" t="s">
        <v>5</v>
      </c>
    </row>
    <row r="1890" spans="1:5" ht="12.75">
      <c r="A1890" t="s">
        <v>58</v>
      </c>
      <c r="E1890" s="39" t="s">
        <v>5</v>
      </c>
    </row>
    <row r="1891" spans="1:16" ht="12.75">
      <c r="A1891" t="s">
        <v>50</v>
      </c>
      <c s="34" t="s">
        <v>3327</v>
      </c>
      <c s="34" t="s">
        <v>3328</v>
      </c>
      <c s="35" t="s">
        <v>5</v>
      </c>
      <c s="6" t="s">
        <v>3329</v>
      </c>
      <c s="36" t="s">
        <v>54</v>
      </c>
      <c s="37">
        <v>35</v>
      </c>
      <c s="36">
        <v>0.00074</v>
      </c>
      <c s="36">
        <f>ROUND(G1891*H1891,6)</f>
      </c>
      <c r="L1891" s="38">
        <v>0</v>
      </c>
      <c s="32">
        <f>ROUND(ROUND(L1891,2)*ROUND(G1891,3),2)</f>
      </c>
      <c s="36" t="s">
        <v>926</v>
      </c>
      <c>
        <f>(M1891*21)/100</f>
      </c>
      <c t="s">
        <v>28</v>
      </c>
    </row>
    <row r="1892" spans="1:5" ht="12.75">
      <c r="A1892" s="35" t="s">
        <v>56</v>
      </c>
      <c r="E1892" s="39" t="s">
        <v>3329</v>
      </c>
    </row>
    <row r="1893" spans="1:5" ht="12.75">
      <c r="A1893" s="35" t="s">
        <v>57</v>
      </c>
      <c r="E1893" s="40" t="s">
        <v>5</v>
      </c>
    </row>
    <row r="1894" spans="1:5" ht="12.75">
      <c r="A1894" t="s">
        <v>58</v>
      </c>
      <c r="E1894" s="39" t="s">
        <v>59</v>
      </c>
    </row>
    <row r="1895" spans="1:16" ht="12.75">
      <c r="A1895" t="s">
        <v>50</v>
      </c>
      <c s="34" t="s">
        <v>3330</v>
      </c>
      <c s="34" t="s">
        <v>3331</v>
      </c>
      <c s="35" t="s">
        <v>5</v>
      </c>
      <c s="6" t="s">
        <v>3332</v>
      </c>
      <c s="36" t="s">
        <v>54</v>
      </c>
      <c s="37">
        <v>5</v>
      </c>
      <c s="36">
        <v>0.000236</v>
      </c>
      <c s="36">
        <f>ROUND(G1895*H1895,6)</f>
      </c>
      <c r="L1895" s="38">
        <v>0</v>
      </c>
      <c s="32">
        <f>ROUND(ROUND(L1895,2)*ROUND(G1895,3),2)</f>
      </c>
      <c s="36" t="s">
        <v>926</v>
      </c>
      <c>
        <f>(M1895*21)/100</f>
      </c>
      <c t="s">
        <v>28</v>
      </c>
    </row>
    <row r="1896" spans="1:5" ht="12.75">
      <c r="A1896" s="35" t="s">
        <v>56</v>
      </c>
      <c r="E1896" s="39" t="s">
        <v>3332</v>
      </c>
    </row>
    <row r="1897" spans="1:5" ht="12.75">
      <c r="A1897" s="35" t="s">
        <v>57</v>
      </c>
      <c r="E1897" s="40" t="s">
        <v>5</v>
      </c>
    </row>
    <row r="1898" spans="1:5" ht="12.75">
      <c r="A1898" t="s">
        <v>58</v>
      </c>
      <c r="E1898" s="39" t="s">
        <v>59</v>
      </c>
    </row>
    <row r="1899" spans="1:16" ht="12.75">
      <c r="A1899" t="s">
        <v>50</v>
      </c>
      <c s="34" t="s">
        <v>3333</v>
      </c>
      <c s="34" t="s">
        <v>3334</v>
      </c>
      <c s="35" t="s">
        <v>5</v>
      </c>
      <c s="6" t="s">
        <v>3335</v>
      </c>
      <c s="36" t="s">
        <v>54</v>
      </c>
      <c s="37">
        <v>1</v>
      </c>
      <c s="36">
        <v>0.00048</v>
      </c>
      <c s="36">
        <f>ROUND(G1899*H1899,6)</f>
      </c>
      <c r="L1899" s="38">
        <v>0</v>
      </c>
      <c s="32">
        <f>ROUND(ROUND(L1899,2)*ROUND(G1899,3),2)</f>
      </c>
      <c s="36" t="s">
        <v>97</v>
      </c>
      <c>
        <f>(M1899*21)/100</f>
      </c>
      <c t="s">
        <v>28</v>
      </c>
    </row>
    <row r="1900" spans="1:5" ht="12.75">
      <c r="A1900" s="35" t="s">
        <v>56</v>
      </c>
      <c r="E1900" s="39" t="s">
        <v>3335</v>
      </c>
    </row>
    <row r="1901" spans="1:5" ht="12.75">
      <c r="A1901" s="35" t="s">
        <v>57</v>
      </c>
      <c r="E1901" s="40" t="s">
        <v>5</v>
      </c>
    </row>
    <row r="1902" spans="1:5" ht="12.75">
      <c r="A1902" t="s">
        <v>58</v>
      </c>
      <c r="E1902" s="39" t="s">
        <v>5</v>
      </c>
    </row>
    <row r="1903" spans="1:16" ht="12.75">
      <c r="A1903" t="s">
        <v>50</v>
      </c>
      <c s="34" t="s">
        <v>3336</v>
      </c>
      <c s="34" t="s">
        <v>3337</v>
      </c>
      <c s="35" t="s">
        <v>5</v>
      </c>
      <c s="6" t="s">
        <v>3338</v>
      </c>
      <c s="36" t="s">
        <v>54</v>
      </c>
      <c s="37">
        <v>4</v>
      </c>
      <c s="36">
        <v>0.00105</v>
      </c>
      <c s="36">
        <f>ROUND(G1903*H1903,6)</f>
      </c>
      <c r="L1903" s="38">
        <v>0</v>
      </c>
      <c s="32">
        <f>ROUND(ROUND(L1903,2)*ROUND(G1903,3),2)</f>
      </c>
      <c s="36" t="s">
        <v>926</v>
      </c>
      <c>
        <f>(M1903*21)/100</f>
      </c>
      <c t="s">
        <v>28</v>
      </c>
    </row>
    <row r="1904" spans="1:5" ht="12.75">
      <c r="A1904" s="35" t="s">
        <v>56</v>
      </c>
      <c r="E1904" s="39" t="s">
        <v>3338</v>
      </c>
    </row>
    <row r="1905" spans="1:5" ht="12.75">
      <c r="A1905" s="35" t="s">
        <v>57</v>
      </c>
      <c r="E1905" s="40" t="s">
        <v>5</v>
      </c>
    </row>
    <row r="1906" spans="1:5" ht="12.75">
      <c r="A1906" t="s">
        <v>58</v>
      </c>
      <c r="E1906" s="39" t="s">
        <v>59</v>
      </c>
    </row>
    <row r="1907" spans="1:16" ht="12.75">
      <c r="A1907" t="s">
        <v>50</v>
      </c>
      <c s="34" t="s">
        <v>3339</v>
      </c>
      <c s="34" t="s">
        <v>3340</v>
      </c>
      <c s="35" t="s">
        <v>5</v>
      </c>
      <c s="6" t="s">
        <v>3341</v>
      </c>
      <c s="36" t="s">
        <v>54</v>
      </c>
      <c s="37">
        <v>5</v>
      </c>
      <c s="36">
        <v>0.000329</v>
      </c>
      <c s="36">
        <f>ROUND(G1907*H1907,6)</f>
      </c>
      <c r="L1907" s="38">
        <v>0</v>
      </c>
      <c s="32">
        <f>ROUND(ROUND(L1907,2)*ROUND(G1907,3),2)</f>
      </c>
      <c s="36" t="s">
        <v>926</v>
      </c>
      <c>
        <f>(M1907*21)/100</f>
      </c>
      <c t="s">
        <v>28</v>
      </c>
    </row>
    <row r="1908" spans="1:5" ht="12.75">
      <c r="A1908" s="35" t="s">
        <v>56</v>
      </c>
      <c r="E1908" s="39" t="s">
        <v>3341</v>
      </c>
    </row>
    <row r="1909" spans="1:5" ht="12.75">
      <c r="A1909" s="35" t="s">
        <v>57</v>
      </c>
      <c r="E1909" s="40" t="s">
        <v>5</v>
      </c>
    </row>
    <row r="1910" spans="1:5" ht="12.75">
      <c r="A1910" t="s">
        <v>58</v>
      </c>
      <c r="E1910" s="39" t="s">
        <v>59</v>
      </c>
    </row>
    <row r="1911" spans="1:16" ht="12.75">
      <c r="A1911" t="s">
        <v>50</v>
      </c>
      <c s="34" t="s">
        <v>3342</v>
      </c>
      <c s="34" t="s">
        <v>3343</v>
      </c>
      <c s="35" t="s">
        <v>5</v>
      </c>
      <c s="6" t="s">
        <v>3344</v>
      </c>
      <c s="36" t="s">
        <v>54</v>
      </c>
      <c s="37">
        <v>1</v>
      </c>
      <c s="36">
        <v>0.00074</v>
      </c>
      <c s="36">
        <f>ROUND(G1911*H1911,6)</f>
      </c>
      <c r="L1911" s="38">
        <v>0</v>
      </c>
      <c s="32">
        <f>ROUND(ROUND(L1911,2)*ROUND(G1911,3),2)</f>
      </c>
      <c s="36" t="s">
        <v>97</v>
      </c>
      <c>
        <f>(M1911*21)/100</f>
      </c>
      <c t="s">
        <v>28</v>
      </c>
    </row>
    <row r="1912" spans="1:5" ht="12.75">
      <c r="A1912" s="35" t="s">
        <v>56</v>
      </c>
      <c r="E1912" s="39" t="s">
        <v>3344</v>
      </c>
    </row>
    <row r="1913" spans="1:5" ht="12.75">
      <c r="A1913" s="35" t="s">
        <v>57</v>
      </c>
      <c r="E1913" s="40" t="s">
        <v>5</v>
      </c>
    </row>
    <row r="1914" spans="1:5" ht="12.75">
      <c r="A1914" t="s">
        <v>58</v>
      </c>
      <c r="E1914" s="39" t="s">
        <v>5</v>
      </c>
    </row>
    <row r="1915" spans="1:16" ht="12.75">
      <c r="A1915" t="s">
        <v>50</v>
      </c>
      <c s="34" t="s">
        <v>3345</v>
      </c>
      <c s="34" t="s">
        <v>3346</v>
      </c>
      <c s="35" t="s">
        <v>5</v>
      </c>
      <c s="6" t="s">
        <v>3347</v>
      </c>
      <c s="36" t="s">
        <v>54</v>
      </c>
      <c s="37">
        <v>4</v>
      </c>
      <c s="36">
        <v>0.00166</v>
      </c>
      <c s="36">
        <f>ROUND(G1915*H1915,6)</f>
      </c>
      <c r="L1915" s="38">
        <v>0</v>
      </c>
      <c s="32">
        <f>ROUND(ROUND(L1915,2)*ROUND(G1915,3),2)</f>
      </c>
      <c s="36" t="s">
        <v>926</v>
      </c>
      <c>
        <f>(M1915*21)/100</f>
      </c>
      <c t="s">
        <v>28</v>
      </c>
    </row>
    <row r="1916" spans="1:5" ht="12.75">
      <c r="A1916" s="35" t="s">
        <v>56</v>
      </c>
      <c r="E1916" s="39" t="s">
        <v>3347</v>
      </c>
    </row>
    <row r="1917" spans="1:5" ht="12.75">
      <c r="A1917" s="35" t="s">
        <v>57</v>
      </c>
      <c r="E1917" s="40" t="s">
        <v>5</v>
      </c>
    </row>
    <row r="1918" spans="1:5" ht="12.75">
      <c r="A1918" t="s">
        <v>58</v>
      </c>
      <c r="E1918" s="39" t="s">
        <v>59</v>
      </c>
    </row>
    <row r="1919" spans="1:16" ht="12.75">
      <c r="A1919" t="s">
        <v>50</v>
      </c>
      <c s="34" t="s">
        <v>3348</v>
      </c>
      <c s="34" t="s">
        <v>3349</v>
      </c>
      <c s="35" t="s">
        <v>5</v>
      </c>
      <c s="6" t="s">
        <v>3350</v>
      </c>
      <c s="36" t="s">
        <v>54</v>
      </c>
      <c s="37">
        <v>5</v>
      </c>
      <c s="36">
        <v>0.000475</v>
      </c>
      <c s="36">
        <f>ROUND(G1919*H1919,6)</f>
      </c>
      <c r="L1919" s="38">
        <v>0</v>
      </c>
      <c s="32">
        <f>ROUND(ROUND(L1919,2)*ROUND(G1919,3),2)</f>
      </c>
      <c s="36" t="s">
        <v>926</v>
      </c>
      <c>
        <f>(M1919*21)/100</f>
      </c>
      <c t="s">
        <v>28</v>
      </c>
    </row>
    <row r="1920" spans="1:5" ht="12.75">
      <c r="A1920" s="35" t="s">
        <v>56</v>
      </c>
      <c r="E1920" s="39" t="s">
        <v>3350</v>
      </c>
    </row>
    <row r="1921" spans="1:5" ht="12.75">
      <c r="A1921" s="35" t="s">
        <v>57</v>
      </c>
      <c r="E1921" s="40" t="s">
        <v>5</v>
      </c>
    </row>
    <row r="1922" spans="1:5" ht="12.75">
      <c r="A1922" t="s">
        <v>58</v>
      </c>
      <c r="E1922" s="39" t="s">
        <v>59</v>
      </c>
    </row>
    <row r="1923" spans="1:16" ht="12.75">
      <c r="A1923" t="s">
        <v>50</v>
      </c>
      <c s="34" t="s">
        <v>3351</v>
      </c>
      <c s="34" t="s">
        <v>3352</v>
      </c>
      <c s="35" t="s">
        <v>5</v>
      </c>
      <c s="6" t="s">
        <v>3353</v>
      </c>
      <c s="36" t="s">
        <v>54</v>
      </c>
      <c s="37">
        <v>5</v>
      </c>
      <c s="36">
        <v>0.00313</v>
      </c>
      <c s="36">
        <f>ROUND(G1923*H1923,6)</f>
      </c>
      <c r="L1923" s="38">
        <v>0</v>
      </c>
      <c s="32">
        <f>ROUND(ROUND(L1923,2)*ROUND(G1923,3),2)</f>
      </c>
      <c s="36" t="s">
        <v>926</v>
      </c>
      <c>
        <f>(M1923*21)/100</f>
      </c>
      <c t="s">
        <v>28</v>
      </c>
    </row>
    <row r="1924" spans="1:5" ht="12.75">
      <c r="A1924" s="35" t="s">
        <v>56</v>
      </c>
      <c r="E1924" s="39" t="s">
        <v>3353</v>
      </c>
    </row>
    <row r="1925" spans="1:5" ht="12.75">
      <c r="A1925" s="35" t="s">
        <v>57</v>
      </c>
      <c r="E1925" s="40" t="s">
        <v>5</v>
      </c>
    </row>
    <row r="1926" spans="1:5" ht="12.75">
      <c r="A1926" t="s">
        <v>58</v>
      </c>
      <c r="E1926" s="39" t="s">
        <v>59</v>
      </c>
    </row>
    <row r="1927" spans="1:16" ht="12.75">
      <c r="A1927" t="s">
        <v>50</v>
      </c>
      <c s="34" t="s">
        <v>3354</v>
      </c>
      <c s="34" t="s">
        <v>3355</v>
      </c>
      <c s="35" t="s">
        <v>5</v>
      </c>
      <c s="6" t="s">
        <v>3356</v>
      </c>
      <c s="36" t="s">
        <v>54</v>
      </c>
      <c s="37">
        <v>18</v>
      </c>
      <c s="36">
        <v>0.000231</v>
      </c>
      <c s="36">
        <f>ROUND(G1927*H1927,6)</f>
      </c>
      <c r="L1927" s="38">
        <v>0</v>
      </c>
      <c s="32">
        <f>ROUND(ROUND(L1927,2)*ROUND(G1927,3),2)</f>
      </c>
      <c s="36" t="s">
        <v>926</v>
      </c>
      <c>
        <f>(M1927*21)/100</f>
      </c>
      <c t="s">
        <v>28</v>
      </c>
    </row>
    <row r="1928" spans="1:5" ht="12.75">
      <c r="A1928" s="35" t="s">
        <v>56</v>
      </c>
      <c r="E1928" s="39" t="s">
        <v>3356</v>
      </c>
    </row>
    <row r="1929" spans="1:5" ht="12.75">
      <c r="A1929" s="35" t="s">
        <v>57</v>
      </c>
      <c r="E1929" s="40" t="s">
        <v>5</v>
      </c>
    </row>
    <row r="1930" spans="1:5" ht="12.75">
      <c r="A1930" t="s">
        <v>58</v>
      </c>
      <c r="E1930" s="39" t="s">
        <v>59</v>
      </c>
    </row>
    <row r="1931" spans="1:16" ht="12.75">
      <c r="A1931" t="s">
        <v>50</v>
      </c>
      <c s="34" t="s">
        <v>3357</v>
      </c>
      <c s="34" t="s">
        <v>3358</v>
      </c>
      <c s="35" t="s">
        <v>5</v>
      </c>
      <c s="6" t="s">
        <v>3359</v>
      </c>
      <c s="36" t="s">
        <v>54</v>
      </c>
      <c s="37">
        <v>1</v>
      </c>
      <c s="36">
        <v>0.00024</v>
      </c>
      <c s="36">
        <f>ROUND(G1931*H1931,6)</f>
      </c>
      <c r="L1931" s="38">
        <v>0</v>
      </c>
      <c s="32">
        <f>ROUND(ROUND(L1931,2)*ROUND(G1931,3),2)</f>
      </c>
      <c s="36" t="s">
        <v>97</v>
      </c>
      <c>
        <f>(M1931*21)/100</f>
      </c>
      <c t="s">
        <v>28</v>
      </c>
    </row>
    <row r="1932" spans="1:5" ht="12.75">
      <c r="A1932" s="35" t="s">
        <v>56</v>
      </c>
      <c r="E1932" s="39" t="s">
        <v>3359</v>
      </c>
    </row>
    <row r="1933" spans="1:5" ht="12.75">
      <c r="A1933" s="35" t="s">
        <v>57</v>
      </c>
      <c r="E1933" s="40" t="s">
        <v>5</v>
      </c>
    </row>
    <row r="1934" spans="1:5" ht="25.5">
      <c r="A1934" t="s">
        <v>58</v>
      </c>
      <c r="E1934" s="39" t="s">
        <v>3360</v>
      </c>
    </row>
    <row r="1935" spans="1:16" ht="12.75">
      <c r="A1935" t="s">
        <v>50</v>
      </c>
      <c s="34" t="s">
        <v>3361</v>
      </c>
      <c s="34" t="s">
        <v>3362</v>
      </c>
      <c s="35" t="s">
        <v>5</v>
      </c>
      <c s="6" t="s">
        <v>3363</v>
      </c>
      <c s="36" t="s">
        <v>3364</v>
      </c>
      <c s="37">
        <v>3</v>
      </c>
      <c s="36">
        <v>0.00062</v>
      </c>
      <c s="36">
        <f>ROUND(G1935*H1935,6)</f>
      </c>
      <c r="L1935" s="38">
        <v>0</v>
      </c>
      <c s="32">
        <f>ROUND(ROUND(L1935,2)*ROUND(G1935,3),2)</f>
      </c>
      <c s="36" t="s">
        <v>97</v>
      </c>
      <c>
        <f>(M1935*21)/100</f>
      </c>
      <c t="s">
        <v>28</v>
      </c>
    </row>
    <row r="1936" spans="1:5" ht="12.75">
      <c r="A1936" s="35" t="s">
        <v>56</v>
      </c>
      <c r="E1936" s="39" t="s">
        <v>3363</v>
      </c>
    </row>
    <row r="1937" spans="1:5" ht="12.75">
      <c r="A1937" s="35" t="s">
        <v>57</v>
      </c>
      <c r="E1937" s="40" t="s">
        <v>5</v>
      </c>
    </row>
    <row r="1938" spans="1:5" ht="51">
      <c r="A1938" t="s">
        <v>58</v>
      </c>
      <c r="E1938" s="39" t="s">
        <v>3365</v>
      </c>
    </row>
    <row r="1939" spans="1:16" ht="25.5">
      <c r="A1939" t="s">
        <v>50</v>
      </c>
      <c s="34" t="s">
        <v>3366</v>
      </c>
      <c s="34" t="s">
        <v>3367</v>
      </c>
      <c s="35" t="s">
        <v>5</v>
      </c>
      <c s="6" t="s">
        <v>3368</v>
      </c>
      <c s="36" t="s">
        <v>54</v>
      </c>
      <c s="37">
        <v>3</v>
      </c>
      <c s="36">
        <v>0.000257</v>
      </c>
      <c s="36">
        <f>ROUND(G1939*H1939,6)</f>
      </c>
      <c r="L1939" s="38">
        <v>0</v>
      </c>
      <c s="32">
        <f>ROUND(ROUND(L1939,2)*ROUND(G1939,3),2)</f>
      </c>
      <c s="36" t="s">
        <v>926</v>
      </c>
      <c>
        <f>(M1939*21)/100</f>
      </c>
      <c t="s">
        <v>28</v>
      </c>
    </row>
    <row r="1940" spans="1:5" ht="25.5">
      <c r="A1940" s="35" t="s">
        <v>56</v>
      </c>
      <c r="E1940" s="39" t="s">
        <v>3368</v>
      </c>
    </row>
    <row r="1941" spans="1:5" ht="12.75">
      <c r="A1941" s="35" t="s">
        <v>57</v>
      </c>
      <c r="E1941" s="40" t="s">
        <v>5</v>
      </c>
    </row>
    <row r="1942" spans="1:5" ht="12.75">
      <c r="A1942" t="s">
        <v>58</v>
      </c>
      <c r="E1942" s="39" t="s">
        <v>59</v>
      </c>
    </row>
    <row r="1943" spans="1:16" ht="12.75">
      <c r="A1943" t="s">
        <v>50</v>
      </c>
      <c s="34" t="s">
        <v>3369</v>
      </c>
      <c s="34" t="s">
        <v>3370</v>
      </c>
      <c s="35" t="s">
        <v>5</v>
      </c>
      <c s="6" t="s">
        <v>3371</v>
      </c>
      <c s="36" t="s">
        <v>54</v>
      </c>
      <c s="37">
        <v>3</v>
      </c>
      <c s="36">
        <v>0.00014</v>
      </c>
      <c s="36">
        <f>ROUND(G1943*H1943,6)</f>
      </c>
      <c r="L1943" s="38">
        <v>0</v>
      </c>
      <c s="32">
        <f>ROUND(ROUND(L1943,2)*ROUND(G1943,3),2)</f>
      </c>
      <c s="36" t="s">
        <v>926</v>
      </c>
      <c>
        <f>(M1943*21)/100</f>
      </c>
      <c t="s">
        <v>28</v>
      </c>
    </row>
    <row r="1944" spans="1:5" ht="12.75">
      <c r="A1944" s="35" t="s">
        <v>56</v>
      </c>
      <c r="E1944" s="39" t="s">
        <v>3371</v>
      </c>
    </row>
    <row r="1945" spans="1:5" ht="12.75">
      <c r="A1945" s="35" t="s">
        <v>57</v>
      </c>
      <c r="E1945" s="40" t="s">
        <v>5</v>
      </c>
    </row>
    <row r="1946" spans="1:5" ht="12.75">
      <c r="A1946" t="s">
        <v>58</v>
      </c>
      <c r="E1946" s="39" t="s">
        <v>59</v>
      </c>
    </row>
    <row r="1947" spans="1:16" ht="25.5">
      <c r="A1947" t="s">
        <v>50</v>
      </c>
      <c s="34" t="s">
        <v>3372</v>
      </c>
      <c s="34" t="s">
        <v>3373</v>
      </c>
      <c s="35" t="s">
        <v>5</v>
      </c>
      <c s="6" t="s">
        <v>3374</v>
      </c>
      <c s="36" t="s">
        <v>54</v>
      </c>
      <c s="37">
        <v>51</v>
      </c>
      <c s="36">
        <v>0.000703</v>
      </c>
      <c s="36">
        <f>ROUND(G1947*H1947,6)</f>
      </c>
      <c r="L1947" s="38">
        <v>0</v>
      </c>
      <c s="32">
        <f>ROUND(ROUND(L1947,2)*ROUND(G1947,3),2)</f>
      </c>
      <c s="36" t="s">
        <v>926</v>
      </c>
      <c>
        <f>(M1947*21)/100</f>
      </c>
      <c t="s">
        <v>28</v>
      </c>
    </row>
    <row r="1948" spans="1:5" ht="25.5">
      <c r="A1948" s="35" t="s">
        <v>56</v>
      </c>
      <c r="E1948" s="39" t="s">
        <v>3374</v>
      </c>
    </row>
    <row r="1949" spans="1:5" ht="12.75">
      <c r="A1949" s="35" t="s">
        <v>57</v>
      </c>
      <c r="E1949" s="40" t="s">
        <v>5</v>
      </c>
    </row>
    <row r="1950" spans="1:5" ht="12.75">
      <c r="A1950" t="s">
        <v>58</v>
      </c>
      <c r="E1950" s="39" t="s">
        <v>59</v>
      </c>
    </row>
    <row r="1951" spans="1:16" ht="12.75">
      <c r="A1951" t="s">
        <v>50</v>
      </c>
      <c s="34" t="s">
        <v>3375</v>
      </c>
      <c s="34" t="s">
        <v>3370</v>
      </c>
      <c s="35" t="s">
        <v>51</v>
      </c>
      <c s="6" t="s">
        <v>3371</v>
      </c>
      <c s="36" t="s">
        <v>54</v>
      </c>
      <c s="37">
        <v>51</v>
      </c>
      <c s="36">
        <v>0.00014</v>
      </c>
      <c s="36">
        <f>ROUND(G1951*H1951,6)</f>
      </c>
      <c r="L1951" s="38">
        <v>0</v>
      </c>
      <c s="32">
        <f>ROUND(ROUND(L1951,2)*ROUND(G1951,3),2)</f>
      </c>
      <c s="36" t="s">
        <v>926</v>
      </c>
      <c>
        <f>(M1951*21)/100</f>
      </c>
      <c t="s">
        <v>28</v>
      </c>
    </row>
    <row r="1952" spans="1:5" ht="12.75">
      <c r="A1952" s="35" t="s">
        <v>56</v>
      </c>
      <c r="E1952" s="39" t="s">
        <v>3371</v>
      </c>
    </row>
    <row r="1953" spans="1:5" ht="12.75">
      <c r="A1953" s="35" t="s">
        <v>57</v>
      </c>
      <c r="E1953" s="40" t="s">
        <v>5</v>
      </c>
    </row>
    <row r="1954" spans="1:5" ht="12.75">
      <c r="A1954" t="s">
        <v>58</v>
      </c>
      <c r="E1954" s="39" t="s">
        <v>59</v>
      </c>
    </row>
    <row r="1955" spans="1:16" ht="12.75">
      <c r="A1955" t="s">
        <v>50</v>
      </c>
      <c s="34" t="s">
        <v>3376</v>
      </c>
      <c s="34" t="s">
        <v>3377</v>
      </c>
      <c s="35" t="s">
        <v>5</v>
      </c>
      <c s="6" t="s">
        <v>3378</v>
      </c>
      <c s="36" t="s">
        <v>54</v>
      </c>
      <c s="37">
        <v>48</v>
      </c>
      <c s="36">
        <v>0.00022</v>
      </c>
      <c s="36">
        <f>ROUND(G1955*H1955,6)</f>
      </c>
      <c r="L1955" s="38">
        <v>0</v>
      </c>
      <c s="32">
        <f>ROUND(ROUND(L1955,2)*ROUND(G1955,3),2)</f>
      </c>
      <c s="36" t="s">
        <v>926</v>
      </c>
      <c>
        <f>(M1955*21)/100</f>
      </c>
      <c t="s">
        <v>28</v>
      </c>
    </row>
    <row r="1956" spans="1:5" ht="12.75">
      <c r="A1956" s="35" t="s">
        <v>56</v>
      </c>
      <c r="E1956" s="39" t="s">
        <v>3378</v>
      </c>
    </row>
    <row r="1957" spans="1:5" ht="12.75">
      <c r="A1957" s="35" t="s">
        <v>57</v>
      </c>
      <c r="E1957" s="40" t="s">
        <v>5</v>
      </c>
    </row>
    <row r="1958" spans="1:5" ht="12.75">
      <c r="A1958" t="s">
        <v>58</v>
      </c>
      <c r="E1958" s="39" t="s">
        <v>59</v>
      </c>
    </row>
    <row r="1959" spans="1:16" ht="12.75">
      <c r="A1959" t="s">
        <v>50</v>
      </c>
      <c s="34" t="s">
        <v>3379</v>
      </c>
      <c s="34" t="s">
        <v>3380</v>
      </c>
      <c s="35" t="s">
        <v>5</v>
      </c>
      <c s="6" t="s">
        <v>3381</v>
      </c>
      <c s="36" t="s">
        <v>54</v>
      </c>
      <c s="37">
        <v>1</v>
      </c>
      <c s="36">
        <v>0.00361</v>
      </c>
      <c s="36">
        <f>ROUND(G1959*H1959,6)</f>
      </c>
      <c r="L1959" s="38">
        <v>0</v>
      </c>
      <c s="32">
        <f>ROUND(ROUND(L1959,2)*ROUND(G1959,3),2)</f>
      </c>
      <c s="36" t="s">
        <v>926</v>
      </c>
      <c>
        <f>(M1959*21)/100</f>
      </c>
      <c t="s">
        <v>28</v>
      </c>
    </row>
    <row r="1960" spans="1:5" ht="12.75">
      <c r="A1960" s="35" t="s">
        <v>56</v>
      </c>
      <c r="E1960" s="39" t="s">
        <v>3381</v>
      </c>
    </row>
    <row r="1961" spans="1:5" ht="12.75">
      <c r="A1961" s="35" t="s">
        <v>57</v>
      </c>
      <c r="E1961" s="40" t="s">
        <v>5</v>
      </c>
    </row>
    <row r="1962" spans="1:5" ht="12.75">
      <c r="A1962" t="s">
        <v>58</v>
      </c>
      <c r="E1962" s="39" t="s">
        <v>59</v>
      </c>
    </row>
    <row r="1963" spans="1:16" ht="12.75">
      <c r="A1963" t="s">
        <v>50</v>
      </c>
      <c s="34" t="s">
        <v>3382</v>
      </c>
      <c s="34" t="s">
        <v>3383</v>
      </c>
      <c s="35" t="s">
        <v>5</v>
      </c>
      <c s="6" t="s">
        <v>3384</v>
      </c>
      <c s="36" t="s">
        <v>54</v>
      </c>
      <c s="37">
        <v>6</v>
      </c>
      <c s="36">
        <v>0.00124</v>
      </c>
      <c s="36">
        <f>ROUND(G1963*H1963,6)</f>
      </c>
      <c r="L1963" s="38">
        <v>0</v>
      </c>
      <c s="32">
        <f>ROUND(ROUND(L1963,2)*ROUND(G1963,3),2)</f>
      </c>
      <c s="36" t="s">
        <v>926</v>
      </c>
      <c>
        <f>(M1963*21)/100</f>
      </c>
      <c t="s">
        <v>28</v>
      </c>
    </row>
    <row r="1964" spans="1:5" ht="12.75">
      <c r="A1964" s="35" t="s">
        <v>56</v>
      </c>
      <c r="E1964" s="39" t="s">
        <v>3384</v>
      </c>
    </row>
    <row r="1965" spans="1:5" ht="12.75">
      <c r="A1965" s="35" t="s">
        <v>57</v>
      </c>
      <c r="E1965" s="40" t="s">
        <v>5</v>
      </c>
    </row>
    <row r="1966" spans="1:5" ht="12.75">
      <c r="A1966" t="s">
        <v>58</v>
      </c>
      <c r="E1966" s="39" t="s">
        <v>59</v>
      </c>
    </row>
    <row r="1967" spans="1:16" ht="25.5">
      <c r="A1967" t="s">
        <v>50</v>
      </c>
      <c s="34" t="s">
        <v>3385</v>
      </c>
      <c s="34" t="s">
        <v>3386</v>
      </c>
      <c s="35" t="s">
        <v>5</v>
      </c>
      <c s="6" t="s">
        <v>3387</v>
      </c>
      <c s="36" t="s">
        <v>54</v>
      </c>
      <c s="37">
        <v>2</v>
      </c>
      <c s="36">
        <v>0.00145</v>
      </c>
      <c s="36">
        <f>ROUND(G1967*H1967,6)</f>
      </c>
      <c r="L1967" s="38">
        <v>0</v>
      </c>
      <c s="32">
        <f>ROUND(ROUND(L1967,2)*ROUND(G1967,3),2)</f>
      </c>
      <c s="36" t="s">
        <v>926</v>
      </c>
      <c>
        <f>(M1967*21)/100</f>
      </c>
      <c t="s">
        <v>28</v>
      </c>
    </row>
    <row r="1968" spans="1:5" ht="25.5">
      <c r="A1968" s="35" t="s">
        <v>56</v>
      </c>
      <c r="E1968" s="39" t="s">
        <v>3387</v>
      </c>
    </row>
    <row r="1969" spans="1:5" ht="12.75">
      <c r="A1969" s="35" t="s">
        <v>57</v>
      </c>
      <c r="E1969" s="40" t="s">
        <v>5</v>
      </c>
    </row>
    <row r="1970" spans="1:5" ht="12.75">
      <c r="A1970" t="s">
        <v>58</v>
      </c>
      <c r="E1970" s="39" t="s">
        <v>59</v>
      </c>
    </row>
    <row r="1971" spans="1:16" ht="25.5">
      <c r="A1971" t="s">
        <v>50</v>
      </c>
      <c s="34" t="s">
        <v>3388</v>
      </c>
      <c s="34" t="s">
        <v>3389</v>
      </c>
      <c s="35" t="s">
        <v>5</v>
      </c>
      <c s="6" t="s">
        <v>3390</v>
      </c>
      <c s="36" t="s">
        <v>54</v>
      </c>
      <c s="37">
        <v>1</v>
      </c>
      <c s="36">
        <v>0.001457</v>
      </c>
      <c s="36">
        <f>ROUND(G1971*H1971,6)</f>
      </c>
      <c r="L1971" s="38">
        <v>0</v>
      </c>
      <c s="32">
        <f>ROUND(ROUND(L1971,2)*ROUND(G1971,3),2)</f>
      </c>
      <c s="36" t="s">
        <v>926</v>
      </c>
      <c>
        <f>(M1971*21)/100</f>
      </c>
      <c t="s">
        <v>28</v>
      </c>
    </row>
    <row r="1972" spans="1:5" ht="25.5">
      <c r="A1972" s="35" t="s">
        <v>56</v>
      </c>
      <c r="E1972" s="39" t="s">
        <v>3390</v>
      </c>
    </row>
    <row r="1973" spans="1:5" ht="12.75">
      <c r="A1973" s="35" t="s">
        <v>57</v>
      </c>
      <c r="E1973" s="40" t="s">
        <v>5</v>
      </c>
    </row>
    <row r="1974" spans="1:5" ht="12.75">
      <c r="A1974" t="s">
        <v>58</v>
      </c>
      <c r="E1974" s="39" t="s">
        <v>59</v>
      </c>
    </row>
    <row r="1975" spans="1:16" ht="25.5">
      <c r="A1975" t="s">
        <v>50</v>
      </c>
      <c s="34" t="s">
        <v>3391</v>
      </c>
      <c s="34" t="s">
        <v>3392</v>
      </c>
      <c s="35" t="s">
        <v>5</v>
      </c>
      <c s="6" t="s">
        <v>3393</v>
      </c>
      <c s="36" t="s">
        <v>54</v>
      </c>
      <c s="37">
        <v>12</v>
      </c>
      <c s="36">
        <v>0.000558</v>
      </c>
      <c s="36">
        <f>ROUND(G1975*H1975,6)</f>
      </c>
      <c r="L1975" s="38">
        <v>0</v>
      </c>
      <c s="32">
        <f>ROUND(ROUND(L1975,2)*ROUND(G1975,3),2)</f>
      </c>
      <c s="36" t="s">
        <v>926</v>
      </c>
      <c>
        <f>(M1975*21)/100</f>
      </c>
      <c t="s">
        <v>28</v>
      </c>
    </row>
    <row r="1976" spans="1:5" ht="25.5">
      <c r="A1976" s="35" t="s">
        <v>56</v>
      </c>
      <c r="E1976" s="39" t="s">
        <v>3393</v>
      </c>
    </row>
    <row r="1977" spans="1:5" ht="12.75">
      <c r="A1977" s="35" t="s">
        <v>57</v>
      </c>
      <c r="E1977" s="40" t="s">
        <v>5</v>
      </c>
    </row>
    <row r="1978" spans="1:5" ht="12.75">
      <c r="A1978" t="s">
        <v>58</v>
      </c>
      <c r="E1978" s="39" t="s">
        <v>59</v>
      </c>
    </row>
    <row r="1979" spans="1:16" ht="12.75">
      <c r="A1979" t="s">
        <v>50</v>
      </c>
      <c s="34" t="s">
        <v>3394</v>
      </c>
      <c s="34" t="s">
        <v>3395</v>
      </c>
      <c s="35" t="s">
        <v>5</v>
      </c>
      <c s="6" t="s">
        <v>3396</v>
      </c>
      <c s="36" t="s">
        <v>54</v>
      </c>
      <c s="37">
        <v>2</v>
      </c>
      <c s="36">
        <v>0.0012</v>
      </c>
      <c s="36">
        <f>ROUND(G1979*H1979,6)</f>
      </c>
      <c r="L1979" s="38">
        <v>0</v>
      </c>
      <c s="32">
        <f>ROUND(ROUND(L1979,2)*ROUND(G1979,3),2)</f>
      </c>
      <c s="36" t="s">
        <v>97</v>
      </c>
      <c>
        <f>(M1979*21)/100</f>
      </c>
      <c t="s">
        <v>28</v>
      </c>
    </row>
    <row r="1980" spans="1:5" ht="12.75">
      <c r="A1980" s="35" t="s">
        <v>56</v>
      </c>
      <c r="E1980" s="39" t="s">
        <v>3396</v>
      </c>
    </row>
    <row r="1981" spans="1:5" ht="12.75">
      <c r="A1981" s="35" t="s">
        <v>57</v>
      </c>
      <c r="E1981" s="40" t="s">
        <v>5</v>
      </c>
    </row>
    <row r="1982" spans="1:5" ht="12.75">
      <c r="A1982" t="s">
        <v>58</v>
      </c>
      <c r="E1982" s="39" t="s">
        <v>5</v>
      </c>
    </row>
    <row r="1983" spans="1:16" ht="12.75">
      <c r="A1983" t="s">
        <v>50</v>
      </c>
      <c s="34" t="s">
        <v>3397</v>
      </c>
      <c s="34" t="s">
        <v>3398</v>
      </c>
      <c s="35" t="s">
        <v>5</v>
      </c>
      <c s="6" t="s">
        <v>3399</v>
      </c>
      <c s="36" t="s">
        <v>54</v>
      </c>
      <c s="37">
        <v>1</v>
      </c>
      <c s="36">
        <v>0.008</v>
      </c>
      <c s="36">
        <f>ROUND(G1983*H1983,6)</f>
      </c>
      <c r="L1983" s="38">
        <v>0</v>
      </c>
      <c s="32">
        <f>ROUND(ROUND(L1983,2)*ROUND(G1983,3),2)</f>
      </c>
      <c s="36" t="s">
        <v>97</v>
      </c>
      <c>
        <f>(M1983*21)/100</f>
      </c>
      <c t="s">
        <v>28</v>
      </c>
    </row>
    <row r="1984" spans="1:5" ht="12.75">
      <c r="A1984" s="35" t="s">
        <v>56</v>
      </c>
      <c r="E1984" s="39" t="s">
        <v>3399</v>
      </c>
    </row>
    <row r="1985" spans="1:5" ht="12.75">
      <c r="A1985" s="35" t="s">
        <v>57</v>
      </c>
      <c r="E1985" s="40" t="s">
        <v>5</v>
      </c>
    </row>
    <row r="1986" spans="1:5" ht="12.75">
      <c r="A1986" t="s">
        <v>58</v>
      </c>
      <c r="E1986" s="39" t="s">
        <v>5</v>
      </c>
    </row>
    <row r="1987" spans="1:16" ht="25.5">
      <c r="A1987" t="s">
        <v>50</v>
      </c>
      <c s="34" t="s">
        <v>3400</v>
      </c>
      <c s="34" t="s">
        <v>3401</v>
      </c>
      <c s="35" t="s">
        <v>5</v>
      </c>
      <c s="6" t="s">
        <v>3402</v>
      </c>
      <c s="36" t="s">
        <v>939</v>
      </c>
      <c s="37">
        <v>0.232</v>
      </c>
      <c s="36">
        <v>0</v>
      </c>
      <c s="36">
        <f>ROUND(G1987*H1987,6)</f>
      </c>
      <c r="L1987" s="38">
        <v>0</v>
      </c>
      <c s="32">
        <f>ROUND(ROUND(L1987,2)*ROUND(G1987,3),2)</f>
      </c>
      <c s="36" t="s">
        <v>926</v>
      </c>
      <c>
        <f>(M1987*21)/100</f>
      </c>
      <c t="s">
        <v>28</v>
      </c>
    </row>
    <row r="1988" spans="1:5" ht="25.5">
      <c r="A1988" s="35" t="s">
        <v>56</v>
      </c>
      <c r="E1988" s="39" t="s">
        <v>3402</v>
      </c>
    </row>
    <row r="1989" spans="1:5" ht="12.75">
      <c r="A1989" s="35" t="s">
        <v>57</v>
      </c>
      <c r="E1989" s="40" t="s">
        <v>5</v>
      </c>
    </row>
    <row r="1990" spans="1:5" ht="12.75">
      <c r="A1990" t="s">
        <v>58</v>
      </c>
      <c r="E1990" s="39" t="s">
        <v>59</v>
      </c>
    </row>
    <row r="1991" spans="1:13" ht="12.75">
      <c r="A1991" t="s">
        <v>47</v>
      </c>
      <c r="C1991" s="31" t="s">
        <v>3403</v>
      </c>
      <c r="E1991" s="33" t="s">
        <v>3404</v>
      </c>
      <c r="J1991" s="32">
        <f>0</f>
      </c>
      <c s="32">
        <f>0</f>
      </c>
      <c s="32">
        <f>0+L1992+L1996+L2000+L2004+L2008+L2012+L2016+L2020+L2024+L2028+L2032+L2036+L2040+L2044+L2048+L2052+L2056+L2060+L2064+L2068+L2072+L2076+L2080+L2084+L2088+L2092+L2096+L2100+L2104+L2108+L2112+L2116+L2120+L2124+L2128+L2132+L2136+L2140+L2144+L2148+L2152+L2156+L2160+L2164+L2168+L2172+L2176+L2180</f>
      </c>
      <c s="32">
        <f>0+M1992+M1996+M2000+M2004+M2008+M2012+M2016+M2020+M2024+M2028+M2032+M2036+M2040+M2044+M2048+M2052+M2056+M2060+M2064+M2068+M2072+M2076+M2080+M2084+M2088+M2092+M2096+M2100+M2104+M2108+M2112+M2116+M2120+M2124+M2128+M2132+M2136+M2140+M2144+M2148+M2152+M2156+M2160+M2164+M2168+M2172+M2176+M2180</f>
      </c>
    </row>
    <row r="1992" spans="1:16" ht="12.75">
      <c r="A1992" t="s">
        <v>50</v>
      </c>
      <c s="34" t="s">
        <v>3405</v>
      </c>
      <c s="34" t="s">
        <v>3406</v>
      </c>
      <c s="35" t="s">
        <v>5</v>
      </c>
      <c s="6" t="s">
        <v>3407</v>
      </c>
      <c s="36" t="s">
        <v>54</v>
      </c>
      <c s="37">
        <v>50</v>
      </c>
      <c s="36">
        <v>0</v>
      </c>
      <c s="36">
        <f>ROUND(G1992*H1992,6)</f>
      </c>
      <c r="L1992" s="38">
        <v>0</v>
      </c>
      <c s="32">
        <f>ROUND(ROUND(L1992,2)*ROUND(G1992,3),2)</f>
      </c>
      <c s="36" t="s">
        <v>926</v>
      </c>
      <c>
        <f>(M1992*21)/100</f>
      </c>
      <c t="s">
        <v>28</v>
      </c>
    </row>
    <row r="1993" spans="1:5" ht="12.75">
      <c r="A1993" s="35" t="s">
        <v>56</v>
      </c>
      <c r="E1993" s="39" t="s">
        <v>3407</v>
      </c>
    </row>
    <row r="1994" spans="1:5" ht="12.75">
      <c r="A1994" s="35" t="s">
        <v>57</v>
      </c>
      <c r="E1994" s="40" t="s">
        <v>5</v>
      </c>
    </row>
    <row r="1995" spans="1:5" ht="12.75">
      <c r="A1995" t="s">
        <v>58</v>
      </c>
      <c r="E1995" s="39" t="s">
        <v>59</v>
      </c>
    </row>
    <row r="1996" spans="1:16" ht="25.5">
      <c r="A1996" t="s">
        <v>50</v>
      </c>
      <c s="34" t="s">
        <v>3408</v>
      </c>
      <c s="34" t="s">
        <v>3409</v>
      </c>
      <c s="35" t="s">
        <v>5</v>
      </c>
      <c s="6" t="s">
        <v>3410</v>
      </c>
      <c s="36" t="s">
        <v>54</v>
      </c>
      <c s="37">
        <v>3</v>
      </c>
      <c s="36">
        <v>0.02441</v>
      </c>
      <c s="36">
        <f>ROUND(G1996*H1996,6)</f>
      </c>
      <c r="L1996" s="38">
        <v>0</v>
      </c>
      <c s="32">
        <f>ROUND(ROUND(L1996,2)*ROUND(G1996,3),2)</f>
      </c>
      <c s="36" t="s">
        <v>97</v>
      </c>
      <c>
        <f>(M1996*21)/100</f>
      </c>
      <c t="s">
        <v>28</v>
      </c>
    </row>
    <row r="1997" spans="1:5" ht="25.5">
      <c r="A1997" s="35" t="s">
        <v>56</v>
      </c>
      <c r="E1997" s="39" t="s">
        <v>3410</v>
      </c>
    </row>
    <row r="1998" spans="1:5" ht="12.75">
      <c r="A1998" s="35" t="s">
        <v>57</v>
      </c>
      <c r="E1998" s="40" t="s">
        <v>5</v>
      </c>
    </row>
    <row r="1999" spans="1:5" ht="12.75">
      <c r="A1999" t="s">
        <v>58</v>
      </c>
      <c r="E1999" s="39" t="s">
        <v>5</v>
      </c>
    </row>
    <row r="2000" spans="1:16" ht="12.75">
      <c r="A2000" t="s">
        <v>50</v>
      </c>
      <c s="34" t="s">
        <v>3411</v>
      </c>
      <c s="34" t="s">
        <v>3412</v>
      </c>
      <c s="35" t="s">
        <v>5</v>
      </c>
      <c s="6" t="s">
        <v>3413</v>
      </c>
      <c s="36" t="s">
        <v>54</v>
      </c>
      <c s="37">
        <v>3</v>
      </c>
      <c s="36">
        <v>0.035</v>
      </c>
      <c s="36">
        <f>ROUND(G2000*H2000,6)</f>
      </c>
      <c r="L2000" s="38">
        <v>0</v>
      </c>
      <c s="32">
        <f>ROUND(ROUND(L2000,2)*ROUND(G2000,3),2)</f>
      </c>
      <c s="36" t="s">
        <v>97</v>
      </c>
      <c>
        <f>(M2000*21)/100</f>
      </c>
      <c t="s">
        <v>28</v>
      </c>
    </row>
    <row r="2001" spans="1:5" ht="12.75">
      <c r="A2001" s="35" t="s">
        <v>56</v>
      </c>
      <c r="E2001" s="39" t="s">
        <v>3413</v>
      </c>
    </row>
    <row r="2002" spans="1:5" ht="12.75">
      <c r="A2002" s="35" t="s">
        <v>57</v>
      </c>
      <c r="E2002" s="40" t="s">
        <v>5</v>
      </c>
    </row>
    <row r="2003" spans="1:5" ht="12.75">
      <c r="A2003" t="s">
        <v>58</v>
      </c>
      <c r="E2003" s="39" t="s">
        <v>5</v>
      </c>
    </row>
    <row r="2004" spans="1:16" ht="12.75">
      <c r="A2004" t="s">
        <v>50</v>
      </c>
      <c s="34" t="s">
        <v>3414</v>
      </c>
      <c s="34" t="s">
        <v>3415</v>
      </c>
      <c s="35" t="s">
        <v>5</v>
      </c>
      <c s="6" t="s">
        <v>3416</v>
      </c>
      <c s="36" t="s">
        <v>54</v>
      </c>
      <c s="37">
        <v>1</v>
      </c>
      <c s="36">
        <v>0.00815</v>
      </c>
      <c s="36">
        <f>ROUND(G2004*H2004,6)</f>
      </c>
      <c r="L2004" s="38">
        <v>0</v>
      </c>
      <c s="32">
        <f>ROUND(ROUND(L2004,2)*ROUND(G2004,3),2)</f>
      </c>
      <c s="36" t="s">
        <v>97</v>
      </c>
      <c>
        <f>(M2004*21)/100</f>
      </c>
      <c t="s">
        <v>28</v>
      </c>
    </row>
    <row r="2005" spans="1:5" ht="12.75">
      <c r="A2005" s="35" t="s">
        <v>56</v>
      </c>
      <c r="E2005" s="39" t="s">
        <v>3416</v>
      </c>
    </row>
    <row r="2006" spans="1:5" ht="12.75">
      <c r="A2006" s="35" t="s">
        <v>57</v>
      </c>
      <c r="E2006" s="40" t="s">
        <v>5</v>
      </c>
    </row>
    <row r="2007" spans="1:5" ht="12.75">
      <c r="A2007" t="s">
        <v>58</v>
      </c>
      <c r="E2007" s="39" t="s">
        <v>5</v>
      </c>
    </row>
    <row r="2008" spans="1:16" ht="12.75">
      <c r="A2008" t="s">
        <v>50</v>
      </c>
      <c s="34" t="s">
        <v>3417</v>
      </c>
      <c s="34" t="s">
        <v>3418</v>
      </c>
      <c s="35" t="s">
        <v>5</v>
      </c>
      <c s="6" t="s">
        <v>3419</v>
      </c>
      <c s="36" t="s">
        <v>54</v>
      </c>
      <c s="37">
        <v>1</v>
      </c>
      <c s="36">
        <v>0.01175</v>
      </c>
      <c s="36">
        <f>ROUND(G2008*H2008,6)</f>
      </c>
      <c r="L2008" s="38">
        <v>0</v>
      </c>
      <c s="32">
        <f>ROUND(ROUND(L2008,2)*ROUND(G2008,3),2)</f>
      </c>
      <c s="36" t="s">
        <v>97</v>
      </c>
      <c>
        <f>(M2008*21)/100</f>
      </c>
      <c t="s">
        <v>28</v>
      </c>
    </row>
    <row r="2009" spans="1:5" ht="12.75">
      <c r="A2009" s="35" t="s">
        <v>56</v>
      </c>
      <c r="E2009" s="39" t="s">
        <v>3419</v>
      </c>
    </row>
    <row r="2010" spans="1:5" ht="12.75">
      <c r="A2010" s="35" t="s">
        <v>57</v>
      </c>
      <c r="E2010" s="40" t="s">
        <v>5</v>
      </c>
    </row>
    <row r="2011" spans="1:5" ht="12.75">
      <c r="A2011" t="s">
        <v>58</v>
      </c>
      <c r="E2011" s="39" t="s">
        <v>5</v>
      </c>
    </row>
    <row r="2012" spans="1:16" ht="12.75">
      <c r="A2012" t="s">
        <v>50</v>
      </c>
      <c s="34" t="s">
        <v>3420</v>
      </c>
      <c s="34" t="s">
        <v>3421</v>
      </c>
      <c s="35" t="s">
        <v>5</v>
      </c>
      <c s="6" t="s">
        <v>3422</v>
      </c>
      <c s="36" t="s">
        <v>54</v>
      </c>
      <c s="37">
        <v>4</v>
      </c>
      <c s="36">
        <v>0.0123</v>
      </c>
      <c s="36">
        <f>ROUND(G2012*H2012,6)</f>
      </c>
      <c r="L2012" s="38">
        <v>0</v>
      </c>
      <c s="32">
        <f>ROUND(ROUND(L2012,2)*ROUND(G2012,3),2)</f>
      </c>
      <c s="36" t="s">
        <v>97</v>
      </c>
      <c>
        <f>(M2012*21)/100</f>
      </c>
      <c t="s">
        <v>28</v>
      </c>
    </row>
    <row r="2013" spans="1:5" ht="12.75">
      <c r="A2013" s="35" t="s">
        <v>56</v>
      </c>
      <c r="E2013" s="39" t="s">
        <v>3422</v>
      </c>
    </row>
    <row r="2014" spans="1:5" ht="12.75">
      <c r="A2014" s="35" t="s">
        <v>57</v>
      </c>
      <c r="E2014" s="40" t="s">
        <v>5</v>
      </c>
    </row>
    <row r="2015" spans="1:5" ht="12.75">
      <c r="A2015" t="s">
        <v>58</v>
      </c>
      <c r="E2015" s="39" t="s">
        <v>5</v>
      </c>
    </row>
    <row r="2016" spans="1:16" ht="12.75">
      <c r="A2016" t="s">
        <v>50</v>
      </c>
      <c s="34" t="s">
        <v>3423</v>
      </c>
      <c s="34" t="s">
        <v>3424</v>
      </c>
      <c s="35" t="s">
        <v>5</v>
      </c>
      <c s="6" t="s">
        <v>3425</v>
      </c>
      <c s="36" t="s">
        <v>54</v>
      </c>
      <c s="37">
        <v>1</v>
      </c>
      <c s="36">
        <v>0.01645</v>
      </c>
      <c s="36">
        <f>ROUND(G2016*H2016,6)</f>
      </c>
      <c r="L2016" s="38">
        <v>0</v>
      </c>
      <c s="32">
        <f>ROUND(ROUND(L2016,2)*ROUND(G2016,3),2)</f>
      </c>
      <c s="36" t="s">
        <v>97</v>
      </c>
      <c>
        <f>(M2016*21)/100</f>
      </c>
      <c t="s">
        <v>28</v>
      </c>
    </row>
    <row r="2017" spans="1:5" ht="12.75">
      <c r="A2017" s="35" t="s">
        <v>56</v>
      </c>
      <c r="E2017" s="39" t="s">
        <v>3425</v>
      </c>
    </row>
    <row r="2018" spans="1:5" ht="12.75">
      <c r="A2018" s="35" t="s">
        <v>57</v>
      </c>
      <c r="E2018" s="40" t="s">
        <v>5</v>
      </c>
    </row>
    <row r="2019" spans="1:5" ht="12.75">
      <c r="A2019" t="s">
        <v>58</v>
      </c>
      <c r="E2019" s="39" t="s">
        <v>5</v>
      </c>
    </row>
    <row r="2020" spans="1:16" ht="12.75">
      <c r="A2020" t="s">
        <v>50</v>
      </c>
      <c s="34" t="s">
        <v>3426</v>
      </c>
      <c s="34" t="s">
        <v>3427</v>
      </c>
      <c s="35" t="s">
        <v>5</v>
      </c>
      <c s="6" t="s">
        <v>3428</v>
      </c>
      <c s="36" t="s">
        <v>54</v>
      </c>
      <c s="37">
        <v>3</v>
      </c>
      <c s="36">
        <v>0.0164</v>
      </c>
      <c s="36">
        <f>ROUND(G2020*H2020,6)</f>
      </c>
      <c r="L2020" s="38">
        <v>0</v>
      </c>
      <c s="32">
        <f>ROUND(ROUND(L2020,2)*ROUND(G2020,3),2)</f>
      </c>
      <c s="36" t="s">
        <v>97</v>
      </c>
      <c>
        <f>(M2020*21)/100</f>
      </c>
      <c t="s">
        <v>28</v>
      </c>
    </row>
    <row r="2021" spans="1:5" ht="12.75">
      <c r="A2021" s="35" t="s">
        <v>56</v>
      </c>
      <c r="E2021" s="39" t="s">
        <v>3428</v>
      </c>
    </row>
    <row r="2022" spans="1:5" ht="12.75">
      <c r="A2022" s="35" t="s">
        <v>57</v>
      </c>
      <c r="E2022" s="40" t="s">
        <v>5</v>
      </c>
    </row>
    <row r="2023" spans="1:5" ht="12.75">
      <c r="A2023" t="s">
        <v>58</v>
      </c>
      <c r="E2023" s="39" t="s">
        <v>5</v>
      </c>
    </row>
    <row r="2024" spans="1:16" ht="12.75">
      <c r="A2024" t="s">
        <v>50</v>
      </c>
      <c s="34" t="s">
        <v>3429</v>
      </c>
      <c s="34" t="s">
        <v>3430</v>
      </c>
      <c s="35" t="s">
        <v>5</v>
      </c>
      <c s="6" t="s">
        <v>3431</v>
      </c>
      <c s="36" t="s">
        <v>54</v>
      </c>
      <c s="37">
        <v>2</v>
      </c>
      <c s="36">
        <v>0.0225</v>
      </c>
      <c s="36">
        <f>ROUND(G2024*H2024,6)</f>
      </c>
      <c r="L2024" s="38">
        <v>0</v>
      </c>
      <c s="32">
        <f>ROUND(ROUND(L2024,2)*ROUND(G2024,3),2)</f>
      </c>
      <c s="36" t="s">
        <v>97</v>
      </c>
      <c>
        <f>(M2024*21)/100</f>
      </c>
      <c t="s">
        <v>28</v>
      </c>
    </row>
    <row r="2025" spans="1:5" ht="12.75">
      <c r="A2025" s="35" t="s">
        <v>56</v>
      </c>
      <c r="E2025" s="39" t="s">
        <v>3431</v>
      </c>
    </row>
    <row r="2026" spans="1:5" ht="12.75">
      <c r="A2026" s="35" t="s">
        <v>57</v>
      </c>
      <c r="E2026" s="40" t="s">
        <v>5</v>
      </c>
    </row>
    <row r="2027" spans="1:5" ht="12.75">
      <c r="A2027" t="s">
        <v>58</v>
      </c>
      <c r="E2027" s="39" t="s">
        <v>5</v>
      </c>
    </row>
    <row r="2028" spans="1:16" ht="12.75">
      <c r="A2028" t="s">
        <v>50</v>
      </c>
      <c s="34" t="s">
        <v>3432</v>
      </c>
      <c s="34" t="s">
        <v>3433</v>
      </c>
      <c s="35" t="s">
        <v>5</v>
      </c>
      <c s="6" t="s">
        <v>3434</v>
      </c>
      <c s="36" t="s">
        <v>54</v>
      </c>
      <c s="37">
        <v>3</v>
      </c>
      <c s="36">
        <v>0.0246</v>
      </c>
      <c s="36">
        <f>ROUND(G2028*H2028,6)</f>
      </c>
      <c r="L2028" s="38">
        <v>0</v>
      </c>
      <c s="32">
        <f>ROUND(ROUND(L2028,2)*ROUND(G2028,3),2)</f>
      </c>
      <c s="36" t="s">
        <v>97</v>
      </c>
      <c>
        <f>(M2028*21)/100</f>
      </c>
      <c t="s">
        <v>28</v>
      </c>
    </row>
    <row r="2029" spans="1:5" ht="12.75">
      <c r="A2029" s="35" t="s">
        <v>56</v>
      </c>
      <c r="E2029" s="39" t="s">
        <v>3434</v>
      </c>
    </row>
    <row r="2030" spans="1:5" ht="12.75">
      <c r="A2030" s="35" t="s">
        <v>57</v>
      </c>
      <c r="E2030" s="40" t="s">
        <v>5</v>
      </c>
    </row>
    <row r="2031" spans="1:5" ht="12.75">
      <c r="A2031" t="s">
        <v>58</v>
      </c>
      <c r="E2031" s="39" t="s">
        <v>5</v>
      </c>
    </row>
    <row r="2032" spans="1:16" ht="12.75">
      <c r="A2032" t="s">
        <v>50</v>
      </c>
      <c s="34" t="s">
        <v>3435</v>
      </c>
      <c s="34" t="s">
        <v>3436</v>
      </c>
      <c s="35" t="s">
        <v>5</v>
      </c>
      <c s="6" t="s">
        <v>3437</v>
      </c>
      <c s="36" t="s">
        <v>54</v>
      </c>
      <c s="37">
        <v>1</v>
      </c>
      <c s="36">
        <v>0.0369</v>
      </c>
      <c s="36">
        <f>ROUND(G2032*H2032,6)</f>
      </c>
      <c r="L2032" s="38">
        <v>0</v>
      </c>
      <c s="32">
        <f>ROUND(ROUND(L2032,2)*ROUND(G2032,3),2)</f>
      </c>
      <c s="36" t="s">
        <v>97</v>
      </c>
      <c>
        <f>(M2032*21)/100</f>
      </c>
      <c t="s">
        <v>28</v>
      </c>
    </row>
    <row r="2033" spans="1:5" ht="12.75">
      <c r="A2033" s="35" t="s">
        <v>56</v>
      </c>
      <c r="E2033" s="39" t="s">
        <v>3437</v>
      </c>
    </row>
    <row r="2034" spans="1:5" ht="12.75">
      <c r="A2034" s="35" t="s">
        <v>57</v>
      </c>
      <c r="E2034" s="40" t="s">
        <v>5</v>
      </c>
    </row>
    <row r="2035" spans="1:5" ht="12.75">
      <c r="A2035" t="s">
        <v>58</v>
      </c>
      <c r="E2035" s="39" t="s">
        <v>5</v>
      </c>
    </row>
    <row r="2036" spans="1:16" ht="12.75">
      <c r="A2036" t="s">
        <v>50</v>
      </c>
      <c s="34" t="s">
        <v>3438</v>
      </c>
      <c s="34" t="s">
        <v>3439</v>
      </c>
      <c s="35" t="s">
        <v>5</v>
      </c>
      <c s="6" t="s">
        <v>3440</v>
      </c>
      <c s="36" t="s">
        <v>54</v>
      </c>
      <c s="37">
        <v>11</v>
      </c>
      <c s="36">
        <v>0.0287</v>
      </c>
      <c s="36">
        <f>ROUND(G2036*H2036,6)</f>
      </c>
      <c r="L2036" s="38">
        <v>0</v>
      </c>
      <c s="32">
        <f>ROUND(ROUND(L2036,2)*ROUND(G2036,3),2)</f>
      </c>
      <c s="36" t="s">
        <v>97</v>
      </c>
      <c>
        <f>(M2036*21)/100</f>
      </c>
      <c t="s">
        <v>28</v>
      </c>
    </row>
    <row r="2037" spans="1:5" ht="12.75">
      <c r="A2037" s="35" t="s">
        <v>56</v>
      </c>
      <c r="E2037" s="39" t="s">
        <v>3440</v>
      </c>
    </row>
    <row r="2038" spans="1:5" ht="12.75">
      <c r="A2038" s="35" t="s">
        <v>57</v>
      </c>
      <c r="E2038" s="40" t="s">
        <v>5</v>
      </c>
    </row>
    <row r="2039" spans="1:5" ht="12.75">
      <c r="A2039" t="s">
        <v>58</v>
      </c>
      <c r="E2039" s="39" t="s">
        <v>5</v>
      </c>
    </row>
    <row r="2040" spans="1:16" ht="12.75">
      <c r="A2040" t="s">
        <v>50</v>
      </c>
      <c s="34" t="s">
        <v>3441</v>
      </c>
      <c s="34" t="s">
        <v>3442</v>
      </c>
      <c s="35" t="s">
        <v>5</v>
      </c>
      <c s="6" t="s">
        <v>3443</v>
      </c>
      <c s="36" t="s">
        <v>54</v>
      </c>
      <c s="37">
        <v>1</v>
      </c>
      <c s="36">
        <v>0.031</v>
      </c>
      <c s="36">
        <f>ROUND(G2040*H2040,6)</f>
      </c>
      <c r="L2040" s="38">
        <v>0</v>
      </c>
      <c s="32">
        <f>ROUND(ROUND(L2040,2)*ROUND(G2040,3),2)</f>
      </c>
      <c s="36" t="s">
        <v>97</v>
      </c>
      <c>
        <f>(M2040*21)/100</f>
      </c>
      <c t="s">
        <v>28</v>
      </c>
    </row>
    <row r="2041" spans="1:5" ht="12.75">
      <c r="A2041" s="35" t="s">
        <v>56</v>
      </c>
      <c r="E2041" s="39" t="s">
        <v>3443</v>
      </c>
    </row>
    <row r="2042" spans="1:5" ht="12.75">
      <c r="A2042" s="35" t="s">
        <v>57</v>
      </c>
      <c r="E2042" s="40" t="s">
        <v>5</v>
      </c>
    </row>
    <row r="2043" spans="1:5" ht="12.75">
      <c r="A2043" t="s">
        <v>58</v>
      </c>
      <c r="E2043" s="39" t="s">
        <v>5</v>
      </c>
    </row>
    <row r="2044" spans="1:16" ht="12.75">
      <c r="A2044" t="s">
        <v>50</v>
      </c>
      <c s="34" t="s">
        <v>3444</v>
      </c>
      <c s="34" t="s">
        <v>3445</v>
      </c>
      <c s="35" t="s">
        <v>5</v>
      </c>
      <c s="6" t="s">
        <v>3446</v>
      </c>
      <c s="36" t="s">
        <v>54</v>
      </c>
      <c s="37">
        <v>3</v>
      </c>
      <c s="36">
        <v>0.02583</v>
      </c>
      <c s="36">
        <f>ROUND(G2044*H2044,6)</f>
      </c>
      <c r="L2044" s="38">
        <v>0</v>
      </c>
      <c s="32">
        <f>ROUND(ROUND(L2044,2)*ROUND(G2044,3),2)</f>
      </c>
      <c s="36" t="s">
        <v>97</v>
      </c>
      <c>
        <f>(M2044*21)/100</f>
      </c>
      <c t="s">
        <v>28</v>
      </c>
    </row>
    <row r="2045" spans="1:5" ht="12.75">
      <c r="A2045" s="35" t="s">
        <v>56</v>
      </c>
      <c r="E2045" s="39" t="s">
        <v>3446</v>
      </c>
    </row>
    <row r="2046" spans="1:5" ht="12.75">
      <c r="A2046" s="35" t="s">
        <v>57</v>
      </c>
      <c r="E2046" s="40" t="s">
        <v>5</v>
      </c>
    </row>
    <row r="2047" spans="1:5" ht="12.75">
      <c r="A2047" t="s">
        <v>58</v>
      </c>
      <c r="E2047" s="39" t="s">
        <v>5</v>
      </c>
    </row>
    <row r="2048" spans="1:16" ht="12.75">
      <c r="A2048" t="s">
        <v>50</v>
      </c>
      <c s="34" t="s">
        <v>3447</v>
      </c>
      <c s="34" t="s">
        <v>3448</v>
      </c>
      <c s="35" t="s">
        <v>5</v>
      </c>
      <c s="6" t="s">
        <v>3449</v>
      </c>
      <c s="36" t="s">
        <v>54</v>
      </c>
      <c s="37">
        <v>8</v>
      </c>
      <c s="36">
        <v>0.02009</v>
      </c>
      <c s="36">
        <f>ROUND(G2048*H2048,6)</f>
      </c>
      <c r="L2048" s="38">
        <v>0</v>
      </c>
      <c s="32">
        <f>ROUND(ROUND(L2048,2)*ROUND(G2048,3),2)</f>
      </c>
      <c s="36" t="s">
        <v>97</v>
      </c>
      <c>
        <f>(M2048*21)/100</f>
      </c>
      <c t="s">
        <v>28</v>
      </c>
    </row>
    <row r="2049" spans="1:5" ht="12.75">
      <c r="A2049" s="35" t="s">
        <v>56</v>
      </c>
      <c r="E2049" s="39" t="s">
        <v>3449</v>
      </c>
    </row>
    <row r="2050" spans="1:5" ht="12.75">
      <c r="A2050" s="35" t="s">
        <v>57</v>
      </c>
      <c r="E2050" s="40" t="s">
        <v>5</v>
      </c>
    </row>
    <row r="2051" spans="1:5" ht="12.75">
      <c r="A2051" t="s">
        <v>58</v>
      </c>
      <c r="E2051" s="39" t="s">
        <v>5</v>
      </c>
    </row>
    <row r="2052" spans="1:16" ht="12.75">
      <c r="A2052" t="s">
        <v>50</v>
      </c>
      <c s="34" t="s">
        <v>3450</v>
      </c>
      <c s="34" t="s">
        <v>3451</v>
      </c>
      <c s="35" t="s">
        <v>5</v>
      </c>
      <c s="6" t="s">
        <v>3452</v>
      </c>
      <c s="36" t="s">
        <v>54</v>
      </c>
      <c s="37">
        <v>2</v>
      </c>
      <c s="36">
        <v>0.01244</v>
      </c>
      <c s="36">
        <f>ROUND(G2052*H2052,6)</f>
      </c>
      <c r="L2052" s="38">
        <v>0</v>
      </c>
      <c s="32">
        <f>ROUND(ROUND(L2052,2)*ROUND(G2052,3),2)</f>
      </c>
      <c s="36" t="s">
        <v>97</v>
      </c>
      <c>
        <f>(M2052*21)/100</f>
      </c>
      <c t="s">
        <v>28</v>
      </c>
    </row>
    <row r="2053" spans="1:5" ht="12.75">
      <c r="A2053" s="35" t="s">
        <v>56</v>
      </c>
      <c r="E2053" s="39" t="s">
        <v>3452</v>
      </c>
    </row>
    <row r="2054" spans="1:5" ht="12.75">
      <c r="A2054" s="35" t="s">
        <v>57</v>
      </c>
      <c r="E2054" s="40" t="s">
        <v>5</v>
      </c>
    </row>
    <row r="2055" spans="1:5" ht="12.75">
      <c r="A2055" t="s">
        <v>58</v>
      </c>
      <c r="E2055" s="39" t="s">
        <v>5</v>
      </c>
    </row>
    <row r="2056" spans="1:16" ht="25.5">
      <c r="A2056" t="s">
        <v>50</v>
      </c>
      <c s="34" t="s">
        <v>3453</v>
      </c>
      <c s="34" t="s">
        <v>3454</v>
      </c>
      <c s="35" t="s">
        <v>5</v>
      </c>
      <c s="6" t="s">
        <v>3455</v>
      </c>
      <c s="36" t="s">
        <v>54</v>
      </c>
      <c s="37">
        <v>3</v>
      </c>
      <c s="36">
        <v>0.03605</v>
      </c>
      <c s="36">
        <f>ROUND(G2056*H2056,6)</f>
      </c>
      <c r="L2056" s="38">
        <v>0</v>
      </c>
      <c s="32">
        <f>ROUND(ROUND(L2056,2)*ROUND(G2056,3),2)</f>
      </c>
      <c s="36" t="s">
        <v>97</v>
      </c>
      <c>
        <f>(M2056*21)/100</f>
      </c>
      <c t="s">
        <v>28</v>
      </c>
    </row>
    <row r="2057" spans="1:5" ht="25.5">
      <c r="A2057" s="35" t="s">
        <v>56</v>
      </c>
      <c r="E2057" s="39" t="s">
        <v>3455</v>
      </c>
    </row>
    <row r="2058" spans="1:5" ht="12.75">
      <c r="A2058" s="35" t="s">
        <v>57</v>
      </c>
      <c r="E2058" s="40" t="s">
        <v>5</v>
      </c>
    </row>
    <row r="2059" spans="1:5" ht="12.75">
      <c r="A2059" t="s">
        <v>58</v>
      </c>
      <c r="E2059" s="39" t="s">
        <v>5</v>
      </c>
    </row>
    <row r="2060" spans="1:16" ht="25.5">
      <c r="A2060" t="s">
        <v>50</v>
      </c>
      <c s="34" t="s">
        <v>3456</v>
      </c>
      <c s="34" t="s">
        <v>3457</v>
      </c>
      <c s="35" t="s">
        <v>5</v>
      </c>
      <c s="6" t="s">
        <v>3458</v>
      </c>
      <c s="36" t="s">
        <v>54</v>
      </c>
      <c s="37">
        <v>1</v>
      </c>
      <c s="36">
        <v>0.04195</v>
      </c>
      <c s="36">
        <f>ROUND(G2060*H2060,6)</f>
      </c>
      <c r="L2060" s="38">
        <v>0</v>
      </c>
      <c s="32">
        <f>ROUND(ROUND(L2060,2)*ROUND(G2060,3),2)</f>
      </c>
      <c s="36" t="s">
        <v>97</v>
      </c>
      <c>
        <f>(M2060*21)/100</f>
      </c>
      <c t="s">
        <v>28</v>
      </c>
    </row>
    <row r="2061" spans="1:5" ht="25.5">
      <c r="A2061" s="35" t="s">
        <v>56</v>
      </c>
      <c r="E2061" s="39" t="s">
        <v>3458</v>
      </c>
    </row>
    <row r="2062" spans="1:5" ht="12.75">
      <c r="A2062" s="35" t="s">
        <v>57</v>
      </c>
      <c r="E2062" s="40" t="s">
        <v>5</v>
      </c>
    </row>
    <row r="2063" spans="1:5" ht="12.75">
      <c r="A2063" t="s">
        <v>58</v>
      </c>
      <c r="E2063" s="39" t="s">
        <v>5</v>
      </c>
    </row>
    <row r="2064" spans="1:16" ht="12.75">
      <c r="A2064" t="s">
        <v>50</v>
      </c>
      <c s="34" t="s">
        <v>3459</v>
      </c>
      <c s="34" t="s">
        <v>3460</v>
      </c>
      <c s="35" t="s">
        <v>5</v>
      </c>
      <c s="6" t="s">
        <v>3461</v>
      </c>
      <c s="36" t="s">
        <v>54</v>
      </c>
      <c s="37">
        <v>3</v>
      </c>
      <c s="36">
        <v>0</v>
      </c>
      <c s="36">
        <f>ROUND(G2064*H2064,6)</f>
      </c>
      <c r="L2064" s="38">
        <v>0</v>
      </c>
      <c s="32">
        <f>ROUND(ROUND(L2064,2)*ROUND(G2064,3),2)</f>
      </c>
      <c s="36" t="s">
        <v>926</v>
      </c>
      <c>
        <f>(M2064*21)/100</f>
      </c>
      <c t="s">
        <v>28</v>
      </c>
    </row>
    <row r="2065" spans="1:5" ht="12.75">
      <c r="A2065" s="35" t="s">
        <v>56</v>
      </c>
      <c r="E2065" s="39" t="s">
        <v>3461</v>
      </c>
    </row>
    <row r="2066" spans="1:5" ht="12.75">
      <c r="A2066" s="35" t="s">
        <v>57</v>
      </c>
      <c r="E2066" s="40" t="s">
        <v>5</v>
      </c>
    </row>
    <row r="2067" spans="1:5" ht="12.75">
      <c r="A2067" t="s">
        <v>58</v>
      </c>
      <c r="E2067" s="39" t="s">
        <v>59</v>
      </c>
    </row>
    <row r="2068" spans="1:16" ht="12.75">
      <c r="A2068" t="s">
        <v>50</v>
      </c>
      <c s="34" t="s">
        <v>3462</v>
      </c>
      <c s="34" t="s">
        <v>3463</v>
      </c>
      <c s="35" t="s">
        <v>5</v>
      </c>
      <c s="6" t="s">
        <v>3464</v>
      </c>
      <c s="36" t="s">
        <v>54</v>
      </c>
      <c s="37">
        <v>2</v>
      </c>
      <c s="36">
        <v>0.0128</v>
      </c>
      <c s="36">
        <f>ROUND(G2068*H2068,6)</f>
      </c>
      <c r="L2068" s="38">
        <v>0</v>
      </c>
      <c s="32">
        <f>ROUND(ROUND(L2068,2)*ROUND(G2068,3),2)</f>
      </c>
      <c s="36" t="s">
        <v>97</v>
      </c>
      <c>
        <f>(M2068*21)/100</f>
      </c>
      <c t="s">
        <v>28</v>
      </c>
    </row>
    <row r="2069" spans="1:5" ht="12.75">
      <c r="A2069" s="35" t="s">
        <v>56</v>
      </c>
      <c r="E2069" s="39" t="s">
        <v>3464</v>
      </c>
    </row>
    <row r="2070" spans="1:5" ht="12.75">
      <c r="A2070" s="35" t="s">
        <v>57</v>
      </c>
      <c r="E2070" s="40" t="s">
        <v>5</v>
      </c>
    </row>
    <row r="2071" spans="1:5" ht="12.75">
      <c r="A2071" t="s">
        <v>58</v>
      </c>
      <c r="E2071" s="39" t="s">
        <v>5</v>
      </c>
    </row>
    <row r="2072" spans="1:16" ht="12.75">
      <c r="A2072" t="s">
        <v>50</v>
      </c>
      <c s="34" t="s">
        <v>3465</v>
      </c>
      <c s="34" t="s">
        <v>3466</v>
      </c>
      <c s="35" t="s">
        <v>5</v>
      </c>
      <c s="6" t="s">
        <v>3467</v>
      </c>
      <c s="36" t="s">
        <v>54</v>
      </c>
      <c s="37">
        <v>1</v>
      </c>
      <c s="36">
        <v>0.0128</v>
      </c>
      <c s="36">
        <f>ROUND(G2072*H2072,6)</f>
      </c>
      <c r="L2072" s="38">
        <v>0</v>
      </c>
      <c s="32">
        <f>ROUND(ROUND(L2072,2)*ROUND(G2072,3),2)</f>
      </c>
      <c s="36" t="s">
        <v>97</v>
      </c>
      <c>
        <f>(M2072*21)/100</f>
      </c>
      <c t="s">
        <v>28</v>
      </c>
    </row>
    <row r="2073" spans="1:5" ht="12.75">
      <c r="A2073" s="35" t="s">
        <v>56</v>
      </c>
      <c r="E2073" s="39" t="s">
        <v>3467</v>
      </c>
    </row>
    <row r="2074" spans="1:5" ht="12.75">
      <c r="A2074" s="35" t="s">
        <v>57</v>
      </c>
      <c r="E2074" s="40" t="s">
        <v>5</v>
      </c>
    </row>
    <row r="2075" spans="1:5" ht="12.75">
      <c r="A2075" t="s">
        <v>58</v>
      </c>
      <c r="E2075" s="39" t="s">
        <v>5</v>
      </c>
    </row>
    <row r="2076" spans="1:16" ht="25.5">
      <c r="A2076" t="s">
        <v>50</v>
      </c>
      <c s="34" t="s">
        <v>3468</v>
      </c>
      <c s="34" t="s">
        <v>3469</v>
      </c>
      <c s="35" t="s">
        <v>5</v>
      </c>
      <c s="6" t="s">
        <v>3470</v>
      </c>
      <c s="36" t="s">
        <v>2988</v>
      </c>
      <c s="37">
        <v>4</v>
      </c>
      <c s="36">
        <v>0.003344</v>
      </c>
      <c s="36">
        <f>ROUND(G2076*H2076,6)</f>
      </c>
      <c r="L2076" s="38">
        <v>0</v>
      </c>
      <c s="32">
        <f>ROUND(ROUND(L2076,2)*ROUND(G2076,3),2)</f>
      </c>
      <c s="36" t="s">
        <v>926</v>
      </c>
      <c>
        <f>(M2076*21)/100</f>
      </c>
      <c t="s">
        <v>28</v>
      </c>
    </row>
    <row r="2077" spans="1:5" ht="25.5">
      <c r="A2077" s="35" t="s">
        <v>56</v>
      </c>
      <c r="E2077" s="39" t="s">
        <v>3470</v>
      </c>
    </row>
    <row r="2078" spans="1:5" ht="12.75">
      <c r="A2078" s="35" t="s">
        <v>57</v>
      </c>
      <c r="E2078" s="40" t="s">
        <v>5</v>
      </c>
    </row>
    <row r="2079" spans="1:5" ht="12.75">
      <c r="A2079" t="s">
        <v>58</v>
      </c>
      <c r="E2079" s="39" t="s">
        <v>59</v>
      </c>
    </row>
    <row r="2080" spans="1:16" ht="12.75">
      <c r="A2080" t="s">
        <v>50</v>
      </c>
      <c s="34" t="s">
        <v>3471</v>
      </c>
      <c s="34" t="s">
        <v>3472</v>
      </c>
      <c s="35" t="s">
        <v>5</v>
      </c>
      <c s="6" t="s">
        <v>3473</v>
      </c>
      <c s="36" t="s">
        <v>54</v>
      </c>
      <c s="37">
        <v>2</v>
      </c>
      <c s="36">
        <v>0.0149</v>
      </c>
      <c s="36">
        <f>ROUND(G2080*H2080,6)</f>
      </c>
      <c r="L2080" s="38">
        <v>0</v>
      </c>
      <c s="32">
        <f>ROUND(ROUND(L2080,2)*ROUND(G2080,3),2)</f>
      </c>
      <c s="36" t="s">
        <v>926</v>
      </c>
      <c>
        <f>(M2080*21)/100</f>
      </c>
      <c t="s">
        <v>28</v>
      </c>
    </row>
    <row r="2081" spans="1:5" ht="12.75">
      <c r="A2081" s="35" t="s">
        <v>56</v>
      </c>
      <c r="E2081" s="39" t="s">
        <v>3473</v>
      </c>
    </row>
    <row r="2082" spans="1:5" ht="12.75">
      <c r="A2082" s="35" t="s">
        <v>57</v>
      </c>
      <c r="E2082" s="40" t="s">
        <v>5</v>
      </c>
    </row>
    <row r="2083" spans="1:5" ht="12.75">
      <c r="A2083" t="s">
        <v>58</v>
      </c>
      <c r="E2083" s="39" t="s">
        <v>59</v>
      </c>
    </row>
    <row r="2084" spans="1:16" ht="12.75">
      <c r="A2084" t="s">
        <v>50</v>
      </c>
      <c s="34" t="s">
        <v>3474</v>
      </c>
      <c s="34" t="s">
        <v>3475</v>
      </c>
      <c s="35" t="s">
        <v>5</v>
      </c>
      <c s="6" t="s">
        <v>3476</v>
      </c>
      <c s="36" t="s">
        <v>54</v>
      </c>
      <c s="37">
        <v>2</v>
      </c>
      <c s="36">
        <v>0.0214</v>
      </c>
      <c s="36">
        <f>ROUND(G2084*H2084,6)</f>
      </c>
      <c r="L2084" s="38">
        <v>0</v>
      </c>
      <c s="32">
        <f>ROUND(ROUND(L2084,2)*ROUND(G2084,3),2)</f>
      </c>
      <c s="36" t="s">
        <v>926</v>
      </c>
      <c>
        <f>(M2084*21)/100</f>
      </c>
      <c t="s">
        <v>28</v>
      </c>
    </row>
    <row r="2085" spans="1:5" ht="12.75">
      <c r="A2085" s="35" t="s">
        <v>56</v>
      </c>
      <c r="E2085" s="39" t="s">
        <v>3476</v>
      </c>
    </row>
    <row r="2086" spans="1:5" ht="12.75">
      <c r="A2086" s="35" t="s">
        <v>57</v>
      </c>
      <c r="E2086" s="40" t="s">
        <v>5</v>
      </c>
    </row>
    <row r="2087" spans="1:5" ht="12.75">
      <c r="A2087" t="s">
        <v>58</v>
      </c>
      <c r="E2087" s="39" t="s">
        <v>59</v>
      </c>
    </row>
    <row r="2088" spans="1:16" ht="12.75">
      <c r="A2088" t="s">
        <v>50</v>
      </c>
      <c s="34" t="s">
        <v>3477</v>
      </c>
      <c s="34" t="s">
        <v>3478</v>
      </c>
      <c s="35" t="s">
        <v>5</v>
      </c>
      <c s="6" t="s">
        <v>3479</v>
      </c>
      <c s="36" t="s">
        <v>3480</v>
      </c>
      <c s="37">
        <v>2</v>
      </c>
      <c s="36">
        <v>0.0012</v>
      </c>
      <c s="36">
        <f>ROUND(G2088*H2088,6)</f>
      </c>
      <c r="L2088" s="38">
        <v>0</v>
      </c>
      <c s="32">
        <f>ROUND(ROUND(L2088,2)*ROUND(G2088,3),2)</f>
      </c>
      <c s="36" t="s">
        <v>926</v>
      </c>
      <c>
        <f>(M2088*21)/100</f>
      </c>
      <c t="s">
        <v>28</v>
      </c>
    </row>
    <row r="2089" spans="1:5" ht="12.75">
      <c r="A2089" s="35" t="s">
        <v>56</v>
      </c>
      <c r="E2089" s="39" t="s">
        <v>3479</v>
      </c>
    </row>
    <row r="2090" spans="1:5" ht="12.75">
      <c r="A2090" s="35" t="s">
        <v>57</v>
      </c>
      <c r="E2090" s="40" t="s">
        <v>5</v>
      </c>
    </row>
    <row r="2091" spans="1:5" ht="12.75">
      <c r="A2091" t="s">
        <v>58</v>
      </c>
      <c r="E2091" s="39" t="s">
        <v>59</v>
      </c>
    </row>
    <row r="2092" spans="1:16" ht="12.75">
      <c r="A2092" t="s">
        <v>50</v>
      </c>
      <c s="34" t="s">
        <v>3481</v>
      </c>
      <c s="34" t="s">
        <v>3482</v>
      </c>
      <c s="35" t="s">
        <v>5</v>
      </c>
      <c s="6" t="s">
        <v>3483</v>
      </c>
      <c s="36" t="s">
        <v>3480</v>
      </c>
      <c s="37">
        <v>2</v>
      </c>
      <c s="36">
        <v>0.0012</v>
      </c>
      <c s="36">
        <f>ROUND(G2092*H2092,6)</f>
      </c>
      <c r="L2092" s="38">
        <v>0</v>
      </c>
      <c s="32">
        <f>ROUND(ROUND(L2092,2)*ROUND(G2092,3),2)</f>
      </c>
      <c s="36" t="s">
        <v>926</v>
      </c>
      <c>
        <f>(M2092*21)/100</f>
      </c>
      <c t="s">
        <v>28</v>
      </c>
    </row>
    <row r="2093" spans="1:5" ht="12.75">
      <c r="A2093" s="35" t="s">
        <v>56</v>
      </c>
      <c r="E2093" s="39" t="s">
        <v>3483</v>
      </c>
    </row>
    <row r="2094" spans="1:5" ht="12.75">
      <c r="A2094" s="35" t="s">
        <v>57</v>
      </c>
      <c r="E2094" s="40" t="s">
        <v>5</v>
      </c>
    </row>
    <row r="2095" spans="1:5" ht="12.75">
      <c r="A2095" t="s">
        <v>58</v>
      </c>
      <c r="E2095" s="39" t="s">
        <v>59</v>
      </c>
    </row>
    <row r="2096" spans="1:16" ht="25.5">
      <c r="A2096" t="s">
        <v>50</v>
      </c>
      <c s="34" t="s">
        <v>3484</v>
      </c>
      <c s="34" t="s">
        <v>3485</v>
      </c>
      <c s="35" t="s">
        <v>5</v>
      </c>
      <c s="6" t="s">
        <v>3486</v>
      </c>
      <c s="36" t="s">
        <v>64</v>
      </c>
      <c s="37">
        <v>1700</v>
      </c>
      <c s="36">
        <v>0.000111</v>
      </c>
      <c s="36">
        <f>ROUND(G2096*H2096,6)</f>
      </c>
      <c r="L2096" s="38">
        <v>0</v>
      </c>
      <c s="32">
        <f>ROUND(ROUND(L2096,2)*ROUND(G2096,3),2)</f>
      </c>
      <c s="36" t="s">
        <v>926</v>
      </c>
      <c>
        <f>(M2096*21)/100</f>
      </c>
      <c t="s">
        <v>28</v>
      </c>
    </row>
    <row r="2097" spans="1:5" ht="25.5">
      <c r="A2097" s="35" t="s">
        <v>56</v>
      </c>
      <c r="E2097" s="39" t="s">
        <v>3486</v>
      </c>
    </row>
    <row r="2098" spans="1:5" ht="12.75">
      <c r="A2098" s="35" t="s">
        <v>57</v>
      </c>
      <c r="E2098" s="40" t="s">
        <v>5</v>
      </c>
    </row>
    <row r="2099" spans="1:5" ht="12.75">
      <c r="A2099" t="s">
        <v>58</v>
      </c>
      <c r="E2099" s="39" t="s">
        <v>59</v>
      </c>
    </row>
    <row r="2100" spans="1:16" ht="12.75">
      <c r="A2100" t="s">
        <v>50</v>
      </c>
      <c s="34" t="s">
        <v>3487</v>
      </c>
      <c s="34" t="s">
        <v>3488</v>
      </c>
      <c s="35" t="s">
        <v>5</v>
      </c>
      <c s="6" t="s">
        <v>3489</v>
      </c>
      <c s="36" t="s">
        <v>54</v>
      </c>
      <c s="37">
        <v>28</v>
      </c>
      <c s="36">
        <v>5E-05</v>
      </c>
      <c s="36">
        <f>ROUND(G2100*H2100,6)</f>
      </c>
      <c r="L2100" s="38">
        <v>0</v>
      </c>
      <c s="32">
        <f>ROUND(ROUND(L2100,2)*ROUND(G2100,3),2)</f>
      </c>
      <c s="36" t="s">
        <v>926</v>
      </c>
      <c>
        <f>(M2100*21)/100</f>
      </c>
      <c t="s">
        <v>28</v>
      </c>
    </row>
    <row r="2101" spans="1:5" ht="12.75">
      <c r="A2101" s="35" t="s">
        <v>56</v>
      </c>
      <c r="E2101" s="39" t="s">
        <v>3490</v>
      </c>
    </row>
    <row r="2102" spans="1:5" ht="12.75">
      <c r="A2102" s="35" t="s">
        <v>57</v>
      </c>
      <c r="E2102" s="40" t="s">
        <v>5</v>
      </c>
    </row>
    <row r="2103" spans="1:5" ht="12.75">
      <c r="A2103" t="s">
        <v>58</v>
      </c>
      <c r="E2103" s="39" t="s">
        <v>59</v>
      </c>
    </row>
    <row r="2104" spans="1:16" ht="12.75">
      <c r="A2104" t="s">
        <v>50</v>
      </c>
      <c s="34" t="s">
        <v>3491</v>
      </c>
      <c s="34" t="s">
        <v>3492</v>
      </c>
      <c s="35" t="s">
        <v>5</v>
      </c>
      <c s="6" t="s">
        <v>3493</v>
      </c>
      <c s="36" t="s">
        <v>54</v>
      </c>
      <c s="37">
        <v>62</v>
      </c>
      <c s="36">
        <v>5E-05</v>
      </c>
      <c s="36">
        <f>ROUND(G2104*H2104,6)</f>
      </c>
      <c r="L2104" s="38">
        <v>0</v>
      </c>
      <c s="32">
        <f>ROUND(ROUND(L2104,2)*ROUND(G2104,3),2)</f>
      </c>
      <c s="36" t="s">
        <v>97</v>
      </c>
      <c>
        <f>(M2104*21)/100</f>
      </c>
      <c t="s">
        <v>28</v>
      </c>
    </row>
    <row r="2105" spans="1:5" ht="12.75">
      <c r="A2105" s="35" t="s">
        <v>56</v>
      </c>
      <c r="E2105" s="39" t="s">
        <v>3493</v>
      </c>
    </row>
    <row r="2106" spans="1:5" ht="12.75">
      <c r="A2106" s="35" t="s">
        <v>57</v>
      </c>
      <c r="E2106" s="40" t="s">
        <v>5</v>
      </c>
    </row>
    <row r="2107" spans="1:5" ht="12.75">
      <c r="A2107" t="s">
        <v>58</v>
      </c>
      <c r="E2107" s="39" t="s">
        <v>5</v>
      </c>
    </row>
    <row r="2108" spans="1:16" ht="12.75">
      <c r="A2108" t="s">
        <v>50</v>
      </c>
      <c s="34" t="s">
        <v>3494</v>
      </c>
      <c s="34" t="s">
        <v>3495</v>
      </c>
      <c s="35" t="s">
        <v>5</v>
      </c>
      <c s="6" t="s">
        <v>3496</v>
      </c>
      <c s="36" t="s">
        <v>54</v>
      </c>
      <c s="37">
        <v>24</v>
      </c>
      <c s="36">
        <v>6E-05</v>
      </c>
      <c s="36">
        <f>ROUND(G2108*H2108,6)</f>
      </c>
      <c r="L2108" s="38">
        <v>0</v>
      </c>
      <c s="32">
        <f>ROUND(ROUND(L2108,2)*ROUND(G2108,3),2)</f>
      </c>
      <c s="36" t="s">
        <v>97</v>
      </c>
      <c>
        <f>(M2108*21)/100</f>
      </c>
      <c t="s">
        <v>28</v>
      </c>
    </row>
    <row r="2109" spans="1:5" ht="12.75">
      <c r="A2109" s="35" t="s">
        <v>56</v>
      </c>
      <c r="E2109" s="39" t="s">
        <v>3496</v>
      </c>
    </row>
    <row r="2110" spans="1:5" ht="12.75">
      <c r="A2110" s="35" t="s">
        <v>57</v>
      </c>
      <c r="E2110" s="40" t="s">
        <v>5</v>
      </c>
    </row>
    <row r="2111" spans="1:5" ht="12.75">
      <c r="A2111" t="s">
        <v>58</v>
      </c>
      <c r="E2111" s="39" t="s">
        <v>5</v>
      </c>
    </row>
    <row r="2112" spans="1:16" ht="12.75">
      <c r="A2112" t="s">
        <v>50</v>
      </c>
      <c s="34" t="s">
        <v>3497</v>
      </c>
      <c s="34" t="s">
        <v>3498</v>
      </c>
      <c s="35" t="s">
        <v>5</v>
      </c>
      <c s="6" t="s">
        <v>3499</v>
      </c>
      <c s="36" t="s">
        <v>54</v>
      </c>
      <c s="37">
        <v>46</v>
      </c>
      <c s="36">
        <v>0.00012</v>
      </c>
      <c s="36">
        <f>ROUND(G2112*H2112,6)</f>
      </c>
      <c r="L2112" s="38">
        <v>0</v>
      </c>
      <c s="32">
        <f>ROUND(ROUND(L2112,2)*ROUND(G2112,3),2)</f>
      </c>
      <c s="36" t="s">
        <v>97</v>
      </c>
      <c>
        <f>(M2112*21)/100</f>
      </c>
      <c t="s">
        <v>28</v>
      </c>
    </row>
    <row r="2113" spans="1:5" ht="12.75">
      <c r="A2113" s="35" t="s">
        <v>56</v>
      </c>
      <c r="E2113" s="39" t="s">
        <v>3499</v>
      </c>
    </row>
    <row r="2114" spans="1:5" ht="12.75">
      <c r="A2114" s="35" t="s">
        <v>57</v>
      </c>
      <c r="E2114" s="40" t="s">
        <v>5</v>
      </c>
    </row>
    <row r="2115" spans="1:5" ht="12.75">
      <c r="A2115" t="s">
        <v>58</v>
      </c>
      <c r="E2115" s="39" t="s">
        <v>5</v>
      </c>
    </row>
    <row r="2116" spans="1:16" ht="12.75">
      <c r="A2116" t="s">
        <v>50</v>
      </c>
      <c s="34" t="s">
        <v>3500</v>
      </c>
      <c s="34" t="s">
        <v>3501</v>
      </c>
      <c s="35" t="s">
        <v>5</v>
      </c>
      <c s="6" t="s">
        <v>3502</v>
      </c>
      <c s="36" t="s">
        <v>1156</v>
      </c>
      <c s="37">
        <v>60</v>
      </c>
      <c s="36">
        <v>0.001</v>
      </c>
      <c s="36">
        <f>ROUND(G2116*H2116,6)</f>
      </c>
      <c r="L2116" s="38">
        <v>0</v>
      </c>
      <c s="32">
        <f>ROUND(ROUND(L2116,2)*ROUND(G2116,3),2)</f>
      </c>
      <c s="36" t="s">
        <v>97</v>
      </c>
      <c>
        <f>(M2116*21)/100</f>
      </c>
      <c t="s">
        <v>28</v>
      </c>
    </row>
    <row r="2117" spans="1:5" ht="12.75">
      <c r="A2117" s="35" t="s">
        <v>56</v>
      </c>
      <c r="E2117" s="39" t="s">
        <v>3502</v>
      </c>
    </row>
    <row r="2118" spans="1:5" ht="12.75">
      <c r="A2118" s="35" t="s">
        <v>57</v>
      </c>
      <c r="E2118" s="40" t="s">
        <v>5</v>
      </c>
    </row>
    <row r="2119" spans="1:5" ht="12.75">
      <c r="A2119" t="s">
        <v>58</v>
      </c>
      <c r="E2119" s="39" t="s">
        <v>3503</v>
      </c>
    </row>
    <row r="2120" spans="1:16" ht="25.5">
      <c r="A2120" t="s">
        <v>50</v>
      </c>
      <c s="34" t="s">
        <v>3504</v>
      </c>
      <c s="34" t="s">
        <v>3505</v>
      </c>
      <c s="35" t="s">
        <v>5</v>
      </c>
      <c s="6" t="s">
        <v>3506</v>
      </c>
      <c s="36" t="s">
        <v>423</v>
      </c>
      <c s="37">
        <v>180</v>
      </c>
      <c s="36">
        <v>0.001232</v>
      </c>
      <c s="36">
        <f>ROUND(G2120*H2120,6)</f>
      </c>
      <c r="L2120" s="38">
        <v>0</v>
      </c>
      <c s="32">
        <f>ROUND(ROUND(L2120,2)*ROUND(G2120,3),2)</f>
      </c>
      <c s="36" t="s">
        <v>926</v>
      </c>
      <c>
        <f>(M2120*21)/100</f>
      </c>
      <c t="s">
        <v>28</v>
      </c>
    </row>
    <row r="2121" spans="1:5" ht="25.5">
      <c r="A2121" s="35" t="s">
        <v>56</v>
      </c>
      <c r="E2121" s="39" t="s">
        <v>3506</v>
      </c>
    </row>
    <row r="2122" spans="1:5" ht="12.75">
      <c r="A2122" s="35" t="s">
        <v>57</v>
      </c>
      <c r="E2122" s="40" t="s">
        <v>5</v>
      </c>
    </row>
    <row r="2123" spans="1:5" ht="12.75">
      <c r="A2123" t="s">
        <v>58</v>
      </c>
      <c r="E2123" s="39" t="s">
        <v>59</v>
      </c>
    </row>
    <row r="2124" spans="1:16" ht="25.5">
      <c r="A2124" t="s">
        <v>50</v>
      </c>
      <c s="34" t="s">
        <v>3507</v>
      </c>
      <c s="34" t="s">
        <v>3508</v>
      </c>
      <c s="35" t="s">
        <v>5</v>
      </c>
      <c s="6" t="s">
        <v>3509</v>
      </c>
      <c s="36" t="s">
        <v>423</v>
      </c>
      <c s="37">
        <v>80</v>
      </c>
      <c s="36">
        <v>0.00121</v>
      </c>
      <c s="36">
        <f>ROUND(G2124*H2124,6)</f>
      </c>
      <c r="L2124" s="38">
        <v>0</v>
      </c>
      <c s="32">
        <f>ROUND(ROUND(L2124,2)*ROUND(G2124,3),2)</f>
      </c>
      <c s="36" t="s">
        <v>926</v>
      </c>
      <c>
        <f>(M2124*21)/100</f>
      </c>
      <c t="s">
        <v>28</v>
      </c>
    </row>
    <row r="2125" spans="1:5" ht="25.5">
      <c r="A2125" s="35" t="s">
        <v>56</v>
      </c>
      <c r="E2125" s="39" t="s">
        <v>3509</v>
      </c>
    </row>
    <row r="2126" spans="1:5" ht="12.75">
      <c r="A2126" s="35" t="s">
        <v>57</v>
      </c>
      <c r="E2126" s="40" t="s">
        <v>5</v>
      </c>
    </row>
    <row r="2127" spans="1:5" ht="12.75">
      <c r="A2127" t="s">
        <v>58</v>
      </c>
      <c r="E2127" s="39" t="s">
        <v>59</v>
      </c>
    </row>
    <row r="2128" spans="1:16" ht="12.75">
      <c r="A2128" t="s">
        <v>50</v>
      </c>
      <c s="34" t="s">
        <v>3510</v>
      </c>
      <c s="34" t="s">
        <v>3511</v>
      </c>
      <c s="35" t="s">
        <v>5</v>
      </c>
      <c s="6" t="s">
        <v>3512</v>
      </c>
      <c s="36" t="s">
        <v>64</v>
      </c>
      <c s="37">
        <v>280</v>
      </c>
      <c s="36">
        <v>5.5E-05</v>
      </c>
      <c s="36">
        <f>ROUND(G2128*H2128,6)</f>
      </c>
      <c r="L2128" s="38">
        <v>0</v>
      </c>
      <c s="32">
        <f>ROUND(ROUND(L2128,2)*ROUND(G2128,3),2)</f>
      </c>
      <c s="36" t="s">
        <v>926</v>
      </c>
      <c>
        <f>(M2128*21)/100</f>
      </c>
      <c t="s">
        <v>28</v>
      </c>
    </row>
    <row r="2129" spans="1:5" ht="12.75">
      <c r="A2129" s="35" t="s">
        <v>56</v>
      </c>
      <c r="E2129" s="39" t="s">
        <v>3513</v>
      </c>
    </row>
    <row r="2130" spans="1:5" ht="12.75">
      <c r="A2130" s="35" t="s">
        <v>57</v>
      </c>
      <c r="E2130" s="40" t="s">
        <v>5</v>
      </c>
    </row>
    <row r="2131" spans="1:5" ht="12.75">
      <c r="A2131" t="s">
        <v>58</v>
      </c>
      <c r="E2131" s="39" t="s">
        <v>59</v>
      </c>
    </row>
    <row r="2132" spans="1:16" ht="12.75">
      <c r="A2132" t="s">
        <v>50</v>
      </c>
      <c s="34" t="s">
        <v>3514</v>
      </c>
      <c s="34" t="s">
        <v>3515</v>
      </c>
      <c s="35" t="s">
        <v>5</v>
      </c>
      <c s="6" t="s">
        <v>3516</v>
      </c>
      <c s="36" t="s">
        <v>64</v>
      </c>
      <c s="37">
        <v>90</v>
      </c>
      <c s="36">
        <v>9.9E-05</v>
      </c>
      <c s="36">
        <f>ROUND(G2132*H2132,6)</f>
      </c>
      <c r="L2132" s="38">
        <v>0</v>
      </c>
      <c s="32">
        <f>ROUND(ROUND(L2132,2)*ROUND(G2132,3),2)</f>
      </c>
      <c s="36" t="s">
        <v>926</v>
      </c>
      <c>
        <f>(M2132*21)/100</f>
      </c>
      <c t="s">
        <v>28</v>
      </c>
    </row>
    <row r="2133" spans="1:5" ht="12.75">
      <c r="A2133" s="35" t="s">
        <v>56</v>
      </c>
      <c r="E2133" s="39" t="s">
        <v>3517</v>
      </c>
    </row>
    <row r="2134" spans="1:5" ht="12.75">
      <c r="A2134" s="35" t="s">
        <v>57</v>
      </c>
      <c r="E2134" s="40" t="s">
        <v>5</v>
      </c>
    </row>
    <row r="2135" spans="1:5" ht="12.75">
      <c r="A2135" t="s">
        <v>58</v>
      </c>
      <c r="E2135" s="39" t="s">
        <v>59</v>
      </c>
    </row>
    <row r="2136" spans="1:16" ht="25.5">
      <c r="A2136" t="s">
        <v>50</v>
      </c>
      <c s="34" t="s">
        <v>3518</v>
      </c>
      <c s="34" t="s">
        <v>3519</v>
      </c>
      <c s="35" t="s">
        <v>5</v>
      </c>
      <c s="6" t="s">
        <v>3520</v>
      </c>
      <c s="36" t="s">
        <v>54</v>
      </c>
      <c s="37">
        <v>1</v>
      </c>
      <c s="36">
        <v>0.0032</v>
      </c>
      <c s="36">
        <f>ROUND(G2136*H2136,6)</f>
      </c>
      <c r="L2136" s="38">
        <v>0</v>
      </c>
      <c s="32">
        <f>ROUND(ROUND(L2136,2)*ROUND(G2136,3),2)</f>
      </c>
      <c s="36" t="s">
        <v>97</v>
      </c>
      <c>
        <f>(M2136*21)/100</f>
      </c>
      <c t="s">
        <v>28</v>
      </c>
    </row>
    <row r="2137" spans="1:5" ht="25.5">
      <c r="A2137" s="35" t="s">
        <v>56</v>
      </c>
      <c r="E2137" s="39" t="s">
        <v>3520</v>
      </c>
    </row>
    <row r="2138" spans="1:5" ht="12.75">
      <c r="A2138" s="35" t="s">
        <v>57</v>
      </c>
      <c r="E2138" s="40" t="s">
        <v>5</v>
      </c>
    </row>
    <row r="2139" spans="1:5" ht="12.75">
      <c r="A2139" t="s">
        <v>58</v>
      </c>
      <c r="E2139" s="39" t="s">
        <v>5</v>
      </c>
    </row>
    <row r="2140" spans="1:16" ht="25.5">
      <c r="A2140" t="s">
        <v>50</v>
      </c>
      <c s="34" t="s">
        <v>3521</v>
      </c>
      <c s="34" t="s">
        <v>3522</v>
      </c>
      <c s="35" t="s">
        <v>5</v>
      </c>
      <c s="6" t="s">
        <v>3523</v>
      </c>
      <c s="36" t="s">
        <v>54</v>
      </c>
      <c s="37">
        <v>1</v>
      </c>
      <c s="36">
        <v>0.0042</v>
      </c>
      <c s="36">
        <f>ROUND(G2140*H2140,6)</f>
      </c>
      <c r="L2140" s="38">
        <v>0</v>
      </c>
      <c s="32">
        <f>ROUND(ROUND(L2140,2)*ROUND(G2140,3),2)</f>
      </c>
      <c s="36" t="s">
        <v>97</v>
      </c>
      <c>
        <f>(M2140*21)/100</f>
      </c>
      <c t="s">
        <v>28</v>
      </c>
    </row>
    <row r="2141" spans="1:5" ht="25.5">
      <c r="A2141" s="35" t="s">
        <v>56</v>
      </c>
      <c r="E2141" s="39" t="s">
        <v>3523</v>
      </c>
    </row>
    <row r="2142" spans="1:5" ht="12.75">
      <c r="A2142" s="35" t="s">
        <v>57</v>
      </c>
      <c r="E2142" s="40" t="s">
        <v>5</v>
      </c>
    </row>
    <row r="2143" spans="1:5" ht="12.75">
      <c r="A2143" t="s">
        <v>58</v>
      </c>
      <c r="E2143" s="39" t="s">
        <v>5</v>
      </c>
    </row>
    <row r="2144" spans="1:16" ht="25.5">
      <c r="A2144" t="s">
        <v>50</v>
      </c>
      <c s="34" t="s">
        <v>3524</v>
      </c>
      <c s="34" t="s">
        <v>3525</v>
      </c>
      <c s="35" t="s">
        <v>5</v>
      </c>
      <c s="6" t="s">
        <v>3526</v>
      </c>
      <c s="36" t="s">
        <v>54</v>
      </c>
      <c s="37">
        <v>1</v>
      </c>
      <c s="36">
        <v>0.00765</v>
      </c>
      <c s="36">
        <f>ROUND(G2144*H2144,6)</f>
      </c>
      <c r="L2144" s="38">
        <v>0</v>
      </c>
      <c s="32">
        <f>ROUND(ROUND(L2144,2)*ROUND(G2144,3),2)</f>
      </c>
      <c s="36" t="s">
        <v>97</v>
      </c>
      <c>
        <f>(M2144*21)/100</f>
      </c>
      <c t="s">
        <v>28</v>
      </c>
    </row>
    <row r="2145" spans="1:5" ht="25.5">
      <c r="A2145" s="35" t="s">
        <v>56</v>
      </c>
      <c r="E2145" s="39" t="s">
        <v>3526</v>
      </c>
    </row>
    <row r="2146" spans="1:5" ht="12.75">
      <c r="A2146" s="35" t="s">
        <v>57</v>
      </c>
      <c r="E2146" s="40" t="s">
        <v>5</v>
      </c>
    </row>
    <row r="2147" spans="1:5" ht="12.75">
      <c r="A2147" t="s">
        <v>58</v>
      </c>
      <c r="E2147" s="39" t="s">
        <v>5</v>
      </c>
    </row>
    <row r="2148" spans="1:16" ht="25.5">
      <c r="A2148" t="s">
        <v>50</v>
      </c>
      <c s="34" t="s">
        <v>3527</v>
      </c>
      <c s="34" t="s">
        <v>3528</v>
      </c>
      <c s="35" t="s">
        <v>5</v>
      </c>
      <c s="6" t="s">
        <v>3529</v>
      </c>
      <c s="36" t="s">
        <v>54</v>
      </c>
      <c s="37">
        <v>2</v>
      </c>
      <c s="36">
        <v>0.0107</v>
      </c>
      <c s="36">
        <f>ROUND(G2148*H2148,6)</f>
      </c>
      <c r="L2148" s="38">
        <v>0</v>
      </c>
      <c s="32">
        <f>ROUND(ROUND(L2148,2)*ROUND(G2148,3),2)</f>
      </c>
      <c s="36" t="s">
        <v>926</v>
      </c>
      <c>
        <f>(M2148*21)/100</f>
      </c>
      <c t="s">
        <v>28</v>
      </c>
    </row>
    <row r="2149" spans="1:5" ht="25.5">
      <c r="A2149" s="35" t="s">
        <v>56</v>
      </c>
      <c r="E2149" s="39" t="s">
        <v>3529</v>
      </c>
    </row>
    <row r="2150" spans="1:5" ht="12.75">
      <c r="A2150" s="35" t="s">
        <v>57</v>
      </c>
      <c r="E2150" s="40" t="s">
        <v>5</v>
      </c>
    </row>
    <row r="2151" spans="1:5" ht="12.75">
      <c r="A2151" t="s">
        <v>58</v>
      </c>
      <c r="E2151" s="39" t="s">
        <v>59</v>
      </c>
    </row>
    <row r="2152" spans="1:16" ht="25.5">
      <c r="A2152" t="s">
        <v>50</v>
      </c>
      <c s="34" t="s">
        <v>3530</v>
      </c>
      <c s="34" t="s">
        <v>3531</v>
      </c>
      <c s="35" t="s">
        <v>5</v>
      </c>
      <c s="6" t="s">
        <v>3532</v>
      </c>
      <c s="36" t="s">
        <v>54</v>
      </c>
      <c s="37">
        <v>1</v>
      </c>
      <c s="36">
        <v>0.0132</v>
      </c>
      <c s="36">
        <f>ROUND(G2152*H2152,6)</f>
      </c>
      <c r="L2152" s="38">
        <v>0</v>
      </c>
      <c s="32">
        <f>ROUND(ROUND(L2152,2)*ROUND(G2152,3),2)</f>
      </c>
      <c s="36" t="s">
        <v>926</v>
      </c>
      <c>
        <f>(M2152*21)/100</f>
      </c>
      <c t="s">
        <v>28</v>
      </c>
    </row>
    <row r="2153" spans="1:5" ht="25.5">
      <c r="A2153" s="35" t="s">
        <v>56</v>
      </c>
      <c r="E2153" s="39" t="s">
        <v>3532</v>
      </c>
    </row>
    <row r="2154" spans="1:5" ht="12.75">
      <c r="A2154" s="35" t="s">
        <v>57</v>
      </c>
      <c r="E2154" s="40" t="s">
        <v>5</v>
      </c>
    </row>
    <row r="2155" spans="1:5" ht="12.75">
      <c r="A2155" t="s">
        <v>58</v>
      </c>
      <c r="E2155" s="39" t="s">
        <v>59</v>
      </c>
    </row>
    <row r="2156" spans="1:16" ht="25.5">
      <c r="A2156" t="s">
        <v>50</v>
      </c>
      <c s="34" t="s">
        <v>3533</v>
      </c>
      <c s="34" t="s">
        <v>3534</v>
      </c>
      <c s="35" t="s">
        <v>5</v>
      </c>
      <c s="6" t="s">
        <v>3535</v>
      </c>
      <c s="36" t="s">
        <v>54</v>
      </c>
      <c s="37">
        <v>28</v>
      </c>
      <c s="36">
        <v>7E-05</v>
      </c>
      <c s="36">
        <f>ROUND(G2156*H2156,6)</f>
      </c>
      <c r="L2156" s="38">
        <v>0</v>
      </c>
      <c s="32">
        <f>ROUND(ROUND(L2156,2)*ROUND(G2156,3),2)</f>
      </c>
      <c s="36" t="s">
        <v>926</v>
      </c>
      <c>
        <f>(M2156*21)/100</f>
      </c>
      <c t="s">
        <v>28</v>
      </c>
    </row>
    <row r="2157" spans="1:5" ht="25.5">
      <c r="A2157" s="35" t="s">
        <v>56</v>
      </c>
      <c r="E2157" s="39" t="s">
        <v>3535</v>
      </c>
    </row>
    <row r="2158" spans="1:5" ht="12.75">
      <c r="A2158" s="35" t="s">
        <v>57</v>
      </c>
      <c r="E2158" s="40" t="s">
        <v>5</v>
      </c>
    </row>
    <row r="2159" spans="1:5" ht="12.75">
      <c r="A2159" t="s">
        <v>58</v>
      </c>
      <c r="E2159" s="39" t="s">
        <v>59</v>
      </c>
    </row>
    <row r="2160" spans="1:16" ht="25.5">
      <c r="A2160" t="s">
        <v>50</v>
      </c>
      <c s="34" t="s">
        <v>3536</v>
      </c>
      <c s="34" t="s">
        <v>3537</v>
      </c>
      <c s="35" t="s">
        <v>5</v>
      </c>
      <c s="6" t="s">
        <v>3538</v>
      </c>
      <c s="36" t="s">
        <v>54</v>
      </c>
      <c s="37">
        <v>11</v>
      </c>
      <c s="36">
        <v>0.00015</v>
      </c>
      <c s="36">
        <f>ROUND(G2160*H2160,6)</f>
      </c>
      <c r="L2160" s="38">
        <v>0</v>
      </c>
      <c s="32">
        <f>ROUND(ROUND(L2160,2)*ROUND(G2160,3),2)</f>
      </c>
      <c s="36" t="s">
        <v>926</v>
      </c>
      <c>
        <f>(M2160*21)/100</f>
      </c>
      <c t="s">
        <v>28</v>
      </c>
    </row>
    <row r="2161" spans="1:5" ht="25.5">
      <c r="A2161" s="35" t="s">
        <v>56</v>
      </c>
      <c r="E2161" s="39" t="s">
        <v>3538</v>
      </c>
    </row>
    <row r="2162" spans="1:5" ht="12.75">
      <c r="A2162" s="35" t="s">
        <v>57</v>
      </c>
      <c r="E2162" s="40" t="s">
        <v>5</v>
      </c>
    </row>
    <row r="2163" spans="1:5" ht="12.75">
      <c r="A2163" t="s">
        <v>58</v>
      </c>
      <c r="E2163" s="39" t="s">
        <v>59</v>
      </c>
    </row>
    <row r="2164" spans="1:16" ht="12.75">
      <c r="A2164" t="s">
        <v>50</v>
      </c>
      <c s="34" t="s">
        <v>3539</v>
      </c>
      <c s="34" t="s">
        <v>3540</v>
      </c>
      <c s="35" t="s">
        <v>5</v>
      </c>
      <c s="6" t="s">
        <v>3541</v>
      </c>
      <c s="36" t="s">
        <v>54</v>
      </c>
      <c s="37">
        <v>14</v>
      </c>
      <c s="36">
        <v>0.00012</v>
      </c>
      <c s="36">
        <f>ROUND(G2164*H2164,6)</f>
      </c>
      <c r="L2164" s="38">
        <v>0</v>
      </c>
      <c s="32">
        <f>ROUND(ROUND(L2164,2)*ROUND(G2164,3),2)</f>
      </c>
      <c s="36" t="s">
        <v>926</v>
      </c>
      <c>
        <f>(M2164*21)/100</f>
      </c>
      <c t="s">
        <v>28</v>
      </c>
    </row>
    <row r="2165" spans="1:5" ht="12.75">
      <c r="A2165" s="35" t="s">
        <v>56</v>
      </c>
      <c r="E2165" s="39" t="s">
        <v>3541</v>
      </c>
    </row>
    <row r="2166" spans="1:5" ht="12.75">
      <c r="A2166" s="35" t="s">
        <v>57</v>
      </c>
      <c r="E2166" s="40" t="s">
        <v>5</v>
      </c>
    </row>
    <row r="2167" spans="1:5" ht="12.75">
      <c r="A2167" t="s">
        <v>58</v>
      </c>
      <c r="E2167" s="39" t="s">
        <v>59</v>
      </c>
    </row>
    <row r="2168" spans="1:16" ht="25.5">
      <c r="A2168" t="s">
        <v>50</v>
      </c>
      <c s="34" t="s">
        <v>3542</v>
      </c>
      <c s="34" t="s">
        <v>3543</v>
      </c>
      <c s="35" t="s">
        <v>5</v>
      </c>
      <c s="6" t="s">
        <v>3544</v>
      </c>
      <c s="36" t="s">
        <v>54</v>
      </c>
      <c s="37">
        <v>3</v>
      </c>
      <c s="36">
        <v>0.0004</v>
      </c>
      <c s="36">
        <f>ROUND(G2168*H2168,6)</f>
      </c>
      <c r="L2168" s="38">
        <v>0</v>
      </c>
      <c s="32">
        <f>ROUND(ROUND(L2168,2)*ROUND(G2168,3),2)</f>
      </c>
      <c s="36" t="s">
        <v>97</v>
      </c>
      <c>
        <f>(M2168*21)/100</f>
      </c>
      <c t="s">
        <v>28</v>
      </c>
    </row>
    <row r="2169" spans="1:5" ht="25.5">
      <c r="A2169" s="35" t="s">
        <v>56</v>
      </c>
      <c r="E2169" s="39" t="s">
        <v>3544</v>
      </c>
    </row>
    <row r="2170" spans="1:5" ht="12.75">
      <c r="A2170" s="35" t="s">
        <v>57</v>
      </c>
      <c r="E2170" s="40" t="s">
        <v>5</v>
      </c>
    </row>
    <row r="2171" spans="1:5" ht="12.75">
      <c r="A2171" t="s">
        <v>58</v>
      </c>
      <c r="E2171" s="39" t="s">
        <v>5</v>
      </c>
    </row>
    <row r="2172" spans="1:16" ht="12.75">
      <c r="A2172" t="s">
        <v>50</v>
      </c>
      <c s="34" t="s">
        <v>3545</v>
      </c>
      <c s="34" t="s">
        <v>3546</v>
      </c>
      <c s="35" t="s">
        <v>5</v>
      </c>
      <c s="6" t="s">
        <v>3547</v>
      </c>
      <c s="36" t="s">
        <v>54</v>
      </c>
      <c s="37">
        <v>3</v>
      </c>
      <c s="36">
        <v>0.0004</v>
      </c>
      <c s="36">
        <f>ROUND(G2172*H2172,6)</f>
      </c>
      <c r="L2172" s="38">
        <v>0</v>
      </c>
      <c s="32">
        <f>ROUND(ROUND(L2172,2)*ROUND(G2172,3),2)</f>
      </c>
      <c s="36" t="s">
        <v>97</v>
      </c>
      <c>
        <f>(M2172*21)/100</f>
      </c>
      <c t="s">
        <v>28</v>
      </c>
    </row>
    <row r="2173" spans="1:5" ht="12.75">
      <c r="A2173" s="35" t="s">
        <v>56</v>
      </c>
      <c r="E2173" s="39" t="s">
        <v>3547</v>
      </c>
    </row>
    <row r="2174" spans="1:5" ht="12.75">
      <c r="A2174" s="35" t="s">
        <v>57</v>
      </c>
      <c r="E2174" s="40" t="s">
        <v>5</v>
      </c>
    </row>
    <row r="2175" spans="1:5" ht="12.75">
      <c r="A2175" t="s">
        <v>58</v>
      </c>
      <c r="E2175" s="39" t="s">
        <v>5</v>
      </c>
    </row>
    <row r="2176" spans="1:16" ht="12.75">
      <c r="A2176" t="s">
        <v>50</v>
      </c>
      <c s="34" t="s">
        <v>3548</v>
      </c>
      <c s="34" t="s">
        <v>3549</v>
      </c>
      <c s="35" t="s">
        <v>5</v>
      </c>
      <c s="6" t="s">
        <v>3550</v>
      </c>
      <c s="36" t="s">
        <v>511</v>
      </c>
      <c s="37">
        <v>1</v>
      </c>
      <c s="36">
        <v>0</v>
      </c>
      <c s="36">
        <f>ROUND(G2176*H2176,6)</f>
      </c>
      <c r="L2176" s="38">
        <v>0</v>
      </c>
      <c s="32">
        <f>ROUND(ROUND(L2176,2)*ROUND(G2176,3),2)</f>
      </c>
      <c s="36" t="s">
        <v>97</v>
      </c>
      <c>
        <f>(M2176*21)/100</f>
      </c>
      <c t="s">
        <v>28</v>
      </c>
    </row>
    <row r="2177" spans="1:5" ht="12.75">
      <c r="A2177" s="35" t="s">
        <v>56</v>
      </c>
      <c r="E2177" s="39" t="s">
        <v>3550</v>
      </c>
    </row>
    <row r="2178" spans="1:5" ht="12.75">
      <c r="A2178" s="35" t="s">
        <v>57</v>
      </c>
      <c r="E2178" s="40" t="s">
        <v>5</v>
      </c>
    </row>
    <row r="2179" spans="1:5" ht="12.75">
      <c r="A2179" t="s">
        <v>58</v>
      </c>
      <c r="E2179" s="39" t="s">
        <v>5</v>
      </c>
    </row>
    <row r="2180" spans="1:16" ht="25.5">
      <c r="A2180" t="s">
        <v>50</v>
      </c>
      <c s="34" t="s">
        <v>3551</v>
      </c>
      <c s="34" t="s">
        <v>3552</v>
      </c>
      <c s="35" t="s">
        <v>5</v>
      </c>
      <c s="6" t="s">
        <v>3553</v>
      </c>
      <c s="36" t="s">
        <v>939</v>
      </c>
      <c s="37">
        <v>1.979</v>
      </c>
      <c s="36">
        <v>0</v>
      </c>
      <c s="36">
        <f>ROUND(G2180*H2180,6)</f>
      </c>
      <c r="L2180" s="38">
        <v>0</v>
      </c>
      <c s="32">
        <f>ROUND(ROUND(L2180,2)*ROUND(G2180,3),2)</f>
      </c>
      <c s="36" t="s">
        <v>926</v>
      </c>
      <c>
        <f>(M2180*21)/100</f>
      </c>
      <c t="s">
        <v>28</v>
      </c>
    </row>
    <row r="2181" spans="1:5" ht="25.5">
      <c r="A2181" s="35" t="s">
        <v>56</v>
      </c>
      <c r="E2181" s="39" t="s">
        <v>3553</v>
      </c>
    </row>
    <row r="2182" spans="1:5" ht="12.75">
      <c r="A2182" s="35" t="s">
        <v>57</v>
      </c>
      <c r="E2182" s="40" t="s">
        <v>5</v>
      </c>
    </row>
    <row r="2183" spans="1:5" ht="12.75">
      <c r="A2183" t="s">
        <v>58</v>
      </c>
      <c r="E2183" s="39" t="s">
        <v>59</v>
      </c>
    </row>
    <row r="2184" spans="1:13" ht="12.75">
      <c r="A2184" t="s">
        <v>47</v>
      </c>
      <c r="C2184" s="31" t="s">
        <v>3554</v>
      </c>
      <c r="E2184" s="33" t="s">
        <v>3555</v>
      </c>
      <c r="J2184" s="32">
        <f>0</f>
      </c>
      <c s="32">
        <f>0</f>
      </c>
      <c s="32">
        <f>0+L2185+L2189+L2193+L2197+L2201+L2205+L2209+L2213+L2217+L2221+L2225+L2229+L2233+L2237+L2241+L2245+L2249+L2253+L2257+L2261+L2265+L2269+L2273+L2277+L2281+L2285+L2289+L2293+L2297+L2301+L2305+L2309+L2313+L2317+L2321+L2325+L2329+L2333+L2337+L2341+L2345+L2349+L2353+L2357+L2361+L2365</f>
      </c>
      <c s="32">
        <f>0+M2185+M2189+M2193+M2197+M2201+M2205+M2209+M2213+M2217+M2221+M2225+M2229+M2233+M2237+M2241+M2245+M2249+M2253+M2257+M2261+M2265+M2269+M2273+M2277+M2281+M2285+M2289+M2293+M2297+M2301+M2305+M2309+M2313+M2317+M2321+M2325+M2329+M2333+M2337+M2341+M2345+M2349+M2353+M2357+M2361+M2365</f>
      </c>
    </row>
    <row r="2185" spans="1:16" ht="12.75">
      <c r="A2185" t="s">
        <v>50</v>
      </c>
      <c s="34" t="s">
        <v>3556</v>
      </c>
      <c s="34" t="s">
        <v>3557</v>
      </c>
      <c s="35" t="s">
        <v>5</v>
      </c>
      <c s="6" t="s">
        <v>3558</v>
      </c>
      <c s="36" t="s">
        <v>54</v>
      </c>
      <c s="37">
        <v>1</v>
      </c>
      <c s="36">
        <v>0</v>
      </c>
      <c s="36">
        <f>ROUND(G2185*H2185,6)</f>
      </c>
      <c r="L2185" s="38">
        <v>0</v>
      </c>
      <c s="32">
        <f>ROUND(ROUND(L2185,2)*ROUND(G2185,3),2)</f>
      </c>
      <c s="36" t="s">
        <v>97</v>
      </c>
      <c>
        <f>(M2185*21)/100</f>
      </c>
      <c t="s">
        <v>28</v>
      </c>
    </row>
    <row r="2186" spans="1:5" ht="12.75">
      <c r="A2186" s="35" t="s">
        <v>56</v>
      </c>
      <c r="E2186" s="39" t="s">
        <v>3558</v>
      </c>
    </row>
    <row r="2187" spans="1:5" ht="12.75">
      <c r="A2187" s="35" t="s">
        <v>57</v>
      </c>
      <c r="E2187" s="40" t="s">
        <v>5</v>
      </c>
    </row>
    <row r="2188" spans="1:5" ht="63.75">
      <c r="A2188" t="s">
        <v>58</v>
      </c>
      <c r="E2188" s="39" t="s">
        <v>3559</v>
      </c>
    </row>
    <row r="2189" spans="1:16" ht="12.75">
      <c r="A2189" t="s">
        <v>50</v>
      </c>
      <c s="34" t="s">
        <v>3560</v>
      </c>
      <c s="34" t="s">
        <v>3561</v>
      </c>
      <c s="35" t="s">
        <v>5</v>
      </c>
      <c s="6" t="s">
        <v>3562</v>
      </c>
      <c s="36" t="s">
        <v>511</v>
      </c>
      <c s="37">
        <v>1</v>
      </c>
      <c s="36">
        <v>0</v>
      </c>
      <c s="36">
        <f>ROUND(G2189*H2189,6)</f>
      </c>
      <c r="L2189" s="38">
        <v>0</v>
      </c>
      <c s="32">
        <f>ROUND(ROUND(L2189,2)*ROUND(G2189,3),2)</f>
      </c>
      <c s="36" t="s">
        <v>97</v>
      </c>
      <c>
        <f>(M2189*21)/100</f>
      </c>
      <c t="s">
        <v>28</v>
      </c>
    </row>
    <row r="2190" spans="1:5" ht="12.75">
      <c r="A2190" s="35" t="s">
        <v>56</v>
      </c>
      <c r="E2190" s="39" t="s">
        <v>3562</v>
      </c>
    </row>
    <row r="2191" spans="1:5" ht="12.75">
      <c r="A2191" s="35" t="s">
        <v>57</v>
      </c>
      <c r="E2191" s="40" t="s">
        <v>5</v>
      </c>
    </row>
    <row r="2192" spans="1:5" ht="12.75">
      <c r="A2192" t="s">
        <v>58</v>
      </c>
      <c r="E2192" s="39" t="s">
        <v>5</v>
      </c>
    </row>
    <row r="2193" spans="1:16" ht="12.75">
      <c r="A2193" t="s">
        <v>50</v>
      </c>
      <c s="34" t="s">
        <v>3563</v>
      </c>
      <c s="34" t="s">
        <v>3564</v>
      </c>
      <c s="35" t="s">
        <v>5</v>
      </c>
      <c s="6" t="s">
        <v>3565</v>
      </c>
      <c s="36" t="s">
        <v>54</v>
      </c>
      <c s="37">
        <v>1</v>
      </c>
      <c s="36">
        <v>0</v>
      </c>
      <c s="36">
        <f>ROUND(G2193*H2193,6)</f>
      </c>
      <c r="L2193" s="38">
        <v>0</v>
      </c>
      <c s="32">
        <f>ROUND(ROUND(L2193,2)*ROUND(G2193,3),2)</f>
      </c>
      <c s="36" t="s">
        <v>97</v>
      </c>
      <c>
        <f>(M2193*21)/100</f>
      </c>
      <c t="s">
        <v>28</v>
      </c>
    </row>
    <row r="2194" spans="1:5" ht="12.75">
      <c r="A2194" s="35" t="s">
        <v>56</v>
      </c>
      <c r="E2194" s="39" t="s">
        <v>3565</v>
      </c>
    </row>
    <row r="2195" spans="1:5" ht="12.75">
      <c r="A2195" s="35" t="s">
        <v>57</v>
      </c>
      <c r="E2195" s="40" t="s">
        <v>5</v>
      </c>
    </row>
    <row r="2196" spans="1:5" ht="63.75">
      <c r="A2196" t="s">
        <v>58</v>
      </c>
      <c r="E2196" s="39" t="s">
        <v>3559</v>
      </c>
    </row>
    <row r="2197" spans="1:16" ht="12.75">
      <c r="A2197" t="s">
        <v>50</v>
      </c>
      <c s="34" t="s">
        <v>3566</v>
      </c>
      <c s="34" t="s">
        <v>3567</v>
      </c>
      <c s="35" t="s">
        <v>5</v>
      </c>
      <c s="6" t="s">
        <v>3568</v>
      </c>
      <c s="36" t="s">
        <v>511</v>
      </c>
      <c s="37">
        <v>1</v>
      </c>
      <c s="36">
        <v>0</v>
      </c>
      <c s="36">
        <f>ROUND(G2197*H2197,6)</f>
      </c>
      <c r="L2197" s="38">
        <v>0</v>
      </c>
      <c s="32">
        <f>ROUND(ROUND(L2197,2)*ROUND(G2197,3),2)</f>
      </c>
      <c s="36" t="s">
        <v>97</v>
      </c>
      <c>
        <f>(M2197*21)/100</f>
      </c>
      <c t="s">
        <v>28</v>
      </c>
    </row>
    <row r="2198" spans="1:5" ht="12.75">
      <c r="A2198" s="35" t="s">
        <v>56</v>
      </c>
      <c r="E2198" s="39" t="s">
        <v>3568</v>
      </c>
    </row>
    <row r="2199" spans="1:5" ht="12.75">
      <c r="A2199" s="35" t="s">
        <v>57</v>
      </c>
      <c r="E2199" s="40" t="s">
        <v>5</v>
      </c>
    </row>
    <row r="2200" spans="1:5" ht="12.75">
      <c r="A2200" t="s">
        <v>58</v>
      </c>
      <c r="E2200" s="39" t="s">
        <v>5</v>
      </c>
    </row>
    <row r="2201" spans="1:16" ht="12.75">
      <c r="A2201" t="s">
        <v>50</v>
      </c>
      <c s="34" t="s">
        <v>3569</v>
      </c>
      <c s="34" t="s">
        <v>3570</v>
      </c>
      <c s="35" t="s">
        <v>5</v>
      </c>
      <c s="6" t="s">
        <v>3571</v>
      </c>
      <c s="36" t="s">
        <v>54</v>
      </c>
      <c s="37">
        <v>1</v>
      </c>
      <c s="36">
        <v>0</v>
      </c>
      <c s="36">
        <f>ROUND(G2201*H2201,6)</f>
      </c>
      <c r="L2201" s="38">
        <v>0</v>
      </c>
      <c s="32">
        <f>ROUND(ROUND(L2201,2)*ROUND(G2201,3),2)</f>
      </c>
      <c s="36" t="s">
        <v>97</v>
      </c>
      <c>
        <f>(M2201*21)/100</f>
      </c>
      <c t="s">
        <v>28</v>
      </c>
    </row>
    <row r="2202" spans="1:5" ht="12.75">
      <c r="A2202" s="35" t="s">
        <v>56</v>
      </c>
      <c r="E2202" s="39" t="s">
        <v>3571</v>
      </c>
    </row>
    <row r="2203" spans="1:5" ht="12.75">
      <c r="A2203" s="35" t="s">
        <v>57</v>
      </c>
      <c r="E2203" s="40" t="s">
        <v>5</v>
      </c>
    </row>
    <row r="2204" spans="1:5" ht="63.75">
      <c r="A2204" t="s">
        <v>58</v>
      </c>
      <c r="E2204" s="39" t="s">
        <v>3559</v>
      </c>
    </row>
    <row r="2205" spans="1:16" ht="12.75">
      <c r="A2205" t="s">
        <v>50</v>
      </c>
      <c s="34" t="s">
        <v>3572</v>
      </c>
      <c s="34" t="s">
        <v>3573</v>
      </c>
      <c s="35" t="s">
        <v>5</v>
      </c>
      <c s="6" t="s">
        <v>3574</v>
      </c>
      <c s="36" t="s">
        <v>511</v>
      </c>
      <c s="37">
        <v>1</v>
      </c>
      <c s="36">
        <v>0</v>
      </c>
      <c s="36">
        <f>ROUND(G2205*H2205,6)</f>
      </c>
      <c r="L2205" s="38">
        <v>0</v>
      </c>
      <c s="32">
        <f>ROUND(ROUND(L2205,2)*ROUND(G2205,3),2)</f>
      </c>
      <c s="36" t="s">
        <v>97</v>
      </c>
      <c>
        <f>(M2205*21)/100</f>
      </c>
      <c t="s">
        <v>28</v>
      </c>
    </row>
    <row r="2206" spans="1:5" ht="12.75">
      <c r="A2206" s="35" t="s">
        <v>56</v>
      </c>
      <c r="E2206" s="39" t="s">
        <v>3574</v>
      </c>
    </row>
    <row r="2207" spans="1:5" ht="12.75">
      <c r="A2207" s="35" t="s">
        <v>57</v>
      </c>
      <c r="E2207" s="40" t="s">
        <v>5</v>
      </c>
    </row>
    <row r="2208" spans="1:5" ht="12.75">
      <c r="A2208" t="s">
        <v>58</v>
      </c>
      <c r="E2208" s="39" t="s">
        <v>5</v>
      </c>
    </row>
    <row r="2209" spans="1:16" ht="12.75">
      <c r="A2209" t="s">
        <v>50</v>
      </c>
      <c s="34" t="s">
        <v>3575</v>
      </c>
      <c s="34" t="s">
        <v>3576</v>
      </c>
      <c s="35" t="s">
        <v>5</v>
      </c>
      <c s="6" t="s">
        <v>3577</v>
      </c>
      <c s="36" t="s">
        <v>54</v>
      </c>
      <c s="37">
        <v>1</v>
      </c>
      <c s="36">
        <v>0</v>
      </c>
      <c s="36">
        <f>ROUND(G2209*H2209,6)</f>
      </c>
      <c r="L2209" s="38">
        <v>0</v>
      </c>
      <c s="32">
        <f>ROUND(ROUND(L2209,2)*ROUND(G2209,3),2)</f>
      </c>
      <c s="36" t="s">
        <v>97</v>
      </c>
      <c>
        <f>(M2209*21)/100</f>
      </c>
      <c t="s">
        <v>28</v>
      </c>
    </row>
    <row r="2210" spans="1:5" ht="12.75">
      <c r="A2210" s="35" t="s">
        <v>56</v>
      </c>
      <c r="E2210" s="39" t="s">
        <v>3577</v>
      </c>
    </row>
    <row r="2211" spans="1:5" ht="12.75">
      <c r="A2211" s="35" t="s">
        <v>57</v>
      </c>
      <c r="E2211" s="40" t="s">
        <v>5</v>
      </c>
    </row>
    <row r="2212" spans="1:5" ht="51">
      <c r="A2212" t="s">
        <v>58</v>
      </c>
      <c r="E2212" s="39" t="s">
        <v>3578</v>
      </c>
    </row>
    <row r="2213" spans="1:16" ht="12.75">
      <c r="A2213" t="s">
        <v>50</v>
      </c>
      <c s="34" t="s">
        <v>3579</v>
      </c>
      <c s="34" t="s">
        <v>3580</v>
      </c>
      <c s="35" t="s">
        <v>5</v>
      </c>
      <c s="6" t="s">
        <v>3581</v>
      </c>
      <c s="36" t="s">
        <v>511</v>
      </c>
      <c s="37">
        <v>1</v>
      </c>
      <c s="36">
        <v>0</v>
      </c>
      <c s="36">
        <f>ROUND(G2213*H2213,6)</f>
      </c>
      <c r="L2213" s="38">
        <v>0</v>
      </c>
      <c s="32">
        <f>ROUND(ROUND(L2213,2)*ROUND(G2213,3),2)</f>
      </c>
      <c s="36" t="s">
        <v>97</v>
      </c>
      <c>
        <f>(M2213*21)/100</f>
      </c>
      <c t="s">
        <v>28</v>
      </c>
    </row>
    <row r="2214" spans="1:5" ht="12.75">
      <c r="A2214" s="35" t="s">
        <v>56</v>
      </c>
      <c r="E2214" s="39" t="s">
        <v>3581</v>
      </c>
    </row>
    <row r="2215" spans="1:5" ht="12.75">
      <c r="A2215" s="35" t="s">
        <v>57</v>
      </c>
      <c r="E2215" s="40" t="s">
        <v>5</v>
      </c>
    </row>
    <row r="2216" spans="1:5" ht="12.75">
      <c r="A2216" t="s">
        <v>58</v>
      </c>
      <c r="E2216" s="39" t="s">
        <v>5</v>
      </c>
    </row>
    <row r="2217" spans="1:16" ht="38.25">
      <c r="A2217" t="s">
        <v>50</v>
      </c>
      <c s="34" t="s">
        <v>3582</v>
      </c>
      <c s="34" t="s">
        <v>3583</v>
      </c>
      <c s="35" t="s">
        <v>5</v>
      </c>
      <c s="6" t="s">
        <v>3584</v>
      </c>
      <c s="36" t="s">
        <v>64</v>
      </c>
      <c s="37">
        <v>65</v>
      </c>
      <c s="36">
        <v>0</v>
      </c>
      <c s="36">
        <f>ROUND(G2217*H2217,6)</f>
      </c>
      <c r="L2217" s="38">
        <v>0</v>
      </c>
      <c s="32">
        <f>ROUND(ROUND(L2217,2)*ROUND(G2217,3),2)</f>
      </c>
      <c s="36" t="s">
        <v>926</v>
      </c>
      <c>
        <f>(M2217*21)/100</f>
      </c>
      <c t="s">
        <v>28</v>
      </c>
    </row>
    <row r="2218" spans="1:5" ht="38.25">
      <c r="A2218" s="35" t="s">
        <v>56</v>
      </c>
      <c r="E2218" s="39" t="s">
        <v>3585</v>
      </c>
    </row>
    <row r="2219" spans="1:5" ht="12.75">
      <c r="A2219" s="35" t="s">
        <v>57</v>
      </c>
      <c r="E2219" s="40" t="s">
        <v>5</v>
      </c>
    </row>
    <row r="2220" spans="1:5" ht="12.75">
      <c r="A2220" t="s">
        <v>58</v>
      </c>
      <c r="E2220" s="39" t="s">
        <v>59</v>
      </c>
    </row>
    <row r="2221" spans="1:16" ht="25.5">
      <c r="A2221" t="s">
        <v>50</v>
      </c>
      <c s="34" t="s">
        <v>3586</v>
      </c>
      <c s="34" t="s">
        <v>3587</v>
      </c>
      <c s="35" t="s">
        <v>5</v>
      </c>
      <c s="6" t="s">
        <v>3588</v>
      </c>
      <c s="36" t="s">
        <v>64</v>
      </c>
      <c s="37">
        <v>74.75</v>
      </c>
      <c s="36">
        <v>0.00011</v>
      </c>
      <c s="36">
        <f>ROUND(G2221*H2221,6)</f>
      </c>
      <c r="L2221" s="38">
        <v>0</v>
      </c>
      <c s="32">
        <f>ROUND(ROUND(L2221,2)*ROUND(G2221,3),2)</f>
      </c>
      <c s="36" t="s">
        <v>926</v>
      </c>
      <c>
        <f>(M2221*21)/100</f>
      </c>
      <c t="s">
        <v>28</v>
      </c>
    </row>
    <row r="2222" spans="1:5" ht="25.5">
      <c r="A2222" s="35" t="s">
        <v>56</v>
      </c>
      <c r="E2222" s="39" t="s">
        <v>3588</v>
      </c>
    </row>
    <row r="2223" spans="1:5" ht="12.75">
      <c r="A2223" s="35" t="s">
        <v>57</v>
      </c>
      <c r="E2223" s="40" t="s">
        <v>5</v>
      </c>
    </row>
    <row r="2224" spans="1:5" ht="12.75">
      <c r="A2224" t="s">
        <v>58</v>
      </c>
      <c r="E2224" s="39" t="s">
        <v>59</v>
      </c>
    </row>
    <row r="2225" spans="1:16" ht="12.75">
      <c r="A2225" t="s">
        <v>50</v>
      </c>
      <c s="34" t="s">
        <v>3589</v>
      </c>
      <c s="34" t="s">
        <v>3590</v>
      </c>
      <c s="35" t="s">
        <v>5</v>
      </c>
      <c s="6" t="s">
        <v>3591</v>
      </c>
      <c s="36" t="s">
        <v>64</v>
      </c>
      <c s="37">
        <v>4950</v>
      </c>
      <c s="36">
        <v>0</v>
      </c>
      <c s="36">
        <f>ROUND(G2225*H2225,6)</f>
      </c>
      <c r="L2225" s="38">
        <v>0</v>
      </c>
      <c s="32">
        <f>ROUND(ROUND(L2225,2)*ROUND(G2225,3),2)</f>
      </c>
      <c s="36" t="s">
        <v>926</v>
      </c>
      <c>
        <f>(M2225*21)/100</f>
      </c>
      <c t="s">
        <v>28</v>
      </c>
    </row>
    <row r="2226" spans="1:5" ht="12.75">
      <c r="A2226" s="35" t="s">
        <v>56</v>
      </c>
      <c r="E2226" s="39" t="s">
        <v>3591</v>
      </c>
    </row>
    <row r="2227" spans="1:5" ht="12.75">
      <c r="A2227" s="35" t="s">
        <v>57</v>
      </c>
      <c r="E2227" s="40" t="s">
        <v>5</v>
      </c>
    </row>
    <row r="2228" spans="1:5" ht="12.75">
      <c r="A2228" t="s">
        <v>58</v>
      </c>
      <c r="E2228" s="39" t="s">
        <v>59</v>
      </c>
    </row>
    <row r="2229" spans="1:16" ht="25.5">
      <c r="A2229" t="s">
        <v>50</v>
      </c>
      <c s="34" t="s">
        <v>3592</v>
      </c>
      <c s="34" t="s">
        <v>3593</v>
      </c>
      <c s="35" t="s">
        <v>5</v>
      </c>
      <c s="6" t="s">
        <v>3594</v>
      </c>
      <c s="36" t="s">
        <v>64</v>
      </c>
      <c s="37">
        <v>2520</v>
      </c>
      <c s="36">
        <v>5E-05</v>
      </c>
      <c s="36">
        <f>ROUND(G2229*H2229,6)</f>
      </c>
      <c r="L2229" s="38">
        <v>0</v>
      </c>
      <c s="32">
        <f>ROUND(ROUND(L2229,2)*ROUND(G2229,3),2)</f>
      </c>
      <c s="36" t="s">
        <v>926</v>
      </c>
      <c>
        <f>(M2229*21)/100</f>
      </c>
      <c t="s">
        <v>28</v>
      </c>
    </row>
    <row r="2230" spans="1:5" ht="25.5">
      <c r="A2230" s="35" t="s">
        <v>56</v>
      </c>
      <c r="E2230" s="39" t="s">
        <v>3594</v>
      </c>
    </row>
    <row r="2231" spans="1:5" ht="12.75">
      <c r="A2231" s="35" t="s">
        <v>57</v>
      </c>
      <c r="E2231" s="40" t="s">
        <v>5</v>
      </c>
    </row>
    <row r="2232" spans="1:5" ht="12.75">
      <c r="A2232" t="s">
        <v>58</v>
      </c>
      <c r="E2232" s="39" t="s">
        <v>59</v>
      </c>
    </row>
    <row r="2233" spans="1:16" ht="25.5">
      <c r="A2233" t="s">
        <v>50</v>
      </c>
      <c s="34" t="s">
        <v>3595</v>
      </c>
      <c s="34" t="s">
        <v>3596</v>
      </c>
      <c s="35" t="s">
        <v>5</v>
      </c>
      <c s="6" t="s">
        <v>3597</v>
      </c>
      <c s="36" t="s">
        <v>64</v>
      </c>
      <c s="37">
        <v>402.5</v>
      </c>
      <c s="36">
        <v>0.0002</v>
      </c>
      <c s="36">
        <f>ROUND(G2233*H2233,6)</f>
      </c>
      <c r="L2233" s="38">
        <v>0</v>
      </c>
      <c s="32">
        <f>ROUND(ROUND(L2233,2)*ROUND(G2233,3),2)</f>
      </c>
      <c s="36" t="s">
        <v>926</v>
      </c>
      <c>
        <f>(M2233*21)/100</f>
      </c>
      <c t="s">
        <v>28</v>
      </c>
    </row>
    <row r="2234" spans="1:5" ht="25.5">
      <c r="A2234" s="35" t="s">
        <v>56</v>
      </c>
      <c r="E2234" s="39" t="s">
        <v>3597</v>
      </c>
    </row>
    <row r="2235" spans="1:5" ht="12.75">
      <c r="A2235" s="35" t="s">
        <v>57</v>
      </c>
      <c r="E2235" s="40" t="s">
        <v>5</v>
      </c>
    </row>
    <row r="2236" spans="1:5" ht="12.75">
      <c r="A2236" t="s">
        <v>58</v>
      </c>
      <c r="E2236" s="39" t="s">
        <v>59</v>
      </c>
    </row>
    <row r="2237" spans="1:16" ht="12.75">
      <c r="A2237" t="s">
        <v>50</v>
      </c>
      <c s="34" t="s">
        <v>3598</v>
      </c>
      <c s="34" t="s">
        <v>3599</v>
      </c>
      <c s="35" t="s">
        <v>5</v>
      </c>
      <c s="6" t="s">
        <v>3600</v>
      </c>
      <c s="36" t="s">
        <v>64</v>
      </c>
      <c s="37">
        <v>2875</v>
      </c>
      <c s="36">
        <v>6E-05</v>
      </c>
      <c s="36">
        <f>ROUND(G2237*H2237,6)</f>
      </c>
      <c r="L2237" s="38">
        <v>0</v>
      </c>
      <c s="32">
        <f>ROUND(ROUND(L2237,2)*ROUND(G2237,3),2)</f>
      </c>
      <c s="36" t="s">
        <v>97</v>
      </c>
      <c>
        <f>(M2237*21)/100</f>
      </c>
      <c t="s">
        <v>28</v>
      </c>
    </row>
    <row r="2238" spans="1:5" ht="12.75">
      <c r="A2238" s="35" t="s">
        <v>56</v>
      </c>
      <c r="E2238" s="39" t="s">
        <v>3600</v>
      </c>
    </row>
    <row r="2239" spans="1:5" ht="12.75">
      <c r="A2239" s="35" t="s">
        <v>57</v>
      </c>
      <c r="E2239" s="40" t="s">
        <v>5</v>
      </c>
    </row>
    <row r="2240" spans="1:5" ht="12.75">
      <c r="A2240" t="s">
        <v>58</v>
      </c>
      <c r="E2240" s="39" t="s">
        <v>5</v>
      </c>
    </row>
    <row r="2241" spans="1:16" ht="12.75">
      <c r="A2241" t="s">
        <v>50</v>
      </c>
      <c s="34" t="s">
        <v>3601</v>
      </c>
      <c s="34" t="s">
        <v>3602</v>
      </c>
      <c s="35" t="s">
        <v>5</v>
      </c>
      <c s="6" t="s">
        <v>3603</v>
      </c>
      <c s="36" t="s">
        <v>64</v>
      </c>
      <c s="37">
        <v>280</v>
      </c>
      <c s="36">
        <v>0</v>
      </c>
      <c s="36">
        <f>ROUND(G2241*H2241,6)</f>
      </c>
      <c r="L2241" s="38">
        <v>0</v>
      </c>
      <c s="32">
        <f>ROUND(ROUND(L2241,2)*ROUND(G2241,3),2)</f>
      </c>
      <c s="36" t="s">
        <v>926</v>
      </c>
      <c>
        <f>(M2241*21)/100</f>
      </c>
      <c t="s">
        <v>28</v>
      </c>
    </row>
    <row r="2242" spans="1:5" ht="12.75">
      <c r="A2242" s="35" t="s">
        <v>56</v>
      </c>
      <c r="E2242" s="39" t="s">
        <v>3603</v>
      </c>
    </row>
    <row r="2243" spans="1:5" ht="12.75">
      <c r="A2243" s="35" t="s">
        <v>57</v>
      </c>
      <c r="E2243" s="40" t="s">
        <v>5</v>
      </c>
    </row>
    <row r="2244" spans="1:5" ht="12.75">
      <c r="A2244" t="s">
        <v>58</v>
      </c>
      <c r="E2244" s="39" t="s">
        <v>59</v>
      </c>
    </row>
    <row r="2245" spans="1:16" ht="25.5">
      <c r="A2245" t="s">
        <v>50</v>
      </c>
      <c s="34" t="s">
        <v>3604</v>
      </c>
      <c s="34" t="s">
        <v>3605</v>
      </c>
      <c s="35" t="s">
        <v>5</v>
      </c>
      <c s="6" t="s">
        <v>3606</v>
      </c>
      <c s="36" t="s">
        <v>64</v>
      </c>
      <c s="37">
        <v>322</v>
      </c>
      <c s="36">
        <v>0.00045</v>
      </c>
      <c s="36">
        <f>ROUND(G2245*H2245,6)</f>
      </c>
      <c r="L2245" s="38">
        <v>0</v>
      </c>
      <c s="32">
        <f>ROUND(ROUND(L2245,2)*ROUND(G2245,3),2)</f>
      </c>
      <c s="36" t="s">
        <v>97</v>
      </c>
      <c>
        <f>(M2245*21)/100</f>
      </c>
      <c t="s">
        <v>28</v>
      </c>
    </row>
    <row r="2246" spans="1:5" ht="25.5">
      <c r="A2246" s="35" t="s">
        <v>56</v>
      </c>
      <c r="E2246" s="39" t="s">
        <v>3606</v>
      </c>
    </row>
    <row r="2247" spans="1:5" ht="12.75">
      <c r="A2247" s="35" t="s">
        <v>57</v>
      </c>
      <c r="E2247" s="40" t="s">
        <v>5</v>
      </c>
    </row>
    <row r="2248" spans="1:5" ht="12.75">
      <c r="A2248" t="s">
        <v>58</v>
      </c>
      <c r="E2248" s="39" t="s">
        <v>5</v>
      </c>
    </row>
    <row r="2249" spans="1:16" ht="25.5">
      <c r="A2249" t="s">
        <v>50</v>
      </c>
      <c s="34" t="s">
        <v>3607</v>
      </c>
      <c s="34" t="s">
        <v>3608</v>
      </c>
      <c s="35" t="s">
        <v>5</v>
      </c>
      <c s="6" t="s">
        <v>3609</v>
      </c>
      <c s="36" t="s">
        <v>64</v>
      </c>
      <c s="37">
        <v>2525</v>
      </c>
      <c s="36">
        <v>0</v>
      </c>
      <c s="36">
        <f>ROUND(G2249*H2249,6)</f>
      </c>
      <c r="L2249" s="38">
        <v>0</v>
      </c>
      <c s="32">
        <f>ROUND(ROUND(L2249,2)*ROUND(G2249,3),2)</f>
      </c>
      <c s="36" t="s">
        <v>926</v>
      </c>
      <c>
        <f>(M2249*21)/100</f>
      </c>
      <c t="s">
        <v>28</v>
      </c>
    </row>
    <row r="2250" spans="1:5" ht="25.5">
      <c r="A2250" s="35" t="s">
        <v>56</v>
      </c>
      <c r="E2250" s="39" t="s">
        <v>3609</v>
      </c>
    </row>
    <row r="2251" spans="1:5" ht="12.75">
      <c r="A2251" s="35" t="s">
        <v>57</v>
      </c>
      <c r="E2251" s="40" t="s">
        <v>5</v>
      </c>
    </row>
    <row r="2252" spans="1:5" ht="12.75">
      <c r="A2252" t="s">
        <v>58</v>
      </c>
      <c r="E2252" s="39" t="s">
        <v>59</v>
      </c>
    </row>
    <row r="2253" spans="1:16" ht="25.5">
      <c r="A2253" t="s">
        <v>50</v>
      </c>
      <c s="34" t="s">
        <v>3610</v>
      </c>
      <c s="34" t="s">
        <v>3611</v>
      </c>
      <c s="35" t="s">
        <v>5</v>
      </c>
      <c s="6" t="s">
        <v>3612</v>
      </c>
      <c s="36" t="s">
        <v>64</v>
      </c>
      <c s="37">
        <v>184</v>
      </c>
      <c s="36">
        <v>0.00023</v>
      </c>
      <c s="36">
        <f>ROUND(G2253*H2253,6)</f>
      </c>
      <c r="L2253" s="38">
        <v>0</v>
      </c>
      <c s="32">
        <f>ROUND(ROUND(L2253,2)*ROUND(G2253,3),2)</f>
      </c>
      <c s="36" t="s">
        <v>926</v>
      </c>
      <c>
        <f>(M2253*21)/100</f>
      </c>
      <c t="s">
        <v>28</v>
      </c>
    </row>
    <row r="2254" spans="1:5" ht="25.5">
      <c r="A2254" s="35" t="s">
        <v>56</v>
      </c>
      <c r="E2254" s="39" t="s">
        <v>3612</v>
      </c>
    </row>
    <row r="2255" spans="1:5" ht="12.75">
      <c r="A2255" s="35" t="s">
        <v>57</v>
      </c>
      <c r="E2255" s="40" t="s">
        <v>5</v>
      </c>
    </row>
    <row r="2256" spans="1:5" ht="12.75">
      <c r="A2256" t="s">
        <v>58</v>
      </c>
      <c r="E2256" s="39" t="s">
        <v>59</v>
      </c>
    </row>
    <row r="2257" spans="1:16" ht="25.5">
      <c r="A2257" t="s">
        <v>50</v>
      </c>
      <c s="34" t="s">
        <v>3613</v>
      </c>
      <c s="34" t="s">
        <v>3614</v>
      </c>
      <c s="35" t="s">
        <v>5</v>
      </c>
      <c s="6" t="s">
        <v>3615</v>
      </c>
      <c s="36" t="s">
        <v>64</v>
      </c>
      <c s="37">
        <v>1495</v>
      </c>
      <c s="36">
        <v>8E-05</v>
      </c>
      <c s="36">
        <f>ROUND(G2257*H2257,6)</f>
      </c>
      <c r="L2257" s="38">
        <v>0</v>
      </c>
      <c s="32">
        <f>ROUND(ROUND(L2257,2)*ROUND(G2257,3),2)</f>
      </c>
      <c s="36" t="s">
        <v>926</v>
      </c>
      <c>
        <f>(M2257*21)/100</f>
      </c>
      <c t="s">
        <v>28</v>
      </c>
    </row>
    <row r="2258" spans="1:5" ht="25.5">
      <c r="A2258" s="35" t="s">
        <v>56</v>
      </c>
      <c r="E2258" s="39" t="s">
        <v>3615</v>
      </c>
    </row>
    <row r="2259" spans="1:5" ht="12.75">
      <c r="A2259" s="35" t="s">
        <v>57</v>
      </c>
      <c r="E2259" s="40" t="s">
        <v>5</v>
      </c>
    </row>
    <row r="2260" spans="1:5" ht="12.75">
      <c r="A2260" t="s">
        <v>58</v>
      </c>
      <c r="E2260" s="39" t="s">
        <v>59</v>
      </c>
    </row>
    <row r="2261" spans="1:16" ht="25.5">
      <c r="A2261" t="s">
        <v>50</v>
      </c>
      <c s="34" t="s">
        <v>3616</v>
      </c>
      <c s="34" t="s">
        <v>3617</v>
      </c>
      <c s="35" t="s">
        <v>5</v>
      </c>
      <c s="6" t="s">
        <v>3618</v>
      </c>
      <c s="36" t="s">
        <v>64</v>
      </c>
      <c s="37">
        <v>138</v>
      </c>
      <c s="36">
        <v>0.00029</v>
      </c>
      <c s="36">
        <f>ROUND(G2261*H2261,6)</f>
      </c>
      <c r="L2261" s="38">
        <v>0</v>
      </c>
      <c s="32">
        <f>ROUND(ROUND(L2261,2)*ROUND(G2261,3),2)</f>
      </c>
      <c s="36" t="s">
        <v>926</v>
      </c>
      <c>
        <f>(M2261*21)/100</f>
      </c>
      <c t="s">
        <v>28</v>
      </c>
    </row>
    <row r="2262" spans="1:5" ht="25.5">
      <c r="A2262" s="35" t="s">
        <v>56</v>
      </c>
      <c r="E2262" s="39" t="s">
        <v>3618</v>
      </c>
    </row>
    <row r="2263" spans="1:5" ht="12.75">
      <c r="A2263" s="35" t="s">
        <v>57</v>
      </c>
      <c r="E2263" s="40" t="s">
        <v>5</v>
      </c>
    </row>
    <row r="2264" spans="1:5" ht="12.75">
      <c r="A2264" t="s">
        <v>58</v>
      </c>
      <c r="E2264" s="39" t="s">
        <v>59</v>
      </c>
    </row>
    <row r="2265" spans="1:16" ht="25.5">
      <c r="A2265" t="s">
        <v>50</v>
      </c>
      <c s="34" t="s">
        <v>3619</v>
      </c>
      <c s="34" t="s">
        <v>3620</v>
      </c>
      <c s="35" t="s">
        <v>5</v>
      </c>
      <c s="6" t="s">
        <v>3621</v>
      </c>
      <c s="36" t="s">
        <v>64</v>
      </c>
      <c s="37">
        <v>1086.75</v>
      </c>
      <c s="36">
        <v>8E-05</v>
      </c>
      <c s="36">
        <f>ROUND(G2265*H2265,6)</f>
      </c>
      <c r="L2265" s="38">
        <v>0</v>
      </c>
      <c s="32">
        <f>ROUND(ROUND(L2265,2)*ROUND(G2265,3),2)</f>
      </c>
      <c s="36" t="s">
        <v>97</v>
      </c>
      <c>
        <f>(M2265*21)/100</f>
      </c>
      <c t="s">
        <v>28</v>
      </c>
    </row>
    <row r="2266" spans="1:5" ht="25.5">
      <c r="A2266" s="35" t="s">
        <v>56</v>
      </c>
      <c r="E2266" s="39" t="s">
        <v>3621</v>
      </c>
    </row>
    <row r="2267" spans="1:5" ht="12.75">
      <c r="A2267" s="35" t="s">
        <v>57</v>
      </c>
      <c r="E2267" s="40" t="s">
        <v>5</v>
      </c>
    </row>
    <row r="2268" spans="1:5" ht="12.75">
      <c r="A2268" t="s">
        <v>58</v>
      </c>
      <c r="E2268" s="39" t="s">
        <v>5</v>
      </c>
    </row>
    <row r="2269" spans="1:16" ht="25.5">
      <c r="A2269" t="s">
        <v>50</v>
      </c>
      <c s="34" t="s">
        <v>3622</v>
      </c>
      <c s="34" t="s">
        <v>3623</v>
      </c>
      <c s="35" t="s">
        <v>5</v>
      </c>
      <c s="6" t="s">
        <v>3624</v>
      </c>
      <c s="36" t="s">
        <v>64</v>
      </c>
      <c s="37">
        <v>90</v>
      </c>
      <c s="36">
        <v>0</v>
      </c>
      <c s="36">
        <f>ROUND(G2269*H2269,6)</f>
      </c>
      <c r="L2269" s="38">
        <v>0</v>
      </c>
      <c s="32">
        <f>ROUND(ROUND(L2269,2)*ROUND(G2269,3),2)</f>
      </c>
      <c s="36" t="s">
        <v>926</v>
      </c>
      <c>
        <f>(M2269*21)/100</f>
      </c>
      <c t="s">
        <v>28</v>
      </c>
    </row>
    <row r="2270" spans="1:5" ht="25.5">
      <c r="A2270" s="35" t="s">
        <v>56</v>
      </c>
      <c r="E2270" s="39" t="s">
        <v>3624</v>
      </c>
    </row>
    <row r="2271" spans="1:5" ht="12.75">
      <c r="A2271" s="35" t="s">
        <v>57</v>
      </c>
      <c r="E2271" s="40" t="s">
        <v>5</v>
      </c>
    </row>
    <row r="2272" spans="1:5" ht="12.75">
      <c r="A2272" t="s">
        <v>58</v>
      </c>
      <c r="E2272" s="39" t="s">
        <v>59</v>
      </c>
    </row>
    <row r="2273" spans="1:16" ht="25.5">
      <c r="A2273" t="s">
        <v>50</v>
      </c>
      <c s="34" t="s">
        <v>3625</v>
      </c>
      <c s="34" t="s">
        <v>3626</v>
      </c>
      <c s="35" t="s">
        <v>5</v>
      </c>
      <c s="6" t="s">
        <v>3627</v>
      </c>
      <c s="36" t="s">
        <v>64</v>
      </c>
      <c s="37">
        <v>103.5</v>
      </c>
      <c s="36">
        <v>0.00045</v>
      </c>
      <c s="36">
        <f>ROUND(G2273*H2273,6)</f>
      </c>
      <c r="L2273" s="38">
        <v>0</v>
      </c>
      <c s="32">
        <f>ROUND(ROUND(L2273,2)*ROUND(G2273,3),2)</f>
      </c>
      <c s="36" t="s">
        <v>926</v>
      </c>
      <c>
        <f>(M2273*21)/100</f>
      </c>
      <c t="s">
        <v>28</v>
      </c>
    </row>
    <row r="2274" spans="1:5" ht="25.5">
      <c r="A2274" s="35" t="s">
        <v>56</v>
      </c>
      <c r="E2274" s="39" t="s">
        <v>3627</v>
      </c>
    </row>
    <row r="2275" spans="1:5" ht="12.75">
      <c r="A2275" s="35" t="s">
        <v>57</v>
      </c>
      <c r="E2275" s="40" t="s">
        <v>5</v>
      </c>
    </row>
    <row r="2276" spans="1:5" ht="12.75">
      <c r="A2276" t="s">
        <v>58</v>
      </c>
      <c r="E2276" s="39" t="s">
        <v>59</v>
      </c>
    </row>
    <row r="2277" spans="1:16" ht="25.5">
      <c r="A2277" t="s">
        <v>50</v>
      </c>
      <c s="34" t="s">
        <v>3628</v>
      </c>
      <c s="34" t="s">
        <v>3629</v>
      </c>
      <c s="35" t="s">
        <v>5</v>
      </c>
      <c s="6" t="s">
        <v>3630</v>
      </c>
      <c s="36" t="s">
        <v>64</v>
      </c>
      <c s="37">
        <v>410</v>
      </c>
      <c s="36">
        <v>0</v>
      </c>
      <c s="36">
        <f>ROUND(G2277*H2277,6)</f>
      </c>
      <c r="L2277" s="38">
        <v>0</v>
      </c>
      <c s="32">
        <f>ROUND(ROUND(L2277,2)*ROUND(G2277,3),2)</f>
      </c>
      <c s="36" t="s">
        <v>97</v>
      </c>
      <c>
        <f>(M2277*21)/100</f>
      </c>
      <c t="s">
        <v>28</v>
      </c>
    </row>
    <row r="2278" spans="1:5" ht="38.25">
      <c r="A2278" s="35" t="s">
        <v>56</v>
      </c>
      <c r="E2278" s="39" t="s">
        <v>3631</v>
      </c>
    </row>
    <row r="2279" spans="1:5" ht="12.75">
      <c r="A2279" s="35" t="s">
        <v>57</v>
      </c>
      <c r="E2279" s="40" t="s">
        <v>5</v>
      </c>
    </row>
    <row r="2280" spans="1:5" ht="12.75">
      <c r="A2280" t="s">
        <v>58</v>
      </c>
      <c r="E2280" s="39" t="s">
        <v>5</v>
      </c>
    </row>
    <row r="2281" spans="1:16" ht="25.5">
      <c r="A2281" t="s">
        <v>50</v>
      </c>
      <c s="34" t="s">
        <v>3632</v>
      </c>
      <c s="34" t="s">
        <v>3633</v>
      </c>
      <c s="35" t="s">
        <v>5</v>
      </c>
      <c s="6" t="s">
        <v>3634</v>
      </c>
      <c s="36" t="s">
        <v>64</v>
      </c>
      <c s="37">
        <v>190</v>
      </c>
      <c s="36">
        <v>0</v>
      </c>
      <c s="36">
        <f>ROUND(G2281*H2281,6)</f>
      </c>
      <c r="L2281" s="38">
        <v>0</v>
      </c>
      <c s="32">
        <f>ROUND(ROUND(L2281,2)*ROUND(G2281,3),2)</f>
      </c>
      <c s="36" t="s">
        <v>97</v>
      </c>
      <c>
        <f>(M2281*21)/100</f>
      </c>
      <c t="s">
        <v>28</v>
      </c>
    </row>
    <row r="2282" spans="1:5" ht="38.25">
      <c r="A2282" s="35" t="s">
        <v>56</v>
      </c>
      <c r="E2282" s="39" t="s">
        <v>3635</v>
      </c>
    </row>
    <row r="2283" spans="1:5" ht="12.75">
      <c r="A2283" s="35" t="s">
        <v>57</v>
      </c>
      <c r="E2283" s="40" t="s">
        <v>5</v>
      </c>
    </row>
    <row r="2284" spans="1:5" ht="12.75">
      <c r="A2284" t="s">
        <v>58</v>
      </c>
      <c r="E2284" s="39" t="s">
        <v>5</v>
      </c>
    </row>
    <row r="2285" spans="1:16" ht="25.5">
      <c r="A2285" t="s">
        <v>50</v>
      </c>
      <c s="34" t="s">
        <v>3636</v>
      </c>
      <c s="34" t="s">
        <v>3637</v>
      </c>
      <c s="35" t="s">
        <v>5</v>
      </c>
      <c s="6" t="s">
        <v>3638</v>
      </c>
      <c s="36" t="s">
        <v>64</v>
      </c>
      <c s="37">
        <v>340</v>
      </c>
      <c s="36">
        <v>0</v>
      </c>
      <c s="36">
        <f>ROUND(G2285*H2285,6)</f>
      </c>
      <c r="L2285" s="38">
        <v>0</v>
      </c>
      <c s="32">
        <f>ROUND(ROUND(L2285,2)*ROUND(G2285,3),2)</f>
      </c>
      <c s="36" t="s">
        <v>97</v>
      </c>
      <c>
        <f>(M2285*21)/100</f>
      </c>
      <c t="s">
        <v>28</v>
      </c>
    </row>
    <row r="2286" spans="1:5" ht="38.25">
      <c r="A2286" s="35" t="s">
        <v>56</v>
      </c>
      <c r="E2286" s="39" t="s">
        <v>3639</v>
      </c>
    </row>
    <row r="2287" spans="1:5" ht="12.75">
      <c r="A2287" s="35" t="s">
        <v>57</v>
      </c>
      <c r="E2287" s="40" t="s">
        <v>5</v>
      </c>
    </row>
    <row r="2288" spans="1:5" ht="12.75">
      <c r="A2288" t="s">
        <v>58</v>
      </c>
      <c r="E2288" s="39" t="s">
        <v>5</v>
      </c>
    </row>
    <row r="2289" spans="1:16" ht="12.75">
      <c r="A2289" t="s">
        <v>50</v>
      </c>
      <c s="34" t="s">
        <v>3640</v>
      </c>
      <c s="34" t="s">
        <v>3641</v>
      </c>
      <c s="35" t="s">
        <v>5</v>
      </c>
      <c s="6" t="s">
        <v>3642</v>
      </c>
      <c s="36" t="s">
        <v>511</v>
      </c>
      <c s="37">
        <v>1</v>
      </c>
      <c s="36">
        <v>0</v>
      </c>
      <c s="36">
        <f>ROUND(G2289*H2289,6)</f>
      </c>
      <c r="L2289" s="38">
        <v>0</v>
      </c>
      <c s="32">
        <f>ROUND(ROUND(L2289,2)*ROUND(G2289,3),2)</f>
      </c>
      <c s="36" t="s">
        <v>97</v>
      </c>
      <c>
        <f>(M2289*21)/100</f>
      </c>
      <c t="s">
        <v>28</v>
      </c>
    </row>
    <row r="2290" spans="1:5" ht="12.75">
      <c r="A2290" s="35" t="s">
        <v>56</v>
      </c>
      <c r="E2290" s="39" t="s">
        <v>3642</v>
      </c>
    </row>
    <row r="2291" spans="1:5" ht="12.75">
      <c r="A2291" s="35" t="s">
        <v>57</v>
      </c>
      <c r="E2291" s="40" t="s">
        <v>5</v>
      </c>
    </row>
    <row r="2292" spans="1:5" ht="12.75">
      <c r="A2292" t="s">
        <v>58</v>
      </c>
      <c r="E2292" s="39" t="s">
        <v>5</v>
      </c>
    </row>
    <row r="2293" spans="1:16" ht="12.75">
      <c r="A2293" t="s">
        <v>50</v>
      </c>
      <c s="34" t="s">
        <v>3643</v>
      </c>
      <c s="34" t="s">
        <v>3644</v>
      </c>
      <c s="35" t="s">
        <v>5</v>
      </c>
      <c s="6" t="s">
        <v>3645</v>
      </c>
      <c s="36" t="s">
        <v>1223</v>
      </c>
      <c s="37">
        <v>2</v>
      </c>
      <c s="36">
        <v>0</v>
      </c>
      <c s="36">
        <f>ROUND(G2293*H2293,6)</f>
      </c>
      <c r="L2293" s="38">
        <v>0</v>
      </c>
      <c s="32">
        <f>ROUND(ROUND(L2293,2)*ROUND(G2293,3),2)</f>
      </c>
      <c s="36" t="s">
        <v>97</v>
      </c>
      <c>
        <f>(M2293*21)/100</f>
      </c>
      <c t="s">
        <v>28</v>
      </c>
    </row>
    <row r="2294" spans="1:5" ht="12.75">
      <c r="A2294" s="35" t="s">
        <v>56</v>
      </c>
      <c r="E2294" s="39" t="s">
        <v>3645</v>
      </c>
    </row>
    <row r="2295" spans="1:5" ht="12.75">
      <c r="A2295" s="35" t="s">
        <v>57</v>
      </c>
      <c r="E2295" s="40" t="s">
        <v>5</v>
      </c>
    </row>
    <row r="2296" spans="1:5" ht="12.75">
      <c r="A2296" t="s">
        <v>58</v>
      </c>
      <c r="E2296" s="39" t="s">
        <v>5</v>
      </c>
    </row>
    <row r="2297" spans="1:16" ht="25.5">
      <c r="A2297" t="s">
        <v>50</v>
      </c>
      <c s="34" t="s">
        <v>3646</v>
      </c>
      <c s="34" t="s">
        <v>3647</v>
      </c>
      <c s="35" t="s">
        <v>5</v>
      </c>
      <c s="6" t="s">
        <v>3648</v>
      </c>
      <c s="36" t="s">
        <v>1223</v>
      </c>
      <c s="37">
        <v>8</v>
      </c>
      <c s="36">
        <v>0</v>
      </c>
      <c s="36">
        <f>ROUND(G2297*H2297,6)</f>
      </c>
      <c r="L2297" s="38">
        <v>0</v>
      </c>
      <c s="32">
        <f>ROUND(ROUND(L2297,2)*ROUND(G2297,3),2)</f>
      </c>
      <c s="36" t="s">
        <v>97</v>
      </c>
      <c>
        <f>(M2297*21)/100</f>
      </c>
      <c t="s">
        <v>28</v>
      </c>
    </row>
    <row r="2298" spans="1:5" ht="25.5">
      <c r="A2298" s="35" t="s">
        <v>56</v>
      </c>
      <c r="E2298" s="39" t="s">
        <v>3648</v>
      </c>
    </row>
    <row r="2299" spans="1:5" ht="12.75">
      <c r="A2299" s="35" t="s">
        <v>57</v>
      </c>
      <c r="E2299" s="40" t="s">
        <v>5</v>
      </c>
    </row>
    <row r="2300" spans="1:5" ht="12.75">
      <c r="A2300" t="s">
        <v>58</v>
      </c>
      <c r="E2300" s="39" t="s">
        <v>5</v>
      </c>
    </row>
    <row r="2301" spans="1:16" ht="12.75">
      <c r="A2301" t="s">
        <v>50</v>
      </c>
      <c s="34" t="s">
        <v>3649</v>
      </c>
      <c s="34" t="s">
        <v>3650</v>
      </c>
      <c s="35" t="s">
        <v>5</v>
      </c>
      <c s="6" t="s">
        <v>3651</v>
      </c>
      <c s="36" t="s">
        <v>1223</v>
      </c>
      <c s="37">
        <v>2</v>
      </c>
      <c s="36">
        <v>0</v>
      </c>
      <c s="36">
        <f>ROUND(G2301*H2301,6)</f>
      </c>
      <c r="L2301" s="38">
        <v>0</v>
      </c>
      <c s="32">
        <f>ROUND(ROUND(L2301,2)*ROUND(G2301,3),2)</f>
      </c>
      <c s="36" t="s">
        <v>97</v>
      </c>
      <c>
        <f>(M2301*21)/100</f>
      </c>
      <c t="s">
        <v>28</v>
      </c>
    </row>
    <row r="2302" spans="1:5" ht="12.75">
      <c r="A2302" s="35" t="s">
        <v>56</v>
      </c>
      <c r="E2302" s="39" t="s">
        <v>3651</v>
      </c>
    </row>
    <row r="2303" spans="1:5" ht="12.75">
      <c r="A2303" s="35" t="s">
        <v>57</v>
      </c>
      <c r="E2303" s="40" t="s">
        <v>5</v>
      </c>
    </row>
    <row r="2304" spans="1:5" ht="12.75">
      <c r="A2304" t="s">
        <v>58</v>
      </c>
      <c r="E2304" s="39" t="s">
        <v>5</v>
      </c>
    </row>
    <row r="2305" spans="1:16" ht="12.75">
      <c r="A2305" t="s">
        <v>50</v>
      </c>
      <c s="34" t="s">
        <v>3652</v>
      </c>
      <c s="34" t="s">
        <v>3653</v>
      </c>
      <c s="35" t="s">
        <v>5</v>
      </c>
      <c s="6" t="s">
        <v>3654</v>
      </c>
      <c s="36" t="s">
        <v>1223</v>
      </c>
      <c s="37">
        <v>3</v>
      </c>
      <c s="36">
        <v>0</v>
      </c>
      <c s="36">
        <f>ROUND(G2305*H2305,6)</f>
      </c>
      <c r="L2305" s="38">
        <v>0</v>
      </c>
      <c s="32">
        <f>ROUND(ROUND(L2305,2)*ROUND(G2305,3),2)</f>
      </c>
      <c s="36" t="s">
        <v>97</v>
      </c>
      <c>
        <f>(M2305*21)/100</f>
      </c>
      <c t="s">
        <v>28</v>
      </c>
    </row>
    <row r="2306" spans="1:5" ht="12.75">
      <c r="A2306" s="35" t="s">
        <v>56</v>
      </c>
      <c r="E2306" s="39" t="s">
        <v>3654</v>
      </c>
    </row>
    <row r="2307" spans="1:5" ht="12.75">
      <c r="A2307" s="35" t="s">
        <v>57</v>
      </c>
      <c r="E2307" s="40" t="s">
        <v>5</v>
      </c>
    </row>
    <row r="2308" spans="1:5" ht="12.75">
      <c r="A2308" t="s">
        <v>58</v>
      </c>
      <c r="E2308" s="39" t="s">
        <v>5</v>
      </c>
    </row>
    <row r="2309" spans="1:16" ht="12.75">
      <c r="A2309" t="s">
        <v>50</v>
      </c>
      <c s="34" t="s">
        <v>3655</v>
      </c>
      <c s="34" t="s">
        <v>3656</v>
      </c>
      <c s="35" t="s">
        <v>5</v>
      </c>
      <c s="6" t="s">
        <v>3657</v>
      </c>
      <c s="36" t="s">
        <v>1223</v>
      </c>
      <c s="37">
        <v>20</v>
      </c>
      <c s="36">
        <v>0</v>
      </c>
      <c s="36">
        <f>ROUND(G2309*H2309,6)</f>
      </c>
      <c r="L2309" s="38">
        <v>0</v>
      </c>
      <c s="32">
        <f>ROUND(ROUND(L2309,2)*ROUND(G2309,3),2)</f>
      </c>
      <c s="36" t="s">
        <v>97</v>
      </c>
      <c>
        <f>(M2309*21)/100</f>
      </c>
      <c t="s">
        <v>28</v>
      </c>
    </row>
    <row r="2310" spans="1:5" ht="12.75">
      <c r="A2310" s="35" t="s">
        <v>56</v>
      </c>
      <c r="E2310" s="39" t="s">
        <v>3657</v>
      </c>
    </row>
    <row r="2311" spans="1:5" ht="12.75">
      <c r="A2311" s="35" t="s">
        <v>57</v>
      </c>
      <c r="E2311" s="40" t="s">
        <v>5</v>
      </c>
    </row>
    <row r="2312" spans="1:5" ht="12.75">
      <c r="A2312" t="s">
        <v>58</v>
      </c>
      <c r="E2312" s="39" t="s">
        <v>5</v>
      </c>
    </row>
    <row r="2313" spans="1:16" ht="12.75">
      <c r="A2313" t="s">
        <v>50</v>
      </c>
      <c s="34" t="s">
        <v>3658</v>
      </c>
      <c s="34" t="s">
        <v>3659</v>
      </c>
      <c s="35" t="s">
        <v>5</v>
      </c>
      <c s="6" t="s">
        <v>3660</v>
      </c>
      <c s="36" t="s">
        <v>1223</v>
      </c>
      <c s="37">
        <v>2</v>
      </c>
      <c s="36">
        <v>0</v>
      </c>
      <c s="36">
        <f>ROUND(G2313*H2313,6)</f>
      </c>
      <c r="L2313" s="38">
        <v>0</v>
      </c>
      <c s="32">
        <f>ROUND(ROUND(L2313,2)*ROUND(G2313,3),2)</f>
      </c>
      <c s="36" t="s">
        <v>97</v>
      </c>
      <c>
        <f>(M2313*21)/100</f>
      </c>
      <c t="s">
        <v>28</v>
      </c>
    </row>
    <row r="2314" spans="1:5" ht="12.75">
      <c r="A2314" s="35" t="s">
        <v>56</v>
      </c>
      <c r="E2314" s="39" t="s">
        <v>3660</v>
      </c>
    </row>
    <row r="2315" spans="1:5" ht="12.75">
      <c r="A2315" s="35" t="s">
        <v>57</v>
      </c>
      <c r="E2315" s="40" t="s">
        <v>5</v>
      </c>
    </row>
    <row r="2316" spans="1:5" ht="12.75">
      <c r="A2316" t="s">
        <v>58</v>
      </c>
      <c r="E2316" s="39" t="s">
        <v>5</v>
      </c>
    </row>
    <row r="2317" spans="1:16" ht="12.75">
      <c r="A2317" t="s">
        <v>50</v>
      </c>
      <c s="34" t="s">
        <v>3661</v>
      </c>
      <c s="34" t="s">
        <v>3662</v>
      </c>
      <c s="35" t="s">
        <v>5</v>
      </c>
      <c s="6" t="s">
        <v>3663</v>
      </c>
      <c s="36" t="s">
        <v>1223</v>
      </c>
      <c s="37">
        <v>3</v>
      </c>
      <c s="36">
        <v>0</v>
      </c>
      <c s="36">
        <f>ROUND(G2317*H2317,6)</f>
      </c>
      <c r="L2317" s="38">
        <v>0</v>
      </c>
      <c s="32">
        <f>ROUND(ROUND(L2317,2)*ROUND(G2317,3),2)</f>
      </c>
      <c s="36" t="s">
        <v>97</v>
      </c>
      <c>
        <f>(M2317*21)/100</f>
      </c>
      <c t="s">
        <v>28</v>
      </c>
    </row>
    <row r="2318" spans="1:5" ht="12.75">
      <c r="A2318" s="35" t="s">
        <v>56</v>
      </c>
      <c r="E2318" s="39" t="s">
        <v>3663</v>
      </c>
    </row>
    <row r="2319" spans="1:5" ht="12.75">
      <c r="A2319" s="35" t="s">
        <v>57</v>
      </c>
      <c r="E2319" s="40" t="s">
        <v>5</v>
      </c>
    </row>
    <row r="2320" spans="1:5" ht="12.75">
      <c r="A2320" t="s">
        <v>58</v>
      </c>
      <c r="E2320" s="39" t="s">
        <v>5</v>
      </c>
    </row>
    <row r="2321" spans="1:16" ht="25.5">
      <c r="A2321" t="s">
        <v>50</v>
      </c>
      <c s="34" t="s">
        <v>3664</v>
      </c>
      <c s="34" t="s">
        <v>3665</v>
      </c>
      <c s="35" t="s">
        <v>5</v>
      </c>
      <c s="6" t="s">
        <v>3666</v>
      </c>
      <c s="36" t="s">
        <v>1223</v>
      </c>
      <c s="37">
        <v>2</v>
      </c>
      <c s="36">
        <v>0</v>
      </c>
      <c s="36">
        <f>ROUND(G2321*H2321,6)</f>
      </c>
      <c r="L2321" s="38">
        <v>0</v>
      </c>
      <c s="32">
        <f>ROUND(ROUND(L2321,2)*ROUND(G2321,3),2)</f>
      </c>
      <c s="36" t="s">
        <v>97</v>
      </c>
      <c>
        <f>(M2321*21)/100</f>
      </c>
      <c t="s">
        <v>28</v>
      </c>
    </row>
    <row r="2322" spans="1:5" ht="25.5">
      <c r="A2322" s="35" t="s">
        <v>56</v>
      </c>
      <c r="E2322" s="39" t="s">
        <v>3666</v>
      </c>
    </row>
    <row r="2323" spans="1:5" ht="12.75">
      <c r="A2323" s="35" t="s">
        <v>57</v>
      </c>
      <c r="E2323" s="40" t="s">
        <v>5</v>
      </c>
    </row>
    <row r="2324" spans="1:5" ht="12.75">
      <c r="A2324" t="s">
        <v>58</v>
      </c>
      <c r="E2324" s="39" t="s">
        <v>5</v>
      </c>
    </row>
    <row r="2325" spans="1:16" ht="25.5">
      <c r="A2325" t="s">
        <v>50</v>
      </c>
      <c s="34" t="s">
        <v>3667</v>
      </c>
      <c s="34" t="s">
        <v>3668</v>
      </c>
      <c s="35" t="s">
        <v>5</v>
      </c>
      <c s="6" t="s">
        <v>3669</v>
      </c>
      <c s="36" t="s">
        <v>1223</v>
      </c>
      <c s="37">
        <v>4</v>
      </c>
      <c s="36">
        <v>0</v>
      </c>
      <c s="36">
        <f>ROUND(G2325*H2325,6)</f>
      </c>
      <c r="L2325" s="38">
        <v>0</v>
      </c>
      <c s="32">
        <f>ROUND(ROUND(L2325,2)*ROUND(G2325,3),2)</f>
      </c>
      <c s="36" t="s">
        <v>97</v>
      </c>
      <c>
        <f>(M2325*21)/100</f>
      </c>
      <c t="s">
        <v>28</v>
      </c>
    </row>
    <row r="2326" spans="1:5" ht="25.5">
      <c r="A2326" s="35" t="s">
        <v>56</v>
      </c>
      <c r="E2326" s="39" t="s">
        <v>3669</v>
      </c>
    </row>
    <row r="2327" spans="1:5" ht="12.75">
      <c r="A2327" s="35" t="s">
        <v>57</v>
      </c>
      <c r="E2327" s="40" t="s">
        <v>5</v>
      </c>
    </row>
    <row r="2328" spans="1:5" ht="12.75">
      <c r="A2328" t="s">
        <v>58</v>
      </c>
      <c r="E2328" s="39" t="s">
        <v>5</v>
      </c>
    </row>
    <row r="2329" spans="1:16" ht="12.75">
      <c r="A2329" t="s">
        <v>50</v>
      </c>
      <c s="34" t="s">
        <v>3670</v>
      </c>
      <c s="34" t="s">
        <v>3671</v>
      </c>
      <c s="35" t="s">
        <v>5</v>
      </c>
      <c s="6" t="s">
        <v>3672</v>
      </c>
      <c s="36" t="s">
        <v>1223</v>
      </c>
      <c s="37">
        <v>1</v>
      </c>
      <c s="36">
        <v>0</v>
      </c>
      <c s="36">
        <f>ROUND(G2329*H2329,6)</f>
      </c>
      <c r="L2329" s="38">
        <v>0</v>
      </c>
      <c s="32">
        <f>ROUND(ROUND(L2329,2)*ROUND(G2329,3),2)</f>
      </c>
      <c s="36" t="s">
        <v>97</v>
      </c>
      <c>
        <f>(M2329*21)/100</f>
      </c>
      <c t="s">
        <v>28</v>
      </c>
    </row>
    <row r="2330" spans="1:5" ht="12.75">
      <c r="A2330" s="35" t="s">
        <v>56</v>
      </c>
      <c r="E2330" s="39" t="s">
        <v>3672</v>
      </c>
    </row>
    <row r="2331" spans="1:5" ht="12.75">
      <c r="A2331" s="35" t="s">
        <v>57</v>
      </c>
      <c r="E2331" s="40" t="s">
        <v>5</v>
      </c>
    </row>
    <row r="2332" spans="1:5" ht="12.75">
      <c r="A2332" t="s">
        <v>58</v>
      </c>
      <c r="E2332" s="39" t="s">
        <v>5</v>
      </c>
    </row>
    <row r="2333" spans="1:16" ht="12.75">
      <c r="A2333" t="s">
        <v>50</v>
      </c>
      <c s="34" t="s">
        <v>3673</v>
      </c>
      <c s="34" t="s">
        <v>3674</v>
      </c>
      <c s="35" t="s">
        <v>5</v>
      </c>
      <c s="6" t="s">
        <v>3675</v>
      </c>
      <c s="36" t="s">
        <v>1223</v>
      </c>
      <c s="37">
        <v>1</v>
      </c>
      <c s="36">
        <v>0</v>
      </c>
      <c s="36">
        <f>ROUND(G2333*H2333,6)</f>
      </c>
      <c r="L2333" s="38">
        <v>0</v>
      </c>
      <c s="32">
        <f>ROUND(ROUND(L2333,2)*ROUND(G2333,3),2)</f>
      </c>
      <c s="36" t="s">
        <v>97</v>
      </c>
      <c>
        <f>(M2333*21)/100</f>
      </c>
      <c t="s">
        <v>28</v>
      </c>
    </row>
    <row r="2334" spans="1:5" ht="12.75">
      <c r="A2334" s="35" t="s">
        <v>56</v>
      </c>
      <c r="E2334" s="39" t="s">
        <v>3675</v>
      </c>
    </row>
    <row r="2335" spans="1:5" ht="12.75">
      <c r="A2335" s="35" t="s">
        <v>57</v>
      </c>
      <c r="E2335" s="40" t="s">
        <v>5</v>
      </c>
    </row>
    <row r="2336" spans="1:5" ht="12.75">
      <c r="A2336" t="s">
        <v>58</v>
      </c>
      <c r="E2336" s="39" t="s">
        <v>5</v>
      </c>
    </row>
    <row r="2337" spans="1:16" ht="12.75">
      <c r="A2337" t="s">
        <v>50</v>
      </c>
      <c s="34" t="s">
        <v>3676</v>
      </c>
      <c s="34" t="s">
        <v>3677</v>
      </c>
      <c s="35" t="s">
        <v>5</v>
      </c>
      <c s="6" t="s">
        <v>3678</v>
      </c>
      <c s="36" t="s">
        <v>1223</v>
      </c>
      <c s="37">
        <v>1</v>
      </c>
      <c s="36">
        <v>0</v>
      </c>
      <c s="36">
        <f>ROUND(G2337*H2337,6)</f>
      </c>
      <c r="L2337" s="38">
        <v>0</v>
      </c>
      <c s="32">
        <f>ROUND(ROUND(L2337,2)*ROUND(G2337,3),2)</f>
      </c>
      <c s="36" t="s">
        <v>97</v>
      </c>
      <c>
        <f>(M2337*21)/100</f>
      </c>
      <c t="s">
        <v>28</v>
      </c>
    </row>
    <row r="2338" spans="1:5" ht="12.75">
      <c r="A2338" s="35" t="s">
        <v>56</v>
      </c>
      <c r="E2338" s="39" t="s">
        <v>3678</v>
      </c>
    </row>
    <row r="2339" spans="1:5" ht="12.75">
      <c r="A2339" s="35" t="s">
        <v>57</v>
      </c>
      <c r="E2339" s="40" t="s">
        <v>5</v>
      </c>
    </row>
    <row r="2340" spans="1:5" ht="12.75">
      <c r="A2340" t="s">
        <v>58</v>
      </c>
      <c r="E2340" s="39" t="s">
        <v>5</v>
      </c>
    </row>
    <row r="2341" spans="1:16" ht="12.75">
      <c r="A2341" t="s">
        <v>50</v>
      </c>
      <c s="34" t="s">
        <v>3679</v>
      </c>
      <c s="34" t="s">
        <v>3680</v>
      </c>
      <c s="35" t="s">
        <v>5</v>
      </c>
      <c s="6" t="s">
        <v>3681</v>
      </c>
      <c s="36" t="s">
        <v>1156</v>
      </c>
      <c s="37">
        <v>14</v>
      </c>
      <c s="36">
        <v>0</v>
      </c>
      <c s="36">
        <f>ROUND(G2341*H2341,6)</f>
      </c>
      <c r="L2341" s="38">
        <v>0</v>
      </c>
      <c s="32">
        <f>ROUND(ROUND(L2341,2)*ROUND(G2341,3),2)</f>
      </c>
      <c s="36" t="s">
        <v>97</v>
      </c>
      <c>
        <f>(M2341*21)/100</f>
      </c>
      <c t="s">
        <v>28</v>
      </c>
    </row>
    <row r="2342" spans="1:5" ht="12.75">
      <c r="A2342" s="35" t="s">
        <v>56</v>
      </c>
      <c r="E2342" s="39" t="s">
        <v>3681</v>
      </c>
    </row>
    <row r="2343" spans="1:5" ht="12.75">
      <c r="A2343" s="35" t="s">
        <v>57</v>
      </c>
      <c r="E2343" s="40" t="s">
        <v>5</v>
      </c>
    </row>
    <row r="2344" spans="1:5" ht="12.75">
      <c r="A2344" t="s">
        <v>58</v>
      </c>
      <c r="E2344" s="39" t="s">
        <v>5</v>
      </c>
    </row>
    <row r="2345" spans="1:16" ht="12.75">
      <c r="A2345" t="s">
        <v>50</v>
      </c>
      <c s="34" t="s">
        <v>3682</v>
      </c>
      <c s="34" t="s">
        <v>3683</v>
      </c>
      <c s="35" t="s">
        <v>5</v>
      </c>
      <c s="6" t="s">
        <v>3684</v>
      </c>
      <c s="36" t="s">
        <v>511</v>
      </c>
      <c s="37">
        <v>1</v>
      </c>
      <c s="36">
        <v>0</v>
      </c>
      <c s="36">
        <f>ROUND(G2345*H2345,6)</f>
      </c>
      <c r="L2345" s="38">
        <v>0</v>
      </c>
      <c s="32">
        <f>ROUND(ROUND(L2345,2)*ROUND(G2345,3),2)</f>
      </c>
      <c s="36" t="s">
        <v>97</v>
      </c>
      <c>
        <f>(M2345*21)/100</f>
      </c>
      <c t="s">
        <v>28</v>
      </c>
    </row>
    <row r="2346" spans="1:5" ht="12.75">
      <c r="A2346" s="35" t="s">
        <v>56</v>
      </c>
      <c r="E2346" s="39" t="s">
        <v>3684</v>
      </c>
    </row>
    <row r="2347" spans="1:5" ht="12.75">
      <c r="A2347" s="35" t="s">
        <v>57</v>
      </c>
      <c r="E2347" s="40" t="s">
        <v>5</v>
      </c>
    </row>
    <row r="2348" spans="1:5" ht="12.75">
      <c r="A2348" t="s">
        <v>58</v>
      </c>
      <c r="E2348" s="39" t="s">
        <v>5</v>
      </c>
    </row>
    <row r="2349" spans="1:16" ht="12.75">
      <c r="A2349" t="s">
        <v>50</v>
      </c>
      <c s="34" t="s">
        <v>3685</v>
      </c>
      <c s="34" t="s">
        <v>3686</v>
      </c>
      <c s="35" t="s">
        <v>5</v>
      </c>
      <c s="6" t="s">
        <v>3687</v>
      </c>
      <c s="36" t="s">
        <v>511</v>
      </c>
      <c s="37">
        <v>1</v>
      </c>
      <c s="36">
        <v>0</v>
      </c>
      <c s="36">
        <f>ROUND(G2349*H2349,6)</f>
      </c>
      <c r="L2349" s="38">
        <v>0</v>
      </c>
      <c s="32">
        <f>ROUND(ROUND(L2349,2)*ROUND(G2349,3),2)</f>
      </c>
      <c s="36" t="s">
        <v>97</v>
      </c>
      <c>
        <f>(M2349*21)/100</f>
      </c>
      <c t="s">
        <v>28</v>
      </c>
    </row>
    <row r="2350" spans="1:5" ht="12.75">
      <c r="A2350" s="35" t="s">
        <v>56</v>
      </c>
      <c r="E2350" s="39" t="s">
        <v>3687</v>
      </c>
    </row>
    <row r="2351" spans="1:5" ht="12.75">
      <c r="A2351" s="35" t="s">
        <v>57</v>
      </c>
      <c r="E2351" s="40" t="s">
        <v>5</v>
      </c>
    </row>
    <row r="2352" spans="1:5" ht="12.75">
      <c r="A2352" t="s">
        <v>58</v>
      </c>
      <c r="E2352" s="39" t="s">
        <v>5</v>
      </c>
    </row>
    <row r="2353" spans="1:16" ht="12.75">
      <c r="A2353" t="s">
        <v>50</v>
      </c>
      <c s="34" t="s">
        <v>3688</v>
      </c>
      <c s="34" t="s">
        <v>3689</v>
      </c>
      <c s="35" t="s">
        <v>5</v>
      </c>
      <c s="6" t="s">
        <v>3690</v>
      </c>
      <c s="36" t="s">
        <v>511</v>
      </c>
      <c s="37">
        <v>1</v>
      </c>
      <c s="36">
        <v>0</v>
      </c>
      <c s="36">
        <f>ROUND(G2353*H2353,6)</f>
      </c>
      <c r="L2353" s="38">
        <v>0</v>
      </c>
      <c s="32">
        <f>ROUND(ROUND(L2353,2)*ROUND(G2353,3),2)</f>
      </c>
      <c s="36" t="s">
        <v>97</v>
      </c>
      <c>
        <f>(M2353*21)/100</f>
      </c>
      <c t="s">
        <v>28</v>
      </c>
    </row>
    <row r="2354" spans="1:5" ht="12.75">
      <c r="A2354" s="35" t="s">
        <v>56</v>
      </c>
      <c r="E2354" s="39" t="s">
        <v>3690</v>
      </c>
    </row>
    <row r="2355" spans="1:5" ht="12.75">
      <c r="A2355" s="35" t="s">
        <v>57</v>
      </c>
      <c r="E2355" s="40" t="s">
        <v>5</v>
      </c>
    </row>
    <row r="2356" spans="1:5" ht="12.75">
      <c r="A2356" t="s">
        <v>58</v>
      </c>
      <c r="E2356" s="39" t="s">
        <v>5</v>
      </c>
    </row>
    <row r="2357" spans="1:16" ht="12.75">
      <c r="A2357" t="s">
        <v>50</v>
      </c>
      <c s="34" t="s">
        <v>3691</v>
      </c>
      <c s="34" t="s">
        <v>3692</v>
      </c>
      <c s="35" t="s">
        <v>5</v>
      </c>
      <c s="6" t="s">
        <v>3693</v>
      </c>
      <c s="36" t="s">
        <v>511</v>
      </c>
      <c s="37">
        <v>1</v>
      </c>
      <c s="36">
        <v>0</v>
      </c>
      <c s="36">
        <f>ROUND(G2357*H2357,6)</f>
      </c>
      <c r="L2357" s="38">
        <v>0</v>
      </c>
      <c s="32">
        <f>ROUND(ROUND(L2357,2)*ROUND(G2357,3),2)</f>
      </c>
      <c s="36" t="s">
        <v>97</v>
      </c>
      <c>
        <f>(M2357*21)/100</f>
      </c>
      <c t="s">
        <v>28</v>
      </c>
    </row>
    <row r="2358" spans="1:5" ht="12.75">
      <c r="A2358" s="35" t="s">
        <v>56</v>
      </c>
      <c r="E2358" s="39" t="s">
        <v>3693</v>
      </c>
    </row>
    <row r="2359" spans="1:5" ht="12.75">
      <c r="A2359" s="35" t="s">
        <v>57</v>
      </c>
      <c r="E2359" s="40" t="s">
        <v>5</v>
      </c>
    </row>
    <row r="2360" spans="1:5" ht="12.75">
      <c r="A2360" t="s">
        <v>58</v>
      </c>
      <c r="E2360" s="39" t="s">
        <v>5</v>
      </c>
    </row>
    <row r="2361" spans="1:16" ht="12.75">
      <c r="A2361" t="s">
        <v>50</v>
      </c>
      <c s="34" t="s">
        <v>3694</v>
      </c>
      <c s="34" t="s">
        <v>3695</v>
      </c>
      <c s="35" t="s">
        <v>5</v>
      </c>
      <c s="6" t="s">
        <v>3696</v>
      </c>
      <c s="36" t="s">
        <v>511</v>
      </c>
      <c s="37">
        <v>1</v>
      </c>
      <c s="36">
        <v>0</v>
      </c>
      <c s="36">
        <f>ROUND(G2361*H2361,6)</f>
      </c>
      <c r="L2361" s="38">
        <v>0</v>
      </c>
      <c s="32">
        <f>ROUND(ROUND(L2361,2)*ROUND(G2361,3),2)</f>
      </c>
      <c s="36" t="s">
        <v>97</v>
      </c>
      <c>
        <f>(M2361*21)/100</f>
      </c>
      <c t="s">
        <v>28</v>
      </c>
    </row>
    <row r="2362" spans="1:5" ht="12.75">
      <c r="A2362" s="35" t="s">
        <v>56</v>
      </c>
      <c r="E2362" s="39" t="s">
        <v>3696</v>
      </c>
    </row>
    <row r="2363" spans="1:5" ht="12.75">
      <c r="A2363" s="35" t="s">
        <v>57</v>
      </c>
      <c r="E2363" s="40" t="s">
        <v>5</v>
      </c>
    </row>
    <row r="2364" spans="1:5" ht="12.75">
      <c r="A2364" t="s">
        <v>58</v>
      </c>
      <c r="E2364" s="39" t="s">
        <v>5</v>
      </c>
    </row>
    <row r="2365" spans="1:16" ht="12.75">
      <c r="A2365" t="s">
        <v>50</v>
      </c>
      <c s="34" t="s">
        <v>3697</v>
      </c>
      <c s="34" t="s">
        <v>3698</v>
      </c>
      <c s="35" t="s">
        <v>5</v>
      </c>
      <c s="6" t="s">
        <v>3699</v>
      </c>
      <c s="36" t="s">
        <v>511</v>
      </c>
      <c s="37">
        <v>1</v>
      </c>
      <c s="36">
        <v>0</v>
      </c>
      <c s="36">
        <f>ROUND(G2365*H2365,6)</f>
      </c>
      <c r="L2365" s="38">
        <v>0</v>
      </c>
      <c s="32">
        <f>ROUND(ROUND(L2365,2)*ROUND(G2365,3),2)</f>
      </c>
      <c s="36" t="s">
        <v>97</v>
      </c>
      <c>
        <f>(M2365*21)/100</f>
      </c>
      <c t="s">
        <v>28</v>
      </c>
    </row>
    <row r="2366" spans="1:5" ht="12.75">
      <c r="A2366" s="35" t="s">
        <v>56</v>
      </c>
      <c r="E2366" s="39" t="s">
        <v>3699</v>
      </c>
    </row>
    <row r="2367" spans="1:5" ht="12.75">
      <c r="A2367" s="35" t="s">
        <v>57</v>
      </c>
      <c r="E2367" s="40" t="s">
        <v>5</v>
      </c>
    </row>
    <row r="2368" spans="1:5" ht="12.75">
      <c r="A2368" t="s">
        <v>58</v>
      </c>
      <c r="E2368" s="39" t="s">
        <v>5</v>
      </c>
    </row>
    <row r="2369" spans="1:13" ht="12.75">
      <c r="A2369" t="s">
        <v>47</v>
      </c>
      <c r="C2369" s="31" t="s">
        <v>48</v>
      </c>
      <c r="E2369" s="33" t="s">
        <v>1217</v>
      </c>
      <c r="J2369" s="32">
        <f>0</f>
      </c>
      <c s="32">
        <f>0</f>
      </c>
      <c s="32">
        <f>0+L2370+L2374+L2378+L2382+L2386+L2390+L2394+L2398+L2402+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L2658+L2662+L2666+L2670+L2674+L2678+L2682+L2686+L2690+L2694+L2698+L2702+L2706+L2710+L2714+L2718+L2722+L2726+L2730+L2734+L2738+L2742+L2746+L2750+L2754+L2758+L2762+L2766+L2770+L2774</f>
      </c>
      <c s="32">
        <f>0+M2370+M2374+M2378+M2382+M2386+M2390+M2394+M2398+M2402+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M2658+M2662+M2666+M2670+M2674+M2678+M2682+M2686+M2690+M2694+M2698+M2702+M2706+M2710+M2714+M2718+M2722+M2726+M2730+M2734+M2738+M2742+M2746+M2750+M2754+M2758+M2762+M2766+M2770+M2774</f>
      </c>
    </row>
    <row r="2370" spans="1:16" ht="25.5">
      <c r="A2370" t="s">
        <v>50</v>
      </c>
      <c s="34" t="s">
        <v>3700</v>
      </c>
      <c s="34" t="s">
        <v>3701</v>
      </c>
      <c s="35" t="s">
        <v>5</v>
      </c>
      <c s="6" t="s">
        <v>3702</v>
      </c>
      <c s="36" t="s">
        <v>54</v>
      </c>
      <c s="37">
        <v>8</v>
      </c>
      <c s="36">
        <v>0</v>
      </c>
      <c s="36">
        <f>ROUND(G2370*H2370,6)</f>
      </c>
      <c r="L2370" s="38">
        <v>0</v>
      </c>
      <c s="32">
        <f>ROUND(ROUND(L2370,2)*ROUND(G2370,3),2)</f>
      </c>
      <c s="36" t="s">
        <v>926</v>
      </c>
      <c>
        <f>(M2370*21)/100</f>
      </c>
      <c t="s">
        <v>28</v>
      </c>
    </row>
    <row r="2371" spans="1:5" ht="25.5">
      <c r="A2371" s="35" t="s">
        <v>56</v>
      </c>
      <c r="E2371" s="39" t="s">
        <v>3702</v>
      </c>
    </row>
    <row r="2372" spans="1:5" ht="12.75">
      <c r="A2372" s="35" t="s">
        <v>57</v>
      </c>
      <c r="E2372" s="40" t="s">
        <v>5</v>
      </c>
    </row>
    <row r="2373" spans="1:5" ht="12.75">
      <c r="A2373" t="s">
        <v>58</v>
      </c>
      <c r="E2373" s="39" t="s">
        <v>59</v>
      </c>
    </row>
    <row r="2374" spans="1:16" ht="25.5">
      <c r="A2374" t="s">
        <v>50</v>
      </c>
      <c s="34" t="s">
        <v>3703</v>
      </c>
      <c s="34" t="s">
        <v>3704</v>
      </c>
      <c s="35" t="s">
        <v>5</v>
      </c>
      <c s="6" t="s">
        <v>3705</v>
      </c>
      <c s="36" t="s">
        <v>54</v>
      </c>
      <c s="37">
        <v>8</v>
      </c>
      <c s="36">
        <v>0.00125</v>
      </c>
      <c s="36">
        <f>ROUND(G2374*H2374,6)</f>
      </c>
      <c r="L2374" s="38">
        <v>0</v>
      </c>
      <c s="32">
        <f>ROUND(ROUND(L2374,2)*ROUND(G2374,3),2)</f>
      </c>
      <c s="36" t="s">
        <v>926</v>
      </c>
      <c>
        <f>(M2374*21)/100</f>
      </c>
      <c t="s">
        <v>28</v>
      </c>
    </row>
    <row r="2375" spans="1:5" ht="25.5">
      <c r="A2375" s="35" t="s">
        <v>56</v>
      </c>
      <c r="E2375" s="39" t="s">
        <v>3705</v>
      </c>
    </row>
    <row r="2376" spans="1:5" ht="12.75">
      <c r="A2376" s="35" t="s">
        <v>57</v>
      </c>
      <c r="E2376" s="40" t="s">
        <v>5</v>
      </c>
    </row>
    <row r="2377" spans="1:5" ht="12.75">
      <c r="A2377" t="s">
        <v>58</v>
      </c>
      <c r="E2377" s="39" t="s">
        <v>59</v>
      </c>
    </row>
    <row r="2378" spans="1:16" ht="38.25">
      <c r="A2378" t="s">
        <v>50</v>
      </c>
      <c s="34" t="s">
        <v>3706</v>
      </c>
      <c s="34" t="s">
        <v>1242</v>
      </c>
      <c s="35" t="s">
        <v>5</v>
      </c>
      <c s="6" t="s">
        <v>1243</v>
      </c>
      <c s="36" t="s">
        <v>64</v>
      </c>
      <c s="37">
        <v>450</v>
      </c>
      <c s="36">
        <v>0</v>
      </c>
      <c s="36">
        <f>ROUND(G2378*H2378,6)</f>
      </c>
      <c r="L2378" s="38">
        <v>0</v>
      </c>
      <c s="32">
        <f>ROUND(ROUND(L2378,2)*ROUND(G2378,3),2)</f>
      </c>
      <c s="36" t="s">
        <v>926</v>
      </c>
      <c>
        <f>(M2378*21)/100</f>
      </c>
      <c t="s">
        <v>28</v>
      </c>
    </row>
    <row r="2379" spans="1:5" ht="38.25">
      <c r="A2379" s="35" t="s">
        <v>56</v>
      </c>
      <c r="E2379" s="39" t="s">
        <v>1244</v>
      </c>
    </row>
    <row r="2380" spans="1:5" ht="12.75">
      <c r="A2380" s="35" t="s">
        <v>57</v>
      </c>
      <c r="E2380" s="40" t="s">
        <v>5</v>
      </c>
    </row>
    <row r="2381" spans="1:5" ht="12.75">
      <c r="A2381" t="s">
        <v>58</v>
      </c>
      <c r="E2381" s="39" t="s">
        <v>59</v>
      </c>
    </row>
    <row r="2382" spans="1:16" ht="25.5">
      <c r="A2382" t="s">
        <v>50</v>
      </c>
      <c s="34" t="s">
        <v>3707</v>
      </c>
      <c s="34" t="s">
        <v>3708</v>
      </c>
      <c s="35" t="s">
        <v>5</v>
      </c>
      <c s="6" t="s">
        <v>3709</v>
      </c>
      <c s="36" t="s">
        <v>64</v>
      </c>
      <c s="37">
        <v>287.5</v>
      </c>
      <c s="36">
        <v>0.00053</v>
      </c>
      <c s="36">
        <f>ROUND(G2382*H2382,6)</f>
      </c>
      <c r="L2382" s="38">
        <v>0</v>
      </c>
      <c s="32">
        <f>ROUND(ROUND(L2382,2)*ROUND(G2382,3),2)</f>
      </c>
      <c s="36" t="s">
        <v>97</v>
      </c>
      <c>
        <f>(M2382*21)/100</f>
      </c>
      <c t="s">
        <v>28</v>
      </c>
    </row>
    <row r="2383" spans="1:5" ht="25.5">
      <c r="A2383" s="35" t="s">
        <v>56</v>
      </c>
      <c r="E2383" s="39" t="s">
        <v>3709</v>
      </c>
    </row>
    <row r="2384" spans="1:5" ht="12.75">
      <c r="A2384" s="35" t="s">
        <v>57</v>
      </c>
      <c r="E2384" s="40" t="s">
        <v>5</v>
      </c>
    </row>
    <row r="2385" spans="1:5" ht="12.75">
      <c r="A2385" t="s">
        <v>58</v>
      </c>
      <c r="E2385" s="39" t="s">
        <v>3710</v>
      </c>
    </row>
    <row r="2386" spans="1:16" ht="25.5">
      <c r="A2386" t="s">
        <v>50</v>
      </c>
      <c s="34" t="s">
        <v>3711</v>
      </c>
      <c s="34" t="s">
        <v>3712</v>
      </c>
      <c s="35" t="s">
        <v>5</v>
      </c>
      <c s="6" t="s">
        <v>3713</v>
      </c>
      <c s="36" t="s">
        <v>64</v>
      </c>
      <c s="37">
        <v>172.5</v>
      </c>
      <c s="36">
        <v>0.00053</v>
      </c>
      <c s="36">
        <f>ROUND(G2386*H2386,6)</f>
      </c>
      <c r="L2386" s="38">
        <v>0</v>
      </c>
      <c s="32">
        <f>ROUND(ROUND(L2386,2)*ROUND(G2386,3),2)</f>
      </c>
      <c s="36" t="s">
        <v>97</v>
      </c>
      <c>
        <f>(M2386*21)/100</f>
      </c>
      <c t="s">
        <v>28</v>
      </c>
    </row>
    <row r="2387" spans="1:5" ht="25.5">
      <c r="A2387" s="35" t="s">
        <v>56</v>
      </c>
      <c r="E2387" s="39" t="s">
        <v>3713</v>
      </c>
    </row>
    <row r="2388" spans="1:5" ht="12.75">
      <c r="A2388" s="35" t="s">
        <v>57</v>
      </c>
      <c r="E2388" s="40" t="s">
        <v>5</v>
      </c>
    </row>
    <row r="2389" spans="1:5" ht="12.75">
      <c r="A2389" t="s">
        <v>58</v>
      </c>
      <c r="E2389" s="39" t="s">
        <v>3714</v>
      </c>
    </row>
    <row r="2390" spans="1:16" ht="25.5">
      <c r="A2390" t="s">
        <v>50</v>
      </c>
      <c s="34" t="s">
        <v>3715</v>
      </c>
      <c s="34" t="s">
        <v>3716</v>
      </c>
      <c s="35" t="s">
        <v>5</v>
      </c>
      <c s="6" t="s">
        <v>3717</v>
      </c>
      <c s="36" t="s">
        <v>64</v>
      </c>
      <c s="37">
        <v>57.5</v>
      </c>
      <c s="36">
        <v>0.00053</v>
      </c>
      <c s="36">
        <f>ROUND(G2390*H2390,6)</f>
      </c>
      <c r="L2390" s="38">
        <v>0</v>
      </c>
      <c s="32">
        <f>ROUND(ROUND(L2390,2)*ROUND(G2390,3),2)</f>
      </c>
      <c s="36" t="s">
        <v>97</v>
      </c>
      <c>
        <f>(M2390*21)/100</f>
      </c>
      <c t="s">
        <v>28</v>
      </c>
    </row>
    <row r="2391" spans="1:5" ht="25.5">
      <c r="A2391" s="35" t="s">
        <v>56</v>
      </c>
      <c r="E2391" s="39" t="s">
        <v>3717</v>
      </c>
    </row>
    <row r="2392" spans="1:5" ht="12.75">
      <c r="A2392" s="35" t="s">
        <v>57</v>
      </c>
      <c r="E2392" s="40" t="s">
        <v>5</v>
      </c>
    </row>
    <row r="2393" spans="1:5" ht="12.75">
      <c r="A2393" t="s">
        <v>58</v>
      </c>
      <c r="E2393" s="39" t="s">
        <v>3718</v>
      </c>
    </row>
    <row r="2394" spans="1:16" ht="25.5">
      <c r="A2394" t="s">
        <v>50</v>
      </c>
      <c s="34" t="s">
        <v>3719</v>
      </c>
      <c s="34" t="s">
        <v>3720</v>
      </c>
      <c s="35" t="s">
        <v>5</v>
      </c>
      <c s="6" t="s">
        <v>3721</v>
      </c>
      <c s="36" t="s">
        <v>64</v>
      </c>
      <c s="37">
        <v>590</v>
      </c>
      <c s="36">
        <v>0</v>
      </c>
      <c s="36">
        <f>ROUND(G2394*H2394,6)</f>
      </c>
      <c r="L2394" s="38">
        <v>0</v>
      </c>
      <c s="32">
        <f>ROUND(ROUND(L2394,2)*ROUND(G2394,3),2)</f>
      </c>
      <c s="36" t="s">
        <v>926</v>
      </c>
      <c>
        <f>(M2394*21)/100</f>
      </c>
      <c t="s">
        <v>28</v>
      </c>
    </row>
    <row r="2395" spans="1:5" ht="25.5">
      <c r="A2395" s="35" t="s">
        <v>56</v>
      </c>
      <c r="E2395" s="39" t="s">
        <v>3721</v>
      </c>
    </row>
    <row r="2396" spans="1:5" ht="12.75">
      <c r="A2396" s="35" t="s">
        <v>57</v>
      </c>
      <c r="E2396" s="40" t="s">
        <v>5</v>
      </c>
    </row>
    <row r="2397" spans="1:5" ht="12.75">
      <c r="A2397" t="s">
        <v>58</v>
      </c>
      <c r="E2397" s="39" t="s">
        <v>59</v>
      </c>
    </row>
    <row r="2398" spans="1:16" ht="12.75">
      <c r="A2398" t="s">
        <v>50</v>
      </c>
      <c s="34" t="s">
        <v>3722</v>
      </c>
      <c s="34" t="s">
        <v>3723</v>
      </c>
      <c s="35" t="s">
        <v>5</v>
      </c>
      <c s="6" t="s">
        <v>3724</v>
      </c>
      <c s="36" t="s">
        <v>64</v>
      </c>
      <c s="37">
        <v>402.5</v>
      </c>
      <c s="36">
        <v>5E-05</v>
      </c>
      <c s="36">
        <f>ROUND(G2398*H2398,6)</f>
      </c>
      <c r="L2398" s="38">
        <v>0</v>
      </c>
      <c s="32">
        <f>ROUND(ROUND(L2398,2)*ROUND(G2398,3),2)</f>
      </c>
      <c s="36" t="s">
        <v>926</v>
      </c>
      <c>
        <f>(M2398*21)/100</f>
      </c>
      <c t="s">
        <v>28</v>
      </c>
    </row>
    <row r="2399" spans="1:5" ht="12.75">
      <c r="A2399" s="35" t="s">
        <v>56</v>
      </c>
      <c r="E2399" s="39" t="s">
        <v>3725</v>
      </c>
    </row>
    <row r="2400" spans="1:5" ht="12.75">
      <c r="A2400" s="35" t="s">
        <v>57</v>
      </c>
      <c r="E2400" s="40" t="s">
        <v>5</v>
      </c>
    </row>
    <row r="2401" spans="1:5" ht="12.75">
      <c r="A2401" t="s">
        <v>58</v>
      </c>
      <c r="E2401" s="39" t="s">
        <v>59</v>
      </c>
    </row>
    <row r="2402" spans="1:16" ht="12.75">
      <c r="A2402" t="s">
        <v>50</v>
      </c>
      <c s="34" t="s">
        <v>3726</v>
      </c>
      <c s="34" t="s">
        <v>3727</v>
      </c>
      <c s="35" t="s">
        <v>5</v>
      </c>
      <c s="6" t="s">
        <v>3728</v>
      </c>
      <c s="36" t="s">
        <v>64</v>
      </c>
      <c s="37">
        <v>276</v>
      </c>
      <c s="36">
        <v>7E-05</v>
      </c>
      <c s="36">
        <f>ROUND(G2402*H2402,6)</f>
      </c>
      <c r="L2402" s="38">
        <v>0</v>
      </c>
      <c s="32">
        <f>ROUND(ROUND(L2402,2)*ROUND(G2402,3),2)</f>
      </c>
      <c s="36" t="s">
        <v>926</v>
      </c>
      <c>
        <f>(M2402*21)/100</f>
      </c>
      <c t="s">
        <v>28</v>
      </c>
    </row>
    <row r="2403" spans="1:5" ht="12.75">
      <c r="A2403" s="35" t="s">
        <v>56</v>
      </c>
      <c r="E2403" s="39" t="s">
        <v>3729</v>
      </c>
    </row>
    <row r="2404" spans="1:5" ht="12.75">
      <c r="A2404" s="35" t="s">
        <v>57</v>
      </c>
      <c r="E2404" s="40" t="s">
        <v>5</v>
      </c>
    </row>
    <row r="2405" spans="1:5" ht="12.75">
      <c r="A2405" t="s">
        <v>58</v>
      </c>
      <c r="E2405" s="39" t="s">
        <v>59</v>
      </c>
    </row>
    <row r="2406" spans="1:16" ht="25.5">
      <c r="A2406" t="s">
        <v>50</v>
      </c>
      <c s="34" t="s">
        <v>3730</v>
      </c>
      <c s="34" t="s">
        <v>3731</v>
      </c>
      <c s="35" t="s">
        <v>5</v>
      </c>
      <c s="6" t="s">
        <v>3732</v>
      </c>
      <c s="36" t="s">
        <v>64</v>
      </c>
      <c s="37">
        <v>700</v>
      </c>
      <c s="36">
        <v>0</v>
      </c>
      <c s="36">
        <f>ROUND(G2406*H2406,6)</f>
      </c>
      <c r="L2406" s="38">
        <v>0</v>
      </c>
      <c s="32">
        <f>ROUND(ROUND(L2406,2)*ROUND(G2406,3),2)</f>
      </c>
      <c s="36" t="s">
        <v>926</v>
      </c>
      <c>
        <f>(M2406*21)/100</f>
      </c>
      <c t="s">
        <v>28</v>
      </c>
    </row>
    <row r="2407" spans="1:5" ht="25.5">
      <c r="A2407" s="35" t="s">
        <v>56</v>
      </c>
      <c r="E2407" s="39" t="s">
        <v>3732</v>
      </c>
    </row>
    <row r="2408" spans="1:5" ht="12.75">
      <c r="A2408" s="35" t="s">
        <v>57</v>
      </c>
      <c r="E2408" s="40" t="s">
        <v>5</v>
      </c>
    </row>
    <row r="2409" spans="1:5" ht="12.75">
      <c r="A2409" t="s">
        <v>58</v>
      </c>
      <c r="E2409" s="39" t="s">
        <v>59</v>
      </c>
    </row>
    <row r="2410" spans="1:16" ht="12.75">
      <c r="A2410" t="s">
        <v>50</v>
      </c>
      <c s="34" t="s">
        <v>3733</v>
      </c>
      <c s="34" t="s">
        <v>3734</v>
      </c>
      <c s="35" t="s">
        <v>5</v>
      </c>
      <c s="6" t="s">
        <v>3735</v>
      </c>
      <c s="36" t="s">
        <v>64</v>
      </c>
      <c s="37">
        <v>575</v>
      </c>
      <c s="36">
        <v>0.00011</v>
      </c>
      <c s="36">
        <f>ROUND(G2410*H2410,6)</f>
      </c>
      <c r="L2410" s="38">
        <v>0</v>
      </c>
      <c s="32">
        <f>ROUND(ROUND(L2410,2)*ROUND(G2410,3),2)</f>
      </c>
      <c s="36" t="s">
        <v>926</v>
      </c>
      <c>
        <f>(M2410*21)/100</f>
      </c>
      <c t="s">
        <v>28</v>
      </c>
    </row>
    <row r="2411" spans="1:5" ht="12.75">
      <c r="A2411" s="35" t="s">
        <v>56</v>
      </c>
      <c r="E2411" s="39" t="s">
        <v>3736</v>
      </c>
    </row>
    <row r="2412" spans="1:5" ht="12.75">
      <c r="A2412" s="35" t="s">
        <v>57</v>
      </c>
      <c r="E2412" s="40" t="s">
        <v>5</v>
      </c>
    </row>
    <row r="2413" spans="1:5" ht="12.75">
      <c r="A2413" t="s">
        <v>58</v>
      </c>
      <c r="E2413" s="39" t="s">
        <v>59</v>
      </c>
    </row>
    <row r="2414" spans="1:16" ht="12.75">
      <c r="A2414" t="s">
        <v>50</v>
      </c>
      <c s="34" t="s">
        <v>3737</v>
      </c>
      <c s="34" t="s">
        <v>3738</v>
      </c>
      <c s="35" t="s">
        <v>5</v>
      </c>
      <c s="6" t="s">
        <v>3739</v>
      </c>
      <c s="36" t="s">
        <v>64</v>
      </c>
      <c s="37">
        <v>230</v>
      </c>
      <c s="36">
        <v>0.00017</v>
      </c>
      <c s="36">
        <f>ROUND(G2414*H2414,6)</f>
      </c>
      <c r="L2414" s="38">
        <v>0</v>
      </c>
      <c s="32">
        <f>ROUND(ROUND(L2414,2)*ROUND(G2414,3),2)</f>
      </c>
      <c s="36" t="s">
        <v>97</v>
      </c>
      <c>
        <f>(M2414*21)/100</f>
      </c>
      <c t="s">
        <v>28</v>
      </c>
    </row>
    <row r="2415" spans="1:5" ht="12.75">
      <c r="A2415" s="35" t="s">
        <v>56</v>
      </c>
      <c r="E2415" s="39" t="s">
        <v>3739</v>
      </c>
    </row>
    <row r="2416" spans="1:5" ht="12.75">
      <c r="A2416" s="35" t="s">
        <v>57</v>
      </c>
      <c r="E2416" s="40" t="s">
        <v>5</v>
      </c>
    </row>
    <row r="2417" spans="1:5" ht="12.75">
      <c r="A2417" t="s">
        <v>58</v>
      </c>
      <c r="E2417" s="39" t="s">
        <v>3740</v>
      </c>
    </row>
    <row r="2418" spans="1:16" ht="25.5">
      <c r="A2418" t="s">
        <v>50</v>
      </c>
      <c s="34" t="s">
        <v>3741</v>
      </c>
      <c s="34" t="s">
        <v>3742</v>
      </c>
      <c s="35" t="s">
        <v>5</v>
      </c>
      <c s="6" t="s">
        <v>3743</v>
      </c>
      <c s="36" t="s">
        <v>64</v>
      </c>
      <c s="37">
        <v>12300</v>
      </c>
      <c s="36">
        <v>0</v>
      </c>
      <c s="36">
        <f>ROUND(G2418*H2418,6)</f>
      </c>
      <c r="L2418" s="38">
        <v>0</v>
      </c>
      <c s="32">
        <f>ROUND(ROUND(L2418,2)*ROUND(G2418,3),2)</f>
      </c>
      <c s="36" t="s">
        <v>926</v>
      </c>
      <c>
        <f>(M2418*21)/100</f>
      </c>
      <c t="s">
        <v>28</v>
      </c>
    </row>
    <row r="2419" spans="1:5" ht="25.5">
      <c r="A2419" s="35" t="s">
        <v>56</v>
      </c>
      <c r="E2419" s="39" t="s">
        <v>3743</v>
      </c>
    </row>
    <row r="2420" spans="1:5" ht="12.75">
      <c r="A2420" s="35" t="s">
        <v>57</v>
      </c>
      <c r="E2420" s="40" t="s">
        <v>5</v>
      </c>
    </row>
    <row r="2421" spans="1:5" ht="12.75">
      <c r="A2421" t="s">
        <v>58</v>
      </c>
      <c r="E2421" s="39" t="s">
        <v>59</v>
      </c>
    </row>
    <row r="2422" spans="1:16" ht="12.75">
      <c r="A2422" t="s">
        <v>50</v>
      </c>
      <c s="34" t="s">
        <v>3744</v>
      </c>
      <c s="34" t="s">
        <v>3745</v>
      </c>
      <c s="35" t="s">
        <v>5</v>
      </c>
      <c s="6" t="s">
        <v>3746</v>
      </c>
      <c s="36" t="s">
        <v>64</v>
      </c>
      <c s="37">
        <v>3680</v>
      </c>
      <c s="36">
        <v>0.00012</v>
      </c>
      <c s="36">
        <f>ROUND(G2422*H2422,6)</f>
      </c>
      <c r="L2422" s="38">
        <v>0</v>
      </c>
      <c s="32">
        <f>ROUND(ROUND(L2422,2)*ROUND(G2422,3),2)</f>
      </c>
      <c s="36" t="s">
        <v>926</v>
      </c>
      <c>
        <f>(M2422*21)/100</f>
      </c>
      <c t="s">
        <v>28</v>
      </c>
    </row>
    <row r="2423" spans="1:5" ht="12.75">
      <c r="A2423" s="35" t="s">
        <v>56</v>
      </c>
      <c r="E2423" s="39" t="s">
        <v>3747</v>
      </c>
    </row>
    <row r="2424" spans="1:5" ht="12.75">
      <c r="A2424" s="35" t="s">
        <v>57</v>
      </c>
      <c r="E2424" s="40" t="s">
        <v>5</v>
      </c>
    </row>
    <row r="2425" spans="1:5" ht="12.75">
      <c r="A2425" t="s">
        <v>58</v>
      </c>
      <c r="E2425" s="39" t="s">
        <v>59</v>
      </c>
    </row>
    <row r="2426" spans="1:16" ht="12.75">
      <c r="A2426" t="s">
        <v>50</v>
      </c>
      <c s="34" t="s">
        <v>3748</v>
      </c>
      <c s="34" t="s">
        <v>3749</v>
      </c>
      <c s="35" t="s">
        <v>5</v>
      </c>
      <c s="6" t="s">
        <v>3746</v>
      </c>
      <c s="36" t="s">
        <v>64</v>
      </c>
      <c s="37">
        <v>862.5</v>
      </c>
      <c s="36">
        <v>0.00012</v>
      </c>
      <c s="36">
        <f>ROUND(G2426*H2426,6)</f>
      </c>
      <c r="L2426" s="38">
        <v>0</v>
      </c>
      <c s="32">
        <f>ROUND(ROUND(L2426,2)*ROUND(G2426,3),2)</f>
      </c>
      <c s="36" t="s">
        <v>926</v>
      </c>
      <c>
        <f>(M2426*21)/100</f>
      </c>
      <c t="s">
        <v>28</v>
      </c>
    </row>
    <row r="2427" spans="1:5" ht="12.75">
      <c r="A2427" s="35" t="s">
        <v>56</v>
      </c>
      <c r="E2427" s="39" t="s">
        <v>3750</v>
      </c>
    </row>
    <row r="2428" spans="1:5" ht="12.75">
      <c r="A2428" s="35" t="s">
        <v>57</v>
      </c>
      <c r="E2428" s="40" t="s">
        <v>5</v>
      </c>
    </row>
    <row r="2429" spans="1:5" ht="12.75">
      <c r="A2429" t="s">
        <v>58</v>
      </c>
      <c r="E2429" s="39" t="s">
        <v>59</v>
      </c>
    </row>
    <row r="2430" spans="1:16" ht="12.75">
      <c r="A2430" t="s">
        <v>50</v>
      </c>
      <c s="34" t="s">
        <v>3751</v>
      </c>
      <c s="34" t="s">
        <v>3752</v>
      </c>
      <c s="35" t="s">
        <v>5</v>
      </c>
      <c s="6" t="s">
        <v>3753</v>
      </c>
      <c s="36" t="s">
        <v>64</v>
      </c>
      <c s="37">
        <v>9602.5</v>
      </c>
      <c s="36">
        <v>0.00017</v>
      </c>
      <c s="36">
        <f>ROUND(G2430*H2430,6)</f>
      </c>
      <c r="L2430" s="38">
        <v>0</v>
      </c>
      <c s="32">
        <f>ROUND(ROUND(L2430,2)*ROUND(G2430,3),2)</f>
      </c>
      <c s="36" t="s">
        <v>926</v>
      </c>
      <c>
        <f>(M2430*21)/100</f>
      </c>
      <c t="s">
        <v>28</v>
      </c>
    </row>
    <row r="2431" spans="1:5" ht="12.75">
      <c r="A2431" s="35" t="s">
        <v>56</v>
      </c>
      <c r="E2431" s="39" t="s">
        <v>3754</v>
      </c>
    </row>
    <row r="2432" spans="1:5" ht="12.75">
      <c r="A2432" s="35" t="s">
        <v>57</v>
      </c>
      <c r="E2432" s="40" t="s">
        <v>5</v>
      </c>
    </row>
    <row r="2433" spans="1:5" ht="12.75">
      <c r="A2433" t="s">
        <v>58</v>
      </c>
      <c r="E2433" s="39" t="s">
        <v>59</v>
      </c>
    </row>
    <row r="2434" spans="1:16" ht="25.5">
      <c r="A2434" t="s">
        <v>50</v>
      </c>
      <c s="34" t="s">
        <v>3755</v>
      </c>
      <c s="34" t="s">
        <v>1248</v>
      </c>
      <c s="35" t="s">
        <v>5</v>
      </c>
      <c s="6" t="s">
        <v>1249</v>
      </c>
      <c s="36" t="s">
        <v>64</v>
      </c>
      <c s="37">
        <v>50</v>
      </c>
      <c s="36">
        <v>0</v>
      </c>
      <c s="36">
        <f>ROUND(G2434*H2434,6)</f>
      </c>
      <c r="L2434" s="38">
        <v>0</v>
      </c>
      <c s="32">
        <f>ROUND(ROUND(L2434,2)*ROUND(G2434,3),2)</f>
      </c>
      <c s="36" t="s">
        <v>926</v>
      </c>
      <c>
        <f>(M2434*21)/100</f>
      </c>
      <c t="s">
        <v>28</v>
      </c>
    </row>
    <row r="2435" spans="1:5" ht="25.5">
      <c r="A2435" s="35" t="s">
        <v>56</v>
      </c>
      <c r="E2435" s="39" t="s">
        <v>1249</v>
      </c>
    </row>
    <row r="2436" spans="1:5" ht="12.75">
      <c r="A2436" s="35" t="s">
        <v>57</v>
      </c>
      <c r="E2436" s="40" t="s">
        <v>5</v>
      </c>
    </row>
    <row r="2437" spans="1:5" ht="12.75">
      <c r="A2437" t="s">
        <v>58</v>
      </c>
      <c r="E2437" s="39" t="s">
        <v>59</v>
      </c>
    </row>
    <row r="2438" spans="1:16" ht="12.75">
      <c r="A2438" t="s">
        <v>50</v>
      </c>
      <c s="34" t="s">
        <v>3756</v>
      </c>
      <c s="34" t="s">
        <v>3757</v>
      </c>
      <c s="35" t="s">
        <v>5</v>
      </c>
      <c s="6" t="s">
        <v>3758</v>
      </c>
      <c s="36" t="s">
        <v>64</v>
      </c>
      <c s="37">
        <v>57.5</v>
      </c>
      <c s="36">
        <v>0.00685</v>
      </c>
      <c s="36">
        <f>ROUND(G2438*H2438,6)</f>
      </c>
      <c r="L2438" s="38">
        <v>0</v>
      </c>
      <c s="32">
        <f>ROUND(ROUND(L2438,2)*ROUND(G2438,3),2)</f>
      </c>
      <c s="36" t="s">
        <v>926</v>
      </c>
      <c>
        <f>(M2438*21)/100</f>
      </c>
      <c t="s">
        <v>28</v>
      </c>
    </row>
    <row r="2439" spans="1:5" ht="12.75">
      <c r="A2439" s="35" t="s">
        <v>56</v>
      </c>
      <c r="E2439" s="39" t="s">
        <v>3758</v>
      </c>
    </row>
    <row r="2440" spans="1:5" ht="12.75">
      <c r="A2440" s="35" t="s">
        <v>57</v>
      </c>
      <c r="E2440" s="40" t="s">
        <v>5</v>
      </c>
    </row>
    <row r="2441" spans="1:5" ht="12.75">
      <c r="A2441" t="s">
        <v>58</v>
      </c>
      <c r="E2441" s="39" t="s">
        <v>59</v>
      </c>
    </row>
    <row r="2442" spans="1:16" ht="25.5">
      <c r="A2442" t="s">
        <v>50</v>
      </c>
      <c s="34" t="s">
        <v>3759</v>
      </c>
      <c s="34" t="s">
        <v>3760</v>
      </c>
      <c s="35" t="s">
        <v>5</v>
      </c>
      <c s="6" t="s">
        <v>3761</v>
      </c>
      <c s="36" t="s">
        <v>64</v>
      </c>
      <c s="37">
        <v>1600</v>
      </c>
      <c s="36">
        <v>0</v>
      </c>
      <c s="36">
        <f>ROUND(G2442*H2442,6)</f>
      </c>
      <c r="L2442" s="38">
        <v>0</v>
      </c>
      <c s="32">
        <f>ROUND(ROUND(L2442,2)*ROUND(G2442,3),2)</f>
      </c>
      <c s="36" t="s">
        <v>926</v>
      </c>
      <c>
        <f>(M2442*21)/100</f>
      </c>
      <c t="s">
        <v>28</v>
      </c>
    </row>
    <row r="2443" spans="1:5" ht="25.5">
      <c r="A2443" s="35" t="s">
        <v>56</v>
      </c>
      <c r="E2443" s="39" t="s">
        <v>3761</v>
      </c>
    </row>
    <row r="2444" spans="1:5" ht="12.75">
      <c r="A2444" s="35" t="s">
        <v>57</v>
      </c>
      <c r="E2444" s="40" t="s">
        <v>5</v>
      </c>
    </row>
    <row r="2445" spans="1:5" ht="12.75">
      <c r="A2445" t="s">
        <v>58</v>
      </c>
      <c r="E2445" s="39" t="s">
        <v>59</v>
      </c>
    </row>
    <row r="2446" spans="1:16" ht="12.75">
      <c r="A2446" t="s">
        <v>50</v>
      </c>
      <c s="34" t="s">
        <v>3762</v>
      </c>
      <c s="34" t="s">
        <v>3763</v>
      </c>
      <c s="35" t="s">
        <v>5</v>
      </c>
      <c s="6" t="s">
        <v>3764</v>
      </c>
      <c s="36" t="s">
        <v>64</v>
      </c>
      <c s="37">
        <v>230</v>
      </c>
      <c s="36">
        <v>0.00016</v>
      </c>
      <c s="36">
        <f>ROUND(G2446*H2446,6)</f>
      </c>
      <c r="L2446" s="38">
        <v>0</v>
      </c>
      <c s="32">
        <f>ROUND(ROUND(L2446,2)*ROUND(G2446,3),2)</f>
      </c>
      <c s="36" t="s">
        <v>926</v>
      </c>
      <c>
        <f>(M2446*21)/100</f>
      </c>
      <c t="s">
        <v>28</v>
      </c>
    </row>
    <row r="2447" spans="1:5" ht="12.75">
      <c r="A2447" s="35" t="s">
        <v>56</v>
      </c>
      <c r="E2447" s="39" t="s">
        <v>3765</v>
      </c>
    </row>
    <row r="2448" spans="1:5" ht="12.75">
      <c r="A2448" s="35" t="s">
        <v>57</v>
      </c>
      <c r="E2448" s="40" t="s">
        <v>5</v>
      </c>
    </row>
    <row r="2449" spans="1:5" ht="12.75">
      <c r="A2449" t="s">
        <v>58</v>
      </c>
      <c r="E2449" s="39" t="s">
        <v>59</v>
      </c>
    </row>
    <row r="2450" spans="1:16" ht="12.75">
      <c r="A2450" t="s">
        <v>50</v>
      </c>
      <c s="34" t="s">
        <v>3766</v>
      </c>
      <c s="34" t="s">
        <v>3767</v>
      </c>
      <c s="35" t="s">
        <v>5</v>
      </c>
      <c s="6" t="s">
        <v>3768</v>
      </c>
      <c s="36" t="s">
        <v>64</v>
      </c>
      <c s="37">
        <v>1610</v>
      </c>
      <c s="36">
        <v>0.00025</v>
      </c>
      <c s="36">
        <f>ROUND(G2450*H2450,6)</f>
      </c>
      <c r="L2450" s="38">
        <v>0</v>
      </c>
      <c s="32">
        <f>ROUND(ROUND(L2450,2)*ROUND(G2450,3),2)</f>
      </c>
      <c s="36" t="s">
        <v>926</v>
      </c>
      <c>
        <f>(M2450*21)/100</f>
      </c>
      <c t="s">
        <v>28</v>
      </c>
    </row>
    <row r="2451" spans="1:5" ht="12.75">
      <c r="A2451" s="35" t="s">
        <v>56</v>
      </c>
      <c r="E2451" s="39" t="s">
        <v>3769</v>
      </c>
    </row>
    <row r="2452" spans="1:5" ht="12.75">
      <c r="A2452" s="35" t="s">
        <v>57</v>
      </c>
      <c r="E2452" s="40" t="s">
        <v>5</v>
      </c>
    </row>
    <row r="2453" spans="1:5" ht="12.75">
      <c r="A2453" t="s">
        <v>58</v>
      </c>
      <c r="E2453" s="39" t="s">
        <v>59</v>
      </c>
    </row>
    <row r="2454" spans="1:16" ht="25.5">
      <c r="A2454" t="s">
        <v>50</v>
      </c>
      <c s="34" t="s">
        <v>3770</v>
      </c>
      <c s="34" t="s">
        <v>3771</v>
      </c>
      <c s="35" t="s">
        <v>5</v>
      </c>
      <c s="6" t="s">
        <v>3772</v>
      </c>
      <c s="36" t="s">
        <v>64</v>
      </c>
      <c s="37">
        <v>1000</v>
      </c>
      <c s="36">
        <v>0</v>
      </c>
      <c s="36">
        <f>ROUND(G2454*H2454,6)</f>
      </c>
      <c r="L2454" s="38">
        <v>0</v>
      </c>
      <c s="32">
        <f>ROUND(ROUND(L2454,2)*ROUND(G2454,3),2)</f>
      </c>
      <c s="36" t="s">
        <v>926</v>
      </c>
      <c>
        <f>(M2454*21)/100</f>
      </c>
      <c t="s">
        <v>28</v>
      </c>
    </row>
    <row r="2455" spans="1:5" ht="25.5">
      <c r="A2455" s="35" t="s">
        <v>56</v>
      </c>
      <c r="E2455" s="39" t="s">
        <v>3772</v>
      </c>
    </row>
    <row r="2456" spans="1:5" ht="12.75">
      <c r="A2456" s="35" t="s">
        <v>57</v>
      </c>
      <c r="E2456" s="40" t="s">
        <v>5</v>
      </c>
    </row>
    <row r="2457" spans="1:5" ht="12.75">
      <c r="A2457" t="s">
        <v>58</v>
      </c>
      <c r="E2457" s="39" t="s">
        <v>59</v>
      </c>
    </row>
    <row r="2458" spans="1:16" ht="12.75">
      <c r="A2458" t="s">
        <v>50</v>
      </c>
      <c s="34" t="s">
        <v>3773</v>
      </c>
      <c s="34" t="s">
        <v>3774</v>
      </c>
      <c s="35" t="s">
        <v>5</v>
      </c>
      <c s="6" t="s">
        <v>3775</v>
      </c>
      <c s="36" t="s">
        <v>64</v>
      </c>
      <c s="37">
        <v>920</v>
      </c>
      <c s="36">
        <v>0.00034</v>
      </c>
      <c s="36">
        <f>ROUND(G2458*H2458,6)</f>
      </c>
      <c r="L2458" s="38">
        <v>0</v>
      </c>
      <c s="32">
        <f>ROUND(ROUND(L2458,2)*ROUND(G2458,3),2)</f>
      </c>
      <c s="36" t="s">
        <v>926</v>
      </c>
      <c>
        <f>(M2458*21)/100</f>
      </c>
      <c t="s">
        <v>28</v>
      </c>
    </row>
    <row r="2459" spans="1:5" ht="12.75">
      <c r="A2459" s="35" t="s">
        <v>56</v>
      </c>
      <c r="E2459" s="39" t="s">
        <v>3776</v>
      </c>
    </row>
    <row r="2460" spans="1:5" ht="12.75">
      <c r="A2460" s="35" t="s">
        <v>57</v>
      </c>
      <c r="E2460" s="40" t="s">
        <v>5</v>
      </c>
    </row>
    <row r="2461" spans="1:5" ht="12.75">
      <c r="A2461" t="s">
        <v>58</v>
      </c>
      <c r="E2461" s="39" t="s">
        <v>59</v>
      </c>
    </row>
    <row r="2462" spans="1:16" ht="12.75">
      <c r="A2462" t="s">
        <v>50</v>
      </c>
      <c s="34" t="s">
        <v>3777</v>
      </c>
      <c s="34" t="s">
        <v>3778</v>
      </c>
      <c s="35" t="s">
        <v>5</v>
      </c>
      <c s="6" t="s">
        <v>3779</v>
      </c>
      <c s="36" t="s">
        <v>64</v>
      </c>
      <c s="37">
        <v>230</v>
      </c>
      <c s="36">
        <v>0.00053</v>
      </c>
      <c s="36">
        <f>ROUND(G2462*H2462,6)</f>
      </c>
      <c r="L2462" s="38">
        <v>0</v>
      </c>
      <c s="32">
        <f>ROUND(ROUND(L2462,2)*ROUND(G2462,3),2)</f>
      </c>
      <c s="36" t="s">
        <v>926</v>
      </c>
      <c>
        <f>(M2462*21)/100</f>
      </c>
      <c t="s">
        <v>28</v>
      </c>
    </row>
    <row r="2463" spans="1:5" ht="12.75">
      <c r="A2463" s="35" t="s">
        <v>56</v>
      </c>
      <c r="E2463" s="39" t="s">
        <v>3780</v>
      </c>
    </row>
    <row r="2464" spans="1:5" ht="12.75">
      <c r="A2464" s="35" t="s">
        <v>57</v>
      </c>
      <c r="E2464" s="40" t="s">
        <v>5</v>
      </c>
    </row>
    <row r="2465" spans="1:5" ht="12.75">
      <c r="A2465" t="s">
        <v>58</v>
      </c>
      <c r="E2465" s="39" t="s">
        <v>59</v>
      </c>
    </row>
    <row r="2466" spans="1:16" ht="25.5">
      <c r="A2466" t="s">
        <v>50</v>
      </c>
      <c s="34" t="s">
        <v>3781</v>
      </c>
      <c s="34" t="s">
        <v>3782</v>
      </c>
      <c s="35" t="s">
        <v>5</v>
      </c>
      <c s="6" t="s">
        <v>3783</v>
      </c>
      <c s="36" t="s">
        <v>64</v>
      </c>
      <c s="37">
        <v>220</v>
      </c>
      <c s="36">
        <v>0</v>
      </c>
      <c s="36">
        <f>ROUND(G2466*H2466,6)</f>
      </c>
      <c r="L2466" s="38">
        <v>0</v>
      </c>
      <c s="32">
        <f>ROUND(ROUND(L2466,2)*ROUND(G2466,3),2)</f>
      </c>
      <c s="36" t="s">
        <v>926</v>
      </c>
      <c>
        <f>(M2466*21)/100</f>
      </c>
      <c t="s">
        <v>28</v>
      </c>
    </row>
    <row r="2467" spans="1:5" ht="25.5">
      <c r="A2467" s="35" t="s">
        <v>56</v>
      </c>
      <c r="E2467" s="39" t="s">
        <v>3783</v>
      </c>
    </row>
    <row r="2468" spans="1:5" ht="12.75">
      <c r="A2468" s="35" t="s">
        <v>57</v>
      </c>
      <c r="E2468" s="40" t="s">
        <v>5</v>
      </c>
    </row>
    <row r="2469" spans="1:5" ht="12.75">
      <c r="A2469" t="s">
        <v>58</v>
      </c>
      <c r="E2469" s="39" t="s">
        <v>59</v>
      </c>
    </row>
    <row r="2470" spans="1:16" ht="12.75">
      <c r="A2470" t="s">
        <v>50</v>
      </c>
      <c s="34" t="s">
        <v>3784</v>
      </c>
      <c s="34" t="s">
        <v>3785</v>
      </c>
      <c s="35" t="s">
        <v>5</v>
      </c>
      <c s="6" t="s">
        <v>3786</v>
      </c>
      <c s="36" t="s">
        <v>64</v>
      </c>
      <c s="37">
        <v>253</v>
      </c>
      <c s="36">
        <v>0.00077</v>
      </c>
      <c s="36">
        <f>ROUND(G2470*H2470,6)</f>
      </c>
      <c r="L2470" s="38">
        <v>0</v>
      </c>
      <c s="32">
        <f>ROUND(ROUND(L2470,2)*ROUND(G2470,3),2)</f>
      </c>
      <c s="36" t="s">
        <v>926</v>
      </c>
      <c>
        <f>(M2470*21)/100</f>
      </c>
      <c t="s">
        <v>28</v>
      </c>
    </row>
    <row r="2471" spans="1:5" ht="12.75">
      <c r="A2471" s="35" t="s">
        <v>56</v>
      </c>
      <c r="E2471" s="39" t="s">
        <v>3787</v>
      </c>
    </row>
    <row r="2472" spans="1:5" ht="12.75">
      <c r="A2472" s="35" t="s">
        <v>57</v>
      </c>
      <c r="E2472" s="40" t="s">
        <v>5</v>
      </c>
    </row>
    <row r="2473" spans="1:5" ht="12.75">
      <c r="A2473" t="s">
        <v>58</v>
      </c>
      <c r="E2473" s="39" t="s">
        <v>59</v>
      </c>
    </row>
    <row r="2474" spans="1:16" ht="25.5">
      <c r="A2474" t="s">
        <v>50</v>
      </c>
      <c s="34" t="s">
        <v>3788</v>
      </c>
      <c s="34" t="s">
        <v>3789</v>
      </c>
      <c s="35" t="s">
        <v>5</v>
      </c>
      <c s="6" t="s">
        <v>3790</v>
      </c>
      <c s="36" t="s">
        <v>64</v>
      </c>
      <c s="37">
        <v>100</v>
      </c>
      <c s="36">
        <v>0</v>
      </c>
      <c s="36">
        <f>ROUND(G2474*H2474,6)</f>
      </c>
      <c r="L2474" s="38">
        <v>0</v>
      </c>
      <c s="32">
        <f>ROUND(ROUND(L2474,2)*ROUND(G2474,3),2)</f>
      </c>
      <c s="36" t="s">
        <v>926</v>
      </c>
      <c>
        <f>(M2474*21)/100</f>
      </c>
      <c t="s">
        <v>28</v>
      </c>
    </row>
    <row r="2475" spans="1:5" ht="25.5">
      <c r="A2475" s="35" t="s">
        <v>56</v>
      </c>
      <c r="E2475" s="39" t="s">
        <v>3790</v>
      </c>
    </row>
    <row r="2476" spans="1:5" ht="12.75">
      <c r="A2476" s="35" t="s">
        <v>57</v>
      </c>
      <c r="E2476" s="40" t="s">
        <v>5</v>
      </c>
    </row>
    <row r="2477" spans="1:5" ht="12.75">
      <c r="A2477" t="s">
        <v>58</v>
      </c>
      <c r="E2477" s="39" t="s">
        <v>59</v>
      </c>
    </row>
    <row r="2478" spans="1:16" ht="12.75">
      <c r="A2478" t="s">
        <v>50</v>
      </c>
      <c s="34" t="s">
        <v>3791</v>
      </c>
      <c s="34" t="s">
        <v>3792</v>
      </c>
      <c s="35" t="s">
        <v>5</v>
      </c>
      <c s="6" t="s">
        <v>3793</v>
      </c>
      <c s="36" t="s">
        <v>64</v>
      </c>
      <c s="37">
        <v>115</v>
      </c>
      <c s="36">
        <v>0.0011</v>
      </c>
      <c s="36">
        <f>ROUND(G2478*H2478,6)</f>
      </c>
      <c r="L2478" s="38">
        <v>0</v>
      </c>
      <c s="32">
        <f>ROUND(ROUND(L2478,2)*ROUND(G2478,3),2)</f>
      </c>
      <c s="36" t="s">
        <v>926</v>
      </c>
      <c>
        <f>(M2478*21)/100</f>
      </c>
      <c t="s">
        <v>28</v>
      </c>
    </row>
    <row r="2479" spans="1:5" ht="12.75">
      <c r="A2479" s="35" t="s">
        <v>56</v>
      </c>
      <c r="E2479" s="39" t="s">
        <v>3794</v>
      </c>
    </row>
    <row r="2480" spans="1:5" ht="12.75">
      <c r="A2480" s="35" t="s">
        <v>57</v>
      </c>
      <c r="E2480" s="40" t="s">
        <v>5</v>
      </c>
    </row>
    <row r="2481" spans="1:5" ht="12.75">
      <c r="A2481" t="s">
        <v>58</v>
      </c>
      <c r="E2481" s="39" t="s">
        <v>59</v>
      </c>
    </row>
    <row r="2482" spans="1:16" ht="25.5">
      <c r="A2482" t="s">
        <v>50</v>
      </c>
      <c s="34" t="s">
        <v>3795</v>
      </c>
      <c s="34" t="s">
        <v>3796</v>
      </c>
      <c s="35" t="s">
        <v>5</v>
      </c>
      <c s="6" t="s">
        <v>3797</v>
      </c>
      <c s="36" t="s">
        <v>54</v>
      </c>
      <c s="37">
        <v>2</v>
      </c>
      <c s="36">
        <v>0</v>
      </c>
      <c s="36">
        <f>ROUND(G2482*H2482,6)</f>
      </c>
      <c r="L2482" s="38">
        <v>0</v>
      </c>
      <c s="32">
        <f>ROUND(ROUND(L2482,2)*ROUND(G2482,3),2)</f>
      </c>
      <c s="36" t="s">
        <v>926</v>
      </c>
      <c>
        <f>(M2482*21)/100</f>
      </c>
      <c t="s">
        <v>28</v>
      </c>
    </row>
    <row r="2483" spans="1:5" ht="25.5">
      <c r="A2483" s="35" t="s">
        <v>56</v>
      </c>
      <c r="E2483" s="39" t="s">
        <v>3797</v>
      </c>
    </row>
    <row r="2484" spans="1:5" ht="12.75">
      <c r="A2484" s="35" t="s">
        <v>57</v>
      </c>
      <c r="E2484" s="40" t="s">
        <v>5</v>
      </c>
    </row>
    <row r="2485" spans="1:5" ht="12.75">
      <c r="A2485" t="s">
        <v>58</v>
      </c>
      <c r="E2485" s="39" t="s">
        <v>59</v>
      </c>
    </row>
    <row r="2486" spans="1:16" ht="12.75">
      <c r="A2486" t="s">
        <v>50</v>
      </c>
      <c s="34" t="s">
        <v>3798</v>
      </c>
      <c s="34" t="s">
        <v>3799</v>
      </c>
      <c s="35" t="s">
        <v>5</v>
      </c>
      <c s="6" t="s">
        <v>3800</v>
      </c>
      <c s="36" t="s">
        <v>1223</v>
      </c>
      <c s="37">
        <v>2</v>
      </c>
      <c s="36">
        <v>0</v>
      </c>
      <c s="36">
        <f>ROUND(G2486*H2486,6)</f>
      </c>
      <c r="L2486" s="38">
        <v>0</v>
      </c>
      <c s="32">
        <f>ROUND(ROUND(L2486,2)*ROUND(G2486,3),2)</f>
      </c>
      <c s="36" t="s">
        <v>97</v>
      </c>
      <c>
        <f>(M2486*21)/100</f>
      </c>
      <c t="s">
        <v>28</v>
      </c>
    </row>
    <row r="2487" spans="1:5" ht="12.75">
      <c r="A2487" s="35" t="s">
        <v>56</v>
      </c>
      <c r="E2487" s="39" t="s">
        <v>3800</v>
      </c>
    </row>
    <row r="2488" spans="1:5" ht="12.75">
      <c r="A2488" s="35" t="s">
        <v>57</v>
      </c>
      <c r="E2488" s="40" t="s">
        <v>5</v>
      </c>
    </row>
    <row r="2489" spans="1:5" ht="12.75">
      <c r="A2489" t="s">
        <v>58</v>
      </c>
      <c r="E2489" s="39" t="s">
        <v>5</v>
      </c>
    </row>
    <row r="2490" spans="1:16" ht="38.25">
      <c r="A2490" t="s">
        <v>50</v>
      </c>
      <c s="34" t="s">
        <v>3801</v>
      </c>
      <c s="34" t="s">
        <v>3802</v>
      </c>
      <c s="35" t="s">
        <v>5</v>
      </c>
      <c s="6" t="s">
        <v>3803</v>
      </c>
      <c s="36" t="s">
        <v>54</v>
      </c>
      <c s="37">
        <v>220</v>
      </c>
      <c s="36">
        <v>0</v>
      </c>
      <c s="36">
        <f>ROUND(G2490*H2490,6)</f>
      </c>
      <c r="L2490" s="38">
        <v>0</v>
      </c>
      <c s="32">
        <f>ROUND(ROUND(L2490,2)*ROUND(G2490,3),2)</f>
      </c>
      <c s="36" t="s">
        <v>926</v>
      </c>
      <c>
        <f>(M2490*21)/100</f>
      </c>
      <c t="s">
        <v>28</v>
      </c>
    </row>
    <row r="2491" spans="1:5" ht="38.25">
      <c r="A2491" s="35" t="s">
        <v>56</v>
      </c>
      <c r="E2491" s="39" t="s">
        <v>3804</v>
      </c>
    </row>
    <row r="2492" spans="1:5" ht="12.75">
      <c r="A2492" s="35" t="s">
        <v>57</v>
      </c>
      <c r="E2492" s="40" t="s">
        <v>5</v>
      </c>
    </row>
    <row r="2493" spans="1:5" ht="12.75">
      <c r="A2493" t="s">
        <v>58</v>
      </c>
      <c r="E2493" s="39" t="s">
        <v>59</v>
      </c>
    </row>
    <row r="2494" spans="1:16" ht="12.75">
      <c r="A2494" t="s">
        <v>50</v>
      </c>
      <c s="34" t="s">
        <v>3805</v>
      </c>
      <c s="34" t="s">
        <v>3806</v>
      </c>
      <c s="35" t="s">
        <v>5</v>
      </c>
      <c s="6" t="s">
        <v>3807</v>
      </c>
      <c s="36" t="s">
        <v>1223</v>
      </c>
      <c s="37">
        <v>220</v>
      </c>
      <c s="36">
        <v>0</v>
      </c>
      <c s="36">
        <f>ROUND(G2494*H2494,6)</f>
      </c>
      <c r="L2494" s="38">
        <v>0</v>
      </c>
      <c s="32">
        <f>ROUND(ROUND(L2494,2)*ROUND(G2494,3),2)</f>
      </c>
      <c s="36" t="s">
        <v>97</v>
      </c>
      <c>
        <f>(M2494*21)/100</f>
      </c>
      <c t="s">
        <v>28</v>
      </c>
    </row>
    <row r="2495" spans="1:5" ht="12.75">
      <c r="A2495" s="35" t="s">
        <v>56</v>
      </c>
      <c r="E2495" s="39" t="s">
        <v>3807</v>
      </c>
    </row>
    <row r="2496" spans="1:5" ht="12.75">
      <c r="A2496" s="35" t="s">
        <v>57</v>
      </c>
      <c r="E2496" s="40" t="s">
        <v>5</v>
      </c>
    </row>
    <row r="2497" spans="1:5" ht="12.75">
      <c r="A2497" t="s">
        <v>58</v>
      </c>
      <c r="E2497" s="39" t="s">
        <v>5</v>
      </c>
    </row>
    <row r="2498" spans="1:16" ht="25.5">
      <c r="A2498" t="s">
        <v>50</v>
      </c>
      <c s="34" t="s">
        <v>3808</v>
      </c>
      <c s="34" t="s">
        <v>3809</v>
      </c>
      <c s="35" t="s">
        <v>5</v>
      </c>
      <c s="6" t="s">
        <v>3810</v>
      </c>
      <c s="36" t="s">
        <v>54</v>
      </c>
      <c s="37">
        <v>762</v>
      </c>
      <c s="36">
        <v>0</v>
      </c>
      <c s="36">
        <f>ROUND(G2498*H2498,6)</f>
      </c>
      <c r="L2498" s="38">
        <v>0</v>
      </c>
      <c s="32">
        <f>ROUND(ROUND(L2498,2)*ROUND(G2498,3),2)</f>
      </c>
      <c s="36" t="s">
        <v>926</v>
      </c>
      <c>
        <f>(M2498*21)/100</f>
      </c>
      <c t="s">
        <v>28</v>
      </c>
    </row>
    <row r="2499" spans="1:5" ht="25.5">
      <c r="A2499" s="35" t="s">
        <v>56</v>
      </c>
      <c r="E2499" s="39" t="s">
        <v>3810</v>
      </c>
    </row>
    <row r="2500" spans="1:5" ht="12.75">
      <c r="A2500" s="35" t="s">
        <v>57</v>
      </c>
      <c r="E2500" s="40" t="s">
        <v>5</v>
      </c>
    </row>
    <row r="2501" spans="1:5" ht="12.75">
      <c r="A2501" t="s">
        <v>58</v>
      </c>
      <c r="E2501" s="39" t="s">
        <v>59</v>
      </c>
    </row>
    <row r="2502" spans="1:16" ht="12.75">
      <c r="A2502" t="s">
        <v>50</v>
      </c>
      <c s="34" t="s">
        <v>3811</v>
      </c>
      <c s="34" t="s">
        <v>3812</v>
      </c>
      <c s="35" t="s">
        <v>5</v>
      </c>
      <c s="6" t="s">
        <v>3813</v>
      </c>
      <c s="36" t="s">
        <v>1223</v>
      </c>
      <c s="37">
        <v>762</v>
      </c>
      <c s="36">
        <v>0</v>
      </c>
      <c s="36">
        <f>ROUND(G2502*H2502,6)</f>
      </c>
      <c r="L2502" s="38">
        <v>0</v>
      </c>
      <c s="32">
        <f>ROUND(ROUND(L2502,2)*ROUND(G2502,3),2)</f>
      </c>
      <c s="36" t="s">
        <v>97</v>
      </c>
      <c>
        <f>(M2502*21)/100</f>
      </c>
      <c t="s">
        <v>28</v>
      </c>
    </row>
    <row r="2503" spans="1:5" ht="12.75">
      <c r="A2503" s="35" t="s">
        <v>56</v>
      </c>
      <c r="E2503" s="39" t="s">
        <v>3813</v>
      </c>
    </row>
    <row r="2504" spans="1:5" ht="12.75">
      <c r="A2504" s="35" t="s">
        <v>57</v>
      </c>
      <c r="E2504" s="40" t="s">
        <v>5</v>
      </c>
    </row>
    <row r="2505" spans="1:5" ht="12.75">
      <c r="A2505" t="s">
        <v>58</v>
      </c>
      <c r="E2505" s="39" t="s">
        <v>5</v>
      </c>
    </row>
    <row r="2506" spans="1:16" ht="38.25">
      <c r="A2506" t="s">
        <v>50</v>
      </c>
      <c s="34" t="s">
        <v>3814</v>
      </c>
      <c s="34" t="s">
        <v>3815</v>
      </c>
      <c s="35" t="s">
        <v>5</v>
      </c>
      <c s="6" t="s">
        <v>3816</v>
      </c>
      <c s="36" t="s">
        <v>54</v>
      </c>
      <c s="37">
        <v>214</v>
      </c>
      <c s="36">
        <v>0</v>
      </c>
      <c s="36">
        <f>ROUND(G2506*H2506,6)</f>
      </c>
      <c r="L2506" s="38">
        <v>0</v>
      </c>
      <c s="32">
        <f>ROUND(ROUND(L2506,2)*ROUND(G2506,3),2)</f>
      </c>
      <c s="36" t="s">
        <v>926</v>
      </c>
      <c>
        <f>(M2506*21)/100</f>
      </c>
      <c t="s">
        <v>28</v>
      </c>
    </row>
    <row r="2507" spans="1:5" ht="38.25">
      <c r="A2507" s="35" t="s">
        <v>56</v>
      </c>
      <c r="E2507" s="39" t="s">
        <v>3817</v>
      </c>
    </row>
    <row r="2508" spans="1:5" ht="12.75">
      <c r="A2508" s="35" t="s">
        <v>57</v>
      </c>
      <c r="E2508" s="40" t="s">
        <v>5</v>
      </c>
    </row>
    <row r="2509" spans="1:5" ht="12.75">
      <c r="A2509" t="s">
        <v>58</v>
      </c>
      <c r="E2509" s="39" t="s">
        <v>59</v>
      </c>
    </row>
    <row r="2510" spans="1:16" ht="12.75">
      <c r="A2510" t="s">
        <v>50</v>
      </c>
      <c s="34" t="s">
        <v>3818</v>
      </c>
      <c s="34" t="s">
        <v>3819</v>
      </c>
      <c s="35" t="s">
        <v>5</v>
      </c>
      <c s="6" t="s">
        <v>3820</v>
      </c>
      <c s="36" t="s">
        <v>1223</v>
      </c>
      <c s="37">
        <v>72</v>
      </c>
      <c s="36">
        <v>0</v>
      </c>
      <c s="36">
        <f>ROUND(G2510*H2510,6)</f>
      </c>
      <c r="L2510" s="38">
        <v>0</v>
      </c>
      <c s="32">
        <f>ROUND(ROUND(L2510,2)*ROUND(G2510,3),2)</f>
      </c>
      <c s="36" t="s">
        <v>97</v>
      </c>
      <c>
        <f>(M2510*21)/100</f>
      </c>
      <c t="s">
        <v>28</v>
      </c>
    </row>
    <row r="2511" spans="1:5" ht="12.75">
      <c r="A2511" s="35" t="s">
        <v>56</v>
      </c>
      <c r="E2511" s="39" t="s">
        <v>3820</v>
      </c>
    </row>
    <row r="2512" spans="1:5" ht="12.75">
      <c r="A2512" s="35" t="s">
        <v>57</v>
      </c>
      <c r="E2512" s="40" t="s">
        <v>5</v>
      </c>
    </row>
    <row r="2513" spans="1:5" ht="12.75">
      <c r="A2513" t="s">
        <v>58</v>
      </c>
      <c r="E2513" s="39" t="s">
        <v>5</v>
      </c>
    </row>
    <row r="2514" spans="1:16" ht="12.75">
      <c r="A2514" t="s">
        <v>50</v>
      </c>
      <c s="34" t="s">
        <v>3821</v>
      </c>
      <c s="34" t="s">
        <v>3822</v>
      </c>
      <c s="35" t="s">
        <v>5</v>
      </c>
      <c s="6" t="s">
        <v>3823</v>
      </c>
      <c s="36" t="s">
        <v>1223</v>
      </c>
      <c s="37">
        <v>69</v>
      </c>
      <c s="36">
        <v>0</v>
      </c>
      <c s="36">
        <f>ROUND(G2514*H2514,6)</f>
      </c>
      <c r="L2514" s="38">
        <v>0</v>
      </c>
      <c s="32">
        <f>ROUND(ROUND(L2514,2)*ROUND(G2514,3),2)</f>
      </c>
      <c s="36" t="s">
        <v>97</v>
      </c>
      <c>
        <f>(M2514*21)/100</f>
      </c>
      <c t="s">
        <v>28</v>
      </c>
    </row>
    <row r="2515" spans="1:5" ht="12.75">
      <c r="A2515" s="35" t="s">
        <v>56</v>
      </c>
      <c r="E2515" s="39" t="s">
        <v>3823</v>
      </c>
    </row>
    <row r="2516" spans="1:5" ht="12.75">
      <c r="A2516" s="35" t="s">
        <v>57</v>
      </c>
      <c r="E2516" s="40" t="s">
        <v>5</v>
      </c>
    </row>
    <row r="2517" spans="1:5" ht="12.75">
      <c r="A2517" t="s">
        <v>58</v>
      </c>
      <c r="E2517" s="39" t="s">
        <v>5</v>
      </c>
    </row>
    <row r="2518" spans="1:16" ht="12.75">
      <c r="A2518" t="s">
        <v>50</v>
      </c>
      <c s="34" t="s">
        <v>3824</v>
      </c>
      <c s="34" t="s">
        <v>3825</v>
      </c>
      <c s="35" t="s">
        <v>5</v>
      </c>
      <c s="6" t="s">
        <v>3826</v>
      </c>
      <c s="36" t="s">
        <v>1223</v>
      </c>
      <c s="37">
        <v>25</v>
      </c>
      <c s="36">
        <v>0</v>
      </c>
      <c s="36">
        <f>ROUND(G2518*H2518,6)</f>
      </c>
      <c r="L2518" s="38">
        <v>0</v>
      </c>
      <c s="32">
        <f>ROUND(ROUND(L2518,2)*ROUND(G2518,3),2)</f>
      </c>
      <c s="36" t="s">
        <v>97</v>
      </c>
      <c>
        <f>(M2518*21)/100</f>
      </c>
      <c t="s">
        <v>28</v>
      </c>
    </row>
    <row r="2519" spans="1:5" ht="12.75">
      <c r="A2519" s="35" t="s">
        <v>56</v>
      </c>
      <c r="E2519" s="39" t="s">
        <v>3826</v>
      </c>
    </row>
    <row r="2520" spans="1:5" ht="12.75">
      <c r="A2520" s="35" t="s">
        <v>57</v>
      </c>
      <c r="E2520" s="40" t="s">
        <v>5</v>
      </c>
    </row>
    <row r="2521" spans="1:5" ht="12.75">
      <c r="A2521" t="s">
        <v>58</v>
      </c>
      <c r="E2521" s="39" t="s">
        <v>5</v>
      </c>
    </row>
    <row r="2522" spans="1:16" ht="12.75">
      <c r="A2522" t="s">
        <v>50</v>
      </c>
      <c s="34" t="s">
        <v>3827</v>
      </c>
      <c s="34" t="s">
        <v>3828</v>
      </c>
      <c s="35" t="s">
        <v>5</v>
      </c>
      <c s="6" t="s">
        <v>3829</v>
      </c>
      <c s="36" t="s">
        <v>1223</v>
      </c>
      <c s="37">
        <v>38</v>
      </c>
      <c s="36">
        <v>0</v>
      </c>
      <c s="36">
        <f>ROUND(G2522*H2522,6)</f>
      </c>
      <c r="L2522" s="38">
        <v>0</v>
      </c>
      <c s="32">
        <f>ROUND(ROUND(L2522,2)*ROUND(G2522,3),2)</f>
      </c>
      <c s="36" t="s">
        <v>97</v>
      </c>
      <c>
        <f>(M2522*21)/100</f>
      </c>
      <c t="s">
        <v>28</v>
      </c>
    </row>
    <row r="2523" spans="1:5" ht="12.75">
      <c r="A2523" s="35" t="s">
        <v>56</v>
      </c>
      <c r="E2523" s="39" t="s">
        <v>3829</v>
      </c>
    </row>
    <row r="2524" spans="1:5" ht="12.75">
      <c r="A2524" s="35" t="s">
        <v>57</v>
      </c>
      <c r="E2524" s="40" t="s">
        <v>5</v>
      </c>
    </row>
    <row r="2525" spans="1:5" ht="12.75">
      <c r="A2525" t="s">
        <v>58</v>
      </c>
      <c r="E2525" s="39" t="s">
        <v>5</v>
      </c>
    </row>
    <row r="2526" spans="1:16" ht="12.75">
      <c r="A2526" t="s">
        <v>50</v>
      </c>
      <c s="34" t="s">
        <v>3830</v>
      </c>
      <c s="34" t="s">
        <v>3831</v>
      </c>
      <c s="35" t="s">
        <v>5</v>
      </c>
      <c s="6" t="s">
        <v>3832</v>
      </c>
      <c s="36" t="s">
        <v>1223</v>
      </c>
      <c s="37">
        <v>10</v>
      </c>
      <c s="36">
        <v>0</v>
      </c>
      <c s="36">
        <f>ROUND(G2526*H2526,6)</f>
      </c>
      <c r="L2526" s="38">
        <v>0</v>
      </c>
      <c s="32">
        <f>ROUND(ROUND(L2526,2)*ROUND(G2526,3),2)</f>
      </c>
      <c s="36" t="s">
        <v>97</v>
      </c>
      <c>
        <f>(M2526*21)/100</f>
      </c>
      <c t="s">
        <v>28</v>
      </c>
    </row>
    <row r="2527" spans="1:5" ht="12.75">
      <c r="A2527" s="35" t="s">
        <v>56</v>
      </c>
      <c r="E2527" s="39" t="s">
        <v>3832</v>
      </c>
    </row>
    <row r="2528" spans="1:5" ht="12.75">
      <c r="A2528" s="35" t="s">
        <v>57</v>
      </c>
      <c r="E2528" s="40" t="s">
        <v>5</v>
      </c>
    </row>
    <row r="2529" spans="1:5" ht="12.75">
      <c r="A2529" t="s">
        <v>58</v>
      </c>
      <c r="E2529" s="39" t="s">
        <v>5</v>
      </c>
    </row>
    <row r="2530" spans="1:16" ht="12.75">
      <c r="A2530" t="s">
        <v>50</v>
      </c>
      <c s="34" t="s">
        <v>3833</v>
      </c>
      <c s="34" t="s">
        <v>3834</v>
      </c>
      <c s="35" t="s">
        <v>5</v>
      </c>
      <c s="6" t="s">
        <v>3835</v>
      </c>
      <c s="36" t="s">
        <v>54</v>
      </c>
      <c s="37">
        <v>10</v>
      </c>
      <c s="36">
        <v>0</v>
      </c>
      <c s="36">
        <f>ROUND(G2530*H2530,6)</f>
      </c>
      <c r="L2530" s="38">
        <v>0</v>
      </c>
      <c s="32">
        <f>ROUND(ROUND(L2530,2)*ROUND(G2530,3),2)</f>
      </c>
      <c s="36" t="s">
        <v>926</v>
      </c>
      <c>
        <f>(M2530*21)/100</f>
      </c>
      <c t="s">
        <v>28</v>
      </c>
    </row>
    <row r="2531" spans="1:5" ht="12.75">
      <c r="A2531" s="35" t="s">
        <v>56</v>
      </c>
      <c r="E2531" s="39" t="s">
        <v>3835</v>
      </c>
    </row>
    <row r="2532" spans="1:5" ht="12.75">
      <c r="A2532" s="35" t="s">
        <v>57</v>
      </c>
      <c r="E2532" s="40" t="s">
        <v>5</v>
      </c>
    </row>
    <row r="2533" spans="1:5" ht="12.75">
      <c r="A2533" t="s">
        <v>58</v>
      </c>
      <c r="E2533" s="39" t="s">
        <v>59</v>
      </c>
    </row>
    <row r="2534" spans="1:16" ht="12.75">
      <c r="A2534" t="s">
        <v>50</v>
      </c>
      <c s="34" t="s">
        <v>3836</v>
      </c>
      <c s="34" t="s">
        <v>3837</v>
      </c>
      <c s="35" t="s">
        <v>5</v>
      </c>
      <c s="6" t="s">
        <v>3838</v>
      </c>
      <c s="36" t="s">
        <v>1223</v>
      </c>
      <c s="37">
        <v>10</v>
      </c>
      <c s="36">
        <v>0</v>
      </c>
      <c s="36">
        <f>ROUND(G2534*H2534,6)</f>
      </c>
      <c r="L2534" s="38">
        <v>0</v>
      </c>
      <c s="32">
        <f>ROUND(ROUND(L2534,2)*ROUND(G2534,3),2)</f>
      </c>
      <c s="36" t="s">
        <v>97</v>
      </c>
      <c>
        <f>(M2534*21)/100</f>
      </c>
      <c t="s">
        <v>28</v>
      </c>
    </row>
    <row r="2535" spans="1:5" ht="12.75">
      <c r="A2535" s="35" t="s">
        <v>56</v>
      </c>
      <c r="E2535" s="39" t="s">
        <v>3838</v>
      </c>
    </row>
    <row r="2536" spans="1:5" ht="12.75">
      <c r="A2536" s="35" t="s">
        <v>57</v>
      </c>
      <c r="E2536" s="40" t="s">
        <v>5</v>
      </c>
    </row>
    <row r="2537" spans="1:5" ht="12.75">
      <c r="A2537" t="s">
        <v>58</v>
      </c>
      <c r="E2537" s="39" t="s">
        <v>5</v>
      </c>
    </row>
    <row r="2538" spans="1:16" ht="25.5">
      <c r="A2538" t="s">
        <v>50</v>
      </c>
      <c s="34" t="s">
        <v>3839</v>
      </c>
      <c s="34" t="s">
        <v>3840</v>
      </c>
      <c s="35" t="s">
        <v>5</v>
      </c>
      <c s="6" t="s">
        <v>3841</v>
      </c>
      <c s="36" t="s">
        <v>54</v>
      </c>
      <c s="37">
        <v>152</v>
      </c>
      <c s="36">
        <v>0</v>
      </c>
      <c s="36">
        <f>ROUND(G2538*H2538,6)</f>
      </c>
      <c r="L2538" s="38">
        <v>0</v>
      </c>
      <c s="32">
        <f>ROUND(ROUND(L2538,2)*ROUND(G2538,3),2)</f>
      </c>
      <c s="36" t="s">
        <v>926</v>
      </c>
      <c>
        <f>(M2538*21)/100</f>
      </c>
      <c t="s">
        <v>28</v>
      </c>
    </row>
    <row r="2539" spans="1:5" ht="25.5">
      <c r="A2539" s="35" t="s">
        <v>56</v>
      </c>
      <c r="E2539" s="39" t="s">
        <v>3841</v>
      </c>
    </row>
    <row r="2540" spans="1:5" ht="12.75">
      <c r="A2540" s="35" t="s">
        <v>57</v>
      </c>
      <c r="E2540" s="40" t="s">
        <v>5</v>
      </c>
    </row>
    <row r="2541" spans="1:5" ht="12.75">
      <c r="A2541" t="s">
        <v>58</v>
      </c>
      <c r="E2541" s="39" t="s">
        <v>59</v>
      </c>
    </row>
    <row r="2542" spans="1:16" ht="12.75">
      <c r="A2542" t="s">
        <v>50</v>
      </c>
      <c s="34" t="s">
        <v>3842</v>
      </c>
      <c s="34" t="s">
        <v>3843</v>
      </c>
      <c s="35" t="s">
        <v>5</v>
      </c>
      <c s="6" t="s">
        <v>3844</v>
      </c>
      <c s="36" t="s">
        <v>1223</v>
      </c>
      <c s="37">
        <v>152</v>
      </c>
      <c s="36">
        <v>0</v>
      </c>
      <c s="36">
        <f>ROUND(G2542*H2542,6)</f>
      </c>
      <c r="L2542" s="38">
        <v>0</v>
      </c>
      <c s="32">
        <f>ROUND(ROUND(L2542,2)*ROUND(G2542,3),2)</f>
      </c>
      <c s="36" t="s">
        <v>97</v>
      </c>
      <c>
        <f>(M2542*21)/100</f>
      </c>
      <c t="s">
        <v>28</v>
      </c>
    </row>
    <row r="2543" spans="1:5" ht="12.75">
      <c r="A2543" s="35" t="s">
        <v>56</v>
      </c>
      <c r="E2543" s="39" t="s">
        <v>3844</v>
      </c>
    </row>
    <row r="2544" spans="1:5" ht="12.75">
      <c r="A2544" s="35" t="s">
        <v>57</v>
      </c>
      <c r="E2544" s="40" t="s">
        <v>5</v>
      </c>
    </row>
    <row r="2545" spans="1:5" ht="12.75">
      <c r="A2545" t="s">
        <v>58</v>
      </c>
      <c r="E2545" s="39" t="s">
        <v>5</v>
      </c>
    </row>
    <row r="2546" spans="1:16" ht="25.5">
      <c r="A2546" t="s">
        <v>50</v>
      </c>
      <c s="34" t="s">
        <v>3845</v>
      </c>
      <c s="34" t="s">
        <v>3846</v>
      </c>
      <c s="35" t="s">
        <v>5</v>
      </c>
      <c s="6" t="s">
        <v>3847</v>
      </c>
      <c s="36" t="s">
        <v>54</v>
      </c>
      <c s="37">
        <v>480</v>
      </c>
      <c s="36">
        <v>0</v>
      </c>
      <c s="36">
        <f>ROUND(G2546*H2546,6)</f>
      </c>
      <c r="L2546" s="38">
        <v>0</v>
      </c>
      <c s="32">
        <f>ROUND(ROUND(L2546,2)*ROUND(G2546,3),2)</f>
      </c>
      <c s="36" t="s">
        <v>926</v>
      </c>
      <c>
        <f>(M2546*21)/100</f>
      </c>
      <c t="s">
        <v>28</v>
      </c>
    </row>
    <row r="2547" spans="1:5" ht="25.5">
      <c r="A2547" s="35" t="s">
        <v>56</v>
      </c>
      <c r="E2547" s="39" t="s">
        <v>3847</v>
      </c>
    </row>
    <row r="2548" spans="1:5" ht="12.75">
      <c r="A2548" s="35" t="s">
        <v>57</v>
      </c>
      <c r="E2548" s="40" t="s">
        <v>5</v>
      </c>
    </row>
    <row r="2549" spans="1:5" ht="12.75">
      <c r="A2549" t="s">
        <v>58</v>
      </c>
      <c r="E2549" s="39" t="s">
        <v>59</v>
      </c>
    </row>
    <row r="2550" spans="1:16" ht="12.75">
      <c r="A2550" t="s">
        <v>50</v>
      </c>
      <c s="34" t="s">
        <v>3848</v>
      </c>
      <c s="34" t="s">
        <v>3849</v>
      </c>
      <c s="35" t="s">
        <v>5</v>
      </c>
      <c s="6" t="s">
        <v>3850</v>
      </c>
      <c s="36" t="s">
        <v>1223</v>
      </c>
      <c s="37">
        <v>480</v>
      </c>
      <c s="36">
        <v>0</v>
      </c>
      <c s="36">
        <f>ROUND(G2550*H2550,6)</f>
      </c>
      <c r="L2550" s="38">
        <v>0</v>
      </c>
      <c s="32">
        <f>ROUND(ROUND(L2550,2)*ROUND(G2550,3),2)</f>
      </c>
      <c s="36" t="s">
        <v>97</v>
      </c>
      <c>
        <f>(M2550*21)/100</f>
      </c>
      <c t="s">
        <v>28</v>
      </c>
    </row>
    <row r="2551" spans="1:5" ht="12.75">
      <c r="A2551" s="35" t="s">
        <v>56</v>
      </c>
      <c r="E2551" s="39" t="s">
        <v>3850</v>
      </c>
    </row>
    <row r="2552" spans="1:5" ht="12.75">
      <c r="A2552" s="35" t="s">
        <v>57</v>
      </c>
      <c r="E2552" s="40" t="s">
        <v>5</v>
      </c>
    </row>
    <row r="2553" spans="1:5" ht="12.75">
      <c r="A2553" t="s">
        <v>58</v>
      </c>
      <c r="E2553" s="39" t="s">
        <v>5</v>
      </c>
    </row>
    <row r="2554" spans="1:16" ht="25.5">
      <c r="A2554" t="s">
        <v>50</v>
      </c>
      <c s="34" t="s">
        <v>3851</v>
      </c>
      <c s="34" t="s">
        <v>3852</v>
      </c>
      <c s="35" t="s">
        <v>5</v>
      </c>
      <c s="6" t="s">
        <v>3853</v>
      </c>
      <c s="36" t="s">
        <v>54</v>
      </c>
      <c s="37">
        <v>25</v>
      </c>
      <c s="36">
        <v>0</v>
      </c>
      <c s="36">
        <f>ROUND(G2554*H2554,6)</f>
      </c>
      <c r="L2554" s="38">
        <v>0</v>
      </c>
      <c s="32">
        <f>ROUND(ROUND(L2554,2)*ROUND(G2554,3),2)</f>
      </c>
      <c s="36" t="s">
        <v>926</v>
      </c>
      <c>
        <f>(M2554*21)/100</f>
      </c>
      <c t="s">
        <v>28</v>
      </c>
    </row>
    <row r="2555" spans="1:5" ht="25.5">
      <c r="A2555" s="35" t="s">
        <v>56</v>
      </c>
      <c r="E2555" s="39" t="s">
        <v>3853</v>
      </c>
    </row>
    <row r="2556" spans="1:5" ht="12.75">
      <c r="A2556" s="35" t="s">
        <v>57</v>
      </c>
      <c r="E2556" s="40" t="s">
        <v>5</v>
      </c>
    </row>
    <row r="2557" spans="1:5" ht="12.75">
      <c r="A2557" t="s">
        <v>58</v>
      </c>
      <c r="E2557" s="39" t="s">
        <v>59</v>
      </c>
    </row>
    <row r="2558" spans="1:16" ht="12.75">
      <c r="A2558" t="s">
        <v>50</v>
      </c>
      <c s="34" t="s">
        <v>3854</v>
      </c>
      <c s="34" t="s">
        <v>3855</v>
      </c>
      <c s="35" t="s">
        <v>5</v>
      </c>
      <c s="6" t="s">
        <v>3856</v>
      </c>
      <c s="36" t="s">
        <v>1223</v>
      </c>
      <c s="37">
        <v>25</v>
      </c>
      <c s="36">
        <v>0</v>
      </c>
      <c s="36">
        <f>ROUND(G2558*H2558,6)</f>
      </c>
      <c r="L2558" s="38">
        <v>0</v>
      </c>
      <c s="32">
        <f>ROUND(ROUND(L2558,2)*ROUND(G2558,3),2)</f>
      </c>
      <c s="36" t="s">
        <v>97</v>
      </c>
      <c>
        <f>(M2558*21)/100</f>
      </c>
      <c t="s">
        <v>28</v>
      </c>
    </row>
    <row r="2559" spans="1:5" ht="12.75">
      <c r="A2559" s="35" t="s">
        <v>56</v>
      </c>
      <c r="E2559" s="39" t="s">
        <v>3856</v>
      </c>
    </row>
    <row r="2560" spans="1:5" ht="12.75">
      <c r="A2560" s="35" t="s">
        <v>57</v>
      </c>
      <c r="E2560" s="40" t="s">
        <v>5</v>
      </c>
    </row>
    <row r="2561" spans="1:5" ht="12.75">
      <c r="A2561" t="s">
        <v>58</v>
      </c>
      <c r="E2561" s="39" t="s">
        <v>5</v>
      </c>
    </row>
    <row r="2562" spans="1:16" ht="12.75">
      <c r="A2562" t="s">
        <v>50</v>
      </c>
      <c s="34" t="s">
        <v>3857</v>
      </c>
      <c s="34" t="s">
        <v>3858</v>
      </c>
      <c s="35" t="s">
        <v>5</v>
      </c>
      <c s="6" t="s">
        <v>3859</v>
      </c>
      <c s="36" t="s">
        <v>54</v>
      </c>
      <c s="37">
        <v>8</v>
      </c>
      <c s="36">
        <v>0</v>
      </c>
      <c s="36">
        <f>ROUND(G2562*H2562,6)</f>
      </c>
      <c r="L2562" s="38">
        <v>0</v>
      </c>
      <c s="32">
        <f>ROUND(ROUND(L2562,2)*ROUND(G2562,3),2)</f>
      </c>
      <c s="36" t="s">
        <v>97</v>
      </c>
      <c>
        <f>(M2562*21)/100</f>
      </c>
      <c t="s">
        <v>28</v>
      </c>
    </row>
    <row r="2563" spans="1:5" ht="12.75">
      <c r="A2563" s="35" t="s">
        <v>56</v>
      </c>
      <c r="E2563" s="39" t="s">
        <v>3859</v>
      </c>
    </row>
    <row r="2564" spans="1:5" ht="12.75">
      <c r="A2564" s="35" t="s">
        <v>57</v>
      </c>
      <c r="E2564" s="40" t="s">
        <v>5</v>
      </c>
    </row>
    <row r="2565" spans="1:5" ht="12.75">
      <c r="A2565" t="s">
        <v>58</v>
      </c>
      <c r="E2565" s="39" t="s">
        <v>5</v>
      </c>
    </row>
    <row r="2566" spans="1:16" ht="12.75">
      <c r="A2566" t="s">
        <v>50</v>
      </c>
      <c s="34" t="s">
        <v>3860</v>
      </c>
      <c s="34" t="s">
        <v>3861</v>
      </c>
      <c s="35" t="s">
        <v>5</v>
      </c>
      <c s="6" t="s">
        <v>3862</v>
      </c>
      <c s="36" t="s">
        <v>1223</v>
      </c>
      <c s="37">
        <v>8</v>
      </c>
      <c s="36">
        <v>0</v>
      </c>
      <c s="36">
        <f>ROUND(G2566*H2566,6)</f>
      </c>
      <c r="L2566" s="38">
        <v>0</v>
      </c>
      <c s="32">
        <f>ROUND(ROUND(L2566,2)*ROUND(G2566,3),2)</f>
      </c>
      <c s="36" t="s">
        <v>97</v>
      </c>
      <c>
        <f>(M2566*21)/100</f>
      </c>
      <c t="s">
        <v>28</v>
      </c>
    </row>
    <row r="2567" spans="1:5" ht="12.75">
      <c r="A2567" s="35" t="s">
        <v>56</v>
      </c>
      <c r="E2567" s="39" t="s">
        <v>3862</v>
      </c>
    </row>
    <row r="2568" spans="1:5" ht="12.75">
      <c r="A2568" s="35" t="s">
        <v>57</v>
      </c>
      <c r="E2568" s="40" t="s">
        <v>5</v>
      </c>
    </row>
    <row r="2569" spans="1:5" ht="12.75">
      <c r="A2569" t="s">
        <v>58</v>
      </c>
      <c r="E2569" s="39" t="s">
        <v>5</v>
      </c>
    </row>
    <row r="2570" spans="1:16" ht="12.75">
      <c r="A2570" t="s">
        <v>50</v>
      </c>
      <c s="34" t="s">
        <v>3863</v>
      </c>
      <c s="34" t="s">
        <v>3864</v>
      </c>
      <c s="35" t="s">
        <v>5</v>
      </c>
      <c s="6" t="s">
        <v>3865</v>
      </c>
      <c s="36" t="s">
        <v>54</v>
      </c>
      <c s="37">
        <v>532</v>
      </c>
      <c s="36">
        <v>0</v>
      </c>
      <c s="36">
        <f>ROUND(G2570*H2570,6)</f>
      </c>
      <c r="L2570" s="38">
        <v>0</v>
      </c>
      <c s="32">
        <f>ROUND(ROUND(L2570,2)*ROUND(G2570,3),2)</f>
      </c>
      <c s="36" t="s">
        <v>97</v>
      </c>
      <c>
        <f>(M2570*21)/100</f>
      </c>
      <c t="s">
        <v>28</v>
      </c>
    </row>
    <row r="2571" spans="1:5" ht="12.75">
      <c r="A2571" s="35" t="s">
        <v>56</v>
      </c>
      <c r="E2571" s="39" t="s">
        <v>3865</v>
      </c>
    </row>
    <row r="2572" spans="1:5" ht="12.75">
      <c r="A2572" s="35" t="s">
        <v>57</v>
      </c>
      <c r="E2572" s="40" t="s">
        <v>5</v>
      </c>
    </row>
    <row r="2573" spans="1:5" ht="12.75">
      <c r="A2573" t="s">
        <v>58</v>
      </c>
      <c r="E2573" s="39" t="s">
        <v>5</v>
      </c>
    </row>
    <row r="2574" spans="1:16" ht="12.75">
      <c r="A2574" t="s">
        <v>50</v>
      </c>
      <c s="34" t="s">
        <v>3866</v>
      </c>
      <c s="34" t="s">
        <v>3867</v>
      </c>
      <c s="35" t="s">
        <v>5</v>
      </c>
      <c s="6" t="s">
        <v>3868</v>
      </c>
      <c s="36" t="s">
        <v>1223</v>
      </c>
      <c s="37">
        <v>28</v>
      </c>
      <c s="36">
        <v>0</v>
      </c>
      <c s="36">
        <f>ROUND(G2574*H2574,6)</f>
      </c>
      <c r="L2574" s="38">
        <v>0</v>
      </c>
      <c s="32">
        <f>ROUND(ROUND(L2574,2)*ROUND(G2574,3),2)</f>
      </c>
      <c s="36" t="s">
        <v>97</v>
      </c>
      <c>
        <f>(M2574*21)/100</f>
      </c>
      <c t="s">
        <v>28</v>
      </c>
    </row>
    <row r="2575" spans="1:5" ht="12.75">
      <c r="A2575" s="35" t="s">
        <v>56</v>
      </c>
      <c r="E2575" s="39" t="s">
        <v>3868</v>
      </c>
    </row>
    <row r="2576" spans="1:5" ht="12.75">
      <c r="A2576" s="35" t="s">
        <v>57</v>
      </c>
      <c r="E2576" s="40" t="s">
        <v>5</v>
      </c>
    </row>
    <row r="2577" spans="1:5" ht="12.75">
      <c r="A2577" t="s">
        <v>58</v>
      </c>
      <c r="E2577" s="39" t="s">
        <v>5</v>
      </c>
    </row>
    <row r="2578" spans="1:16" ht="12.75">
      <c r="A2578" t="s">
        <v>50</v>
      </c>
      <c s="34" t="s">
        <v>3869</v>
      </c>
      <c s="34" t="s">
        <v>3870</v>
      </c>
      <c s="35" t="s">
        <v>5</v>
      </c>
      <c s="6" t="s">
        <v>3871</v>
      </c>
      <c s="36" t="s">
        <v>1223</v>
      </c>
      <c s="37">
        <v>23</v>
      </c>
      <c s="36">
        <v>0</v>
      </c>
      <c s="36">
        <f>ROUND(G2578*H2578,6)</f>
      </c>
      <c r="L2578" s="38">
        <v>0</v>
      </c>
      <c s="32">
        <f>ROUND(ROUND(L2578,2)*ROUND(G2578,3),2)</f>
      </c>
      <c s="36" t="s">
        <v>97</v>
      </c>
      <c>
        <f>(M2578*21)/100</f>
      </c>
      <c t="s">
        <v>28</v>
      </c>
    </row>
    <row r="2579" spans="1:5" ht="12.75">
      <c r="A2579" s="35" t="s">
        <v>56</v>
      </c>
      <c r="E2579" s="39" t="s">
        <v>3871</v>
      </c>
    </row>
    <row r="2580" spans="1:5" ht="12.75">
      <c r="A2580" s="35" t="s">
        <v>57</v>
      </c>
      <c r="E2580" s="40" t="s">
        <v>5</v>
      </c>
    </row>
    <row r="2581" spans="1:5" ht="12.75">
      <c r="A2581" t="s">
        <v>58</v>
      </c>
      <c r="E2581" s="39" t="s">
        <v>5</v>
      </c>
    </row>
    <row r="2582" spans="1:16" ht="12.75">
      <c r="A2582" t="s">
        <v>50</v>
      </c>
      <c s="34" t="s">
        <v>3872</v>
      </c>
      <c s="34" t="s">
        <v>3873</v>
      </c>
      <c s="35" t="s">
        <v>5</v>
      </c>
      <c s="6" t="s">
        <v>3874</v>
      </c>
      <c s="36" t="s">
        <v>1223</v>
      </c>
      <c s="37">
        <v>31</v>
      </c>
      <c s="36">
        <v>0</v>
      </c>
      <c s="36">
        <f>ROUND(G2582*H2582,6)</f>
      </c>
      <c r="L2582" s="38">
        <v>0</v>
      </c>
      <c s="32">
        <f>ROUND(ROUND(L2582,2)*ROUND(G2582,3),2)</f>
      </c>
      <c s="36" t="s">
        <v>97</v>
      </c>
      <c>
        <f>(M2582*21)/100</f>
      </c>
      <c t="s">
        <v>28</v>
      </c>
    </row>
    <row r="2583" spans="1:5" ht="12.75">
      <c r="A2583" s="35" t="s">
        <v>56</v>
      </c>
      <c r="E2583" s="39" t="s">
        <v>3874</v>
      </c>
    </row>
    <row r="2584" spans="1:5" ht="12.75">
      <c r="A2584" s="35" t="s">
        <v>57</v>
      </c>
      <c r="E2584" s="40" t="s">
        <v>5</v>
      </c>
    </row>
    <row r="2585" spans="1:5" ht="12.75">
      <c r="A2585" t="s">
        <v>58</v>
      </c>
      <c r="E2585" s="39" t="s">
        <v>5</v>
      </c>
    </row>
    <row r="2586" spans="1:16" ht="25.5">
      <c r="A2586" t="s">
        <v>50</v>
      </c>
      <c s="34" t="s">
        <v>3875</v>
      </c>
      <c s="34" t="s">
        <v>3876</v>
      </c>
      <c s="35" t="s">
        <v>5</v>
      </c>
      <c s="6" t="s">
        <v>3877</v>
      </c>
      <c s="36" t="s">
        <v>1223</v>
      </c>
      <c s="37">
        <v>58</v>
      </c>
      <c s="36">
        <v>0</v>
      </c>
      <c s="36">
        <f>ROUND(G2586*H2586,6)</f>
      </c>
      <c r="L2586" s="38">
        <v>0</v>
      </c>
      <c s="32">
        <f>ROUND(ROUND(L2586,2)*ROUND(G2586,3),2)</f>
      </c>
      <c s="36" t="s">
        <v>97</v>
      </c>
      <c>
        <f>(M2586*21)/100</f>
      </c>
      <c t="s">
        <v>28</v>
      </c>
    </row>
    <row r="2587" spans="1:5" ht="25.5">
      <c r="A2587" s="35" t="s">
        <v>56</v>
      </c>
      <c r="E2587" s="39" t="s">
        <v>3877</v>
      </c>
    </row>
    <row r="2588" spans="1:5" ht="12.75">
      <c r="A2588" s="35" t="s">
        <v>57</v>
      </c>
      <c r="E2588" s="40" t="s">
        <v>5</v>
      </c>
    </row>
    <row r="2589" spans="1:5" ht="12.75">
      <c r="A2589" t="s">
        <v>58</v>
      </c>
      <c r="E2589" s="39" t="s">
        <v>5</v>
      </c>
    </row>
    <row r="2590" spans="1:16" ht="25.5">
      <c r="A2590" t="s">
        <v>50</v>
      </c>
      <c s="34" t="s">
        <v>3878</v>
      </c>
      <c s="34" t="s">
        <v>3879</v>
      </c>
      <c s="35" t="s">
        <v>5</v>
      </c>
      <c s="6" t="s">
        <v>3880</v>
      </c>
      <c s="36" t="s">
        <v>1223</v>
      </c>
      <c s="37">
        <v>4</v>
      </c>
      <c s="36">
        <v>0</v>
      </c>
      <c s="36">
        <f>ROUND(G2590*H2590,6)</f>
      </c>
      <c r="L2590" s="38">
        <v>0</v>
      </c>
      <c s="32">
        <f>ROUND(ROUND(L2590,2)*ROUND(G2590,3),2)</f>
      </c>
      <c s="36" t="s">
        <v>97</v>
      </c>
      <c>
        <f>(M2590*21)/100</f>
      </c>
      <c t="s">
        <v>28</v>
      </c>
    </row>
    <row r="2591" spans="1:5" ht="25.5">
      <c r="A2591" s="35" t="s">
        <v>56</v>
      </c>
      <c r="E2591" s="39" t="s">
        <v>3880</v>
      </c>
    </row>
    <row r="2592" spans="1:5" ht="12.75">
      <c r="A2592" s="35" t="s">
        <v>57</v>
      </c>
      <c r="E2592" s="40" t="s">
        <v>5</v>
      </c>
    </row>
    <row r="2593" spans="1:5" ht="12.75">
      <c r="A2593" t="s">
        <v>58</v>
      </c>
      <c r="E2593" s="39" t="s">
        <v>5</v>
      </c>
    </row>
    <row r="2594" spans="1:16" ht="25.5">
      <c r="A2594" t="s">
        <v>50</v>
      </c>
      <c s="34" t="s">
        <v>3881</v>
      </c>
      <c s="34" t="s">
        <v>3882</v>
      </c>
      <c s="35" t="s">
        <v>5</v>
      </c>
      <c s="6" t="s">
        <v>3883</v>
      </c>
      <c s="36" t="s">
        <v>1223</v>
      </c>
      <c s="37">
        <v>19</v>
      </c>
      <c s="36">
        <v>0</v>
      </c>
      <c s="36">
        <f>ROUND(G2594*H2594,6)</f>
      </c>
      <c r="L2594" s="38">
        <v>0</v>
      </c>
      <c s="32">
        <f>ROUND(ROUND(L2594,2)*ROUND(G2594,3),2)</f>
      </c>
      <c s="36" t="s">
        <v>97</v>
      </c>
      <c>
        <f>(M2594*21)/100</f>
      </c>
      <c t="s">
        <v>28</v>
      </c>
    </row>
    <row r="2595" spans="1:5" ht="25.5">
      <c r="A2595" s="35" t="s">
        <v>56</v>
      </c>
      <c r="E2595" s="39" t="s">
        <v>3883</v>
      </c>
    </row>
    <row r="2596" spans="1:5" ht="12.75">
      <c r="A2596" s="35" t="s">
        <v>57</v>
      </c>
      <c r="E2596" s="40" t="s">
        <v>5</v>
      </c>
    </row>
    <row r="2597" spans="1:5" ht="12.75">
      <c r="A2597" t="s">
        <v>58</v>
      </c>
      <c r="E2597" s="39" t="s">
        <v>5</v>
      </c>
    </row>
    <row r="2598" spans="1:16" ht="25.5">
      <c r="A2598" t="s">
        <v>50</v>
      </c>
      <c s="34" t="s">
        <v>3884</v>
      </c>
      <c s="34" t="s">
        <v>3882</v>
      </c>
      <c s="35" t="s">
        <v>51</v>
      </c>
      <c s="6" t="s">
        <v>3883</v>
      </c>
      <c s="36" t="s">
        <v>1223</v>
      </c>
      <c s="37">
        <v>41</v>
      </c>
      <c s="36">
        <v>0</v>
      </c>
      <c s="36">
        <f>ROUND(G2598*H2598,6)</f>
      </c>
      <c r="L2598" s="38">
        <v>0</v>
      </c>
      <c s="32">
        <f>ROUND(ROUND(L2598,2)*ROUND(G2598,3),2)</f>
      </c>
      <c s="36" t="s">
        <v>97</v>
      </c>
      <c>
        <f>(M2598*21)/100</f>
      </c>
      <c t="s">
        <v>28</v>
      </c>
    </row>
    <row r="2599" spans="1:5" ht="25.5">
      <c r="A2599" s="35" t="s">
        <v>56</v>
      </c>
      <c r="E2599" s="39" t="s">
        <v>3883</v>
      </c>
    </row>
    <row r="2600" spans="1:5" ht="12.75">
      <c r="A2600" s="35" t="s">
        <v>57</v>
      </c>
      <c r="E2600" s="40" t="s">
        <v>5</v>
      </c>
    </row>
    <row r="2601" spans="1:5" ht="12.75">
      <c r="A2601" t="s">
        <v>58</v>
      </c>
      <c r="E2601" s="39" t="s">
        <v>5</v>
      </c>
    </row>
    <row r="2602" spans="1:16" ht="25.5">
      <c r="A2602" t="s">
        <v>50</v>
      </c>
      <c s="34" t="s">
        <v>3885</v>
      </c>
      <c s="34" t="s">
        <v>3886</v>
      </c>
      <c s="35" t="s">
        <v>5</v>
      </c>
      <c s="6" t="s">
        <v>3887</v>
      </c>
      <c s="36" t="s">
        <v>1223</v>
      </c>
      <c s="37">
        <v>21</v>
      </c>
      <c s="36">
        <v>0</v>
      </c>
      <c s="36">
        <f>ROUND(G2602*H2602,6)</f>
      </c>
      <c r="L2602" s="38">
        <v>0</v>
      </c>
      <c s="32">
        <f>ROUND(ROUND(L2602,2)*ROUND(G2602,3),2)</f>
      </c>
      <c s="36" t="s">
        <v>97</v>
      </c>
      <c>
        <f>(M2602*21)/100</f>
      </c>
      <c t="s">
        <v>28</v>
      </c>
    </row>
    <row r="2603" spans="1:5" ht="25.5">
      <c r="A2603" s="35" t="s">
        <v>56</v>
      </c>
      <c r="E2603" s="39" t="s">
        <v>3887</v>
      </c>
    </row>
    <row r="2604" spans="1:5" ht="12.75">
      <c r="A2604" s="35" t="s">
        <v>57</v>
      </c>
      <c r="E2604" s="40" t="s">
        <v>5</v>
      </c>
    </row>
    <row r="2605" spans="1:5" ht="12.75">
      <c r="A2605" t="s">
        <v>58</v>
      </c>
      <c r="E2605" s="39" t="s">
        <v>5</v>
      </c>
    </row>
    <row r="2606" spans="1:16" ht="25.5">
      <c r="A2606" t="s">
        <v>50</v>
      </c>
      <c s="34" t="s">
        <v>3888</v>
      </c>
      <c s="34" t="s">
        <v>3889</v>
      </c>
      <c s="35" t="s">
        <v>5</v>
      </c>
      <c s="6" t="s">
        <v>3890</v>
      </c>
      <c s="36" t="s">
        <v>1223</v>
      </c>
      <c s="37">
        <v>45</v>
      </c>
      <c s="36">
        <v>0</v>
      </c>
      <c s="36">
        <f>ROUND(G2606*H2606,6)</f>
      </c>
      <c r="L2606" s="38">
        <v>0</v>
      </c>
      <c s="32">
        <f>ROUND(ROUND(L2606,2)*ROUND(G2606,3),2)</f>
      </c>
      <c s="36" t="s">
        <v>97</v>
      </c>
      <c>
        <f>(M2606*21)/100</f>
      </c>
      <c t="s">
        <v>28</v>
      </c>
    </row>
    <row r="2607" spans="1:5" ht="25.5">
      <c r="A2607" s="35" t="s">
        <v>56</v>
      </c>
      <c r="E2607" s="39" t="s">
        <v>3890</v>
      </c>
    </row>
    <row r="2608" spans="1:5" ht="12.75">
      <c r="A2608" s="35" t="s">
        <v>57</v>
      </c>
      <c r="E2608" s="40" t="s">
        <v>5</v>
      </c>
    </row>
    <row r="2609" spans="1:5" ht="12.75">
      <c r="A2609" t="s">
        <v>58</v>
      </c>
      <c r="E2609" s="39" t="s">
        <v>5</v>
      </c>
    </row>
    <row r="2610" spans="1:16" ht="25.5">
      <c r="A2610" t="s">
        <v>50</v>
      </c>
      <c s="34" t="s">
        <v>3891</v>
      </c>
      <c s="34" t="s">
        <v>3892</v>
      </c>
      <c s="35" t="s">
        <v>5</v>
      </c>
      <c s="6" t="s">
        <v>3893</v>
      </c>
      <c s="36" t="s">
        <v>1223</v>
      </c>
      <c s="37">
        <v>52</v>
      </c>
      <c s="36">
        <v>0</v>
      </c>
      <c s="36">
        <f>ROUND(G2610*H2610,6)</f>
      </c>
      <c r="L2610" s="38">
        <v>0</v>
      </c>
      <c s="32">
        <f>ROUND(ROUND(L2610,2)*ROUND(G2610,3),2)</f>
      </c>
      <c s="36" t="s">
        <v>97</v>
      </c>
      <c>
        <f>(M2610*21)/100</f>
      </c>
      <c t="s">
        <v>28</v>
      </c>
    </row>
    <row r="2611" spans="1:5" ht="25.5">
      <c r="A2611" s="35" t="s">
        <v>56</v>
      </c>
      <c r="E2611" s="39" t="s">
        <v>3893</v>
      </c>
    </row>
    <row r="2612" spans="1:5" ht="12.75">
      <c r="A2612" s="35" t="s">
        <v>57</v>
      </c>
      <c r="E2612" s="40" t="s">
        <v>5</v>
      </c>
    </row>
    <row r="2613" spans="1:5" ht="12.75">
      <c r="A2613" t="s">
        <v>58</v>
      </c>
      <c r="E2613" s="39" t="s">
        <v>5</v>
      </c>
    </row>
    <row r="2614" spans="1:16" ht="25.5">
      <c r="A2614" t="s">
        <v>50</v>
      </c>
      <c s="34" t="s">
        <v>3894</v>
      </c>
      <c s="34" t="s">
        <v>3895</v>
      </c>
      <c s="35" t="s">
        <v>5</v>
      </c>
      <c s="6" t="s">
        <v>3896</v>
      </c>
      <c s="36" t="s">
        <v>1223</v>
      </c>
      <c s="37">
        <v>26</v>
      </c>
      <c s="36">
        <v>0</v>
      </c>
      <c s="36">
        <f>ROUND(G2614*H2614,6)</f>
      </c>
      <c r="L2614" s="38">
        <v>0</v>
      </c>
      <c s="32">
        <f>ROUND(ROUND(L2614,2)*ROUND(G2614,3),2)</f>
      </c>
      <c s="36" t="s">
        <v>97</v>
      </c>
      <c>
        <f>(M2614*21)/100</f>
      </c>
      <c t="s">
        <v>28</v>
      </c>
    </row>
    <row r="2615" spans="1:5" ht="25.5">
      <c r="A2615" s="35" t="s">
        <v>56</v>
      </c>
      <c r="E2615" s="39" t="s">
        <v>3896</v>
      </c>
    </row>
    <row r="2616" spans="1:5" ht="12.75">
      <c r="A2616" s="35" t="s">
        <v>57</v>
      </c>
      <c r="E2616" s="40" t="s">
        <v>5</v>
      </c>
    </row>
    <row r="2617" spans="1:5" ht="12.75">
      <c r="A2617" t="s">
        <v>58</v>
      </c>
      <c r="E2617" s="39" t="s">
        <v>5</v>
      </c>
    </row>
    <row r="2618" spans="1:16" ht="25.5">
      <c r="A2618" t="s">
        <v>50</v>
      </c>
      <c s="34" t="s">
        <v>3897</v>
      </c>
      <c s="34" t="s">
        <v>3898</v>
      </c>
      <c s="35" t="s">
        <v>5</v>
      </c>
      <c s="6" t="s">
        <v>3899</v>
      </c>
      <c s="36" t="s">
        <v>1223</v>
      </c>
      <c s="37">
        <v>32</v>
      </c>
      <c s="36">
        <v>0</v>
      </c>
      <c s="36">
        <f>ROUND(G2618*H2618,6)</f>
      </c>
      <c r="L2618" s="38">
        <v>0</v>
      </c>
      <c s="32">
        <f>ROUND(ROUND(L2618,2)*ROUND(G2618,3),2)</f>
      </c>
      <c s="36" t="s">
        <v>97</v>
      </c>
      <c>
        <f>(M2618*21)/100</f>
      </c>
      <c t="s">
        <v>28</v>
      </c>
    </row>
    <row r="2619" spans="1:5" ht="25.5">
      <c r="A2619" s="35" t="s">
        <v>56</v>
      </c>
      <c r="E2619" s="39" t="s">
        <v>3899</v>
      </c>
    </row>
    <row r="2620" spans="1:5" ht="12.75">
      <c r="A2620" s="35" t="s">
        <v>57</v>
      </c>
      <c r="E2620" s="40" t="s">
        <v>5</v>
      </c>
    </row>
    <row r="2621" spans="1:5" ht="12.75">
      <c r="A2621" t="s">
        <v>58</v>
      </c>
      <c r="E2621" s="39" t="s">
        <v>5</v>
      </c>
    </row>
    <row r="2622" spans="1:16" ht="12.75">
      <c r="A2622" t="s">
        <v>50</v>
      </c>
      <c s="34" t="s">
        <v>3900</v>
      </c>
      <c s="34" t="s">
        <v>1245</v>
      </c>
      <c s="35" t="s">
        <v>5</v>
      </c>
      <c s="6" t="s">
        <v>3901</v>
      </c>
      <c s="36" t="s">
        <v>1223</v>
      </c>
      <c s="37">
        <v>33</v>
      </c>
      <c s="36">
        <v>0</v>
      </c>
      <c s="36">
        <f>ROUND(G2622*H2622,6)</f>
      </c>
      <c r="L2622" s="38">
        <v>0</v>
      </c>
      <c s="32">
        <f>ROUND(ROUND(L2622,2)*ROUND(G2622,3),2)</f>
      </c>
      <c s="36" t="s">
        <v>97</v>
      </c>
      <c>
        <f>(M2622*21)/100</f>
      </c>
      <c t="s">
        <v>28</v>
      </c>
    </row>
    <row r="2623" spans="1:5" ht="12.75">
      <c r="A2623" s="35" t="s">
        <v>56</v>
      </c>
      <c r="E2623" s="39" t="s">
        <v>3901</v>
      </c>
    </row>
    <row r="2624" spans="1:5" ht="12.75">
      <c r="A2624" s="35" t="s">
        <v>57</v>
      </c>
      <c r="E2624" s="40" t="s">
        <v>5</v>
      </c>
    </row>
    <row r="2625" spans="1:5" ht="12.75">
      <c r="A2625" t="s">
        <v>58</v>
      </c>
      <c r="E2625" s="39" t="s">
        <v>5</v>
      </c>
    </row>
    <row r="2626" spans="1:16" ht="25.5">
      <c r="A2626" t="s">
        <v>50</v>
      </c>
      <c s="34" t="s">
        <v>3902</v>
      </c>
      <c s="34" t="s">
        <v>3903</v>
      </c>
      <c s="35" t="s">
        <v>5</v>
      </c>
      <c s="6" t="s">
        <v>3904</v>
      </c>
      <c s="36" t="s">
        <v>1223</v>
      </c>
      <c s="37">
        <v>6</v>
      </c>
      <c s="36">
        <v>0</v>
      </c>
      <c s="36">
        <f>ROUND(G2626*H2626,6)</f>
      </c>
      <c r="L2626" s="38">
        <v>0</v>
      </c>
      <c s="32">
        <f>ROUND(ROUND(L2626,2)*ROUND(G2626,3),2)</f>
      </c>
      <c s="36" t="s">
        <v>97</v>
      </c>
      <c>
        <f>(M2626*21)/100</f>
      </c>
      <c t="s">
        <v>28</v>
      </c>
    </row>
    <row r="2627" spans="1:5" ht="25.5">
      <c r="A2627" s="35" t="s">
        <v>56</v>
      </c>
      <c r="E2627" s="39" t="s">
        <v>3904</v>
      </c>
    </row>
    <row r="2628" spans="1:5" ht="12.75">
      <c r="A2628" s="35" t="s">
        <v>57</v>
      </c>
      <c r="E2628" s="40" t="s">
        <v>5</v>
      </c>
    </row>
    <row r="2629" spans="1:5" ht="12.75">
      <c r="A2629" t="s">
        <v>58</v>
      </c>
      <c r="E2629" s="39" t="s">
        <v>5</v>
      </c>
    </row>
    <row r="2630" spans="1:16" ht="25.5">
      <c r="A2630" t="s">
        <v>50</v>
      </c>
      <c s="34" t="s">
        <v>3905</v>
      </c>
      <c s="34" t="s">
        <v>3906</v>
      </c>
      <c s="35" t="s">
        <v>5</v>
      </c>
      <c s="6" t="s">
        <v>3907</v>
      </c>
      <c s="36" t="s">
        <v>1223</v>
      </c>
      <c s="37">
        <v>10</v>
      </c>
      <c s="36">
        <v>0</v>
      </c>
      <c s="36">
        <f>ROUND(G2630*H2630,6)</f>
      </c>
      <c r="L2630" s="38">
        <v>0</v>
      </c>
      <c s="32">
        <f>ROUND(ROUND(L2630,2)*ROUND(G2630,3),2)</f>
      </c>
      <c s="36" t="s">
        <v>97</v>
      </c>
      <c>
        <f>(M2630*21)/100</f>
      </c>
      <c t="s">
        <v>28</v>
      </c>
    </row>
    <row r="2631" spans="1:5" ht="25.5">
      <c r="A2631" s="35" t="s">
        <v>56</v>
      </c>
      <c r="E2631" s="39" t="s">
        <v>3907</v>
      </c>
    </row>
    <row r="2632" spans="1:5" ht="12.75">
      <c r="A2632" s="35" t="s">
        <v>57</v>
      </c>
      <c r="E2632" s="40" t="s">
        <v>5</v>
      </c>
    </row>
    <row r="2633" spans="1:5" ht="12.75">
      <c r="A2633" t="s">
        <v>58</v>
      </c>
      <c r="E2633" s="39" t="s">
        <v>5</v>
      </c>
    </row>
    <row r="2634" spans="1:16" ht="25.5">
      <c r="A2634" t="s">
        <v>50</v>
      </c>
      <c s="34" t="s">
        <v>3908</v>
      </c>
      <c s="34" t="s">
        <v>3909</v>
      </c>
      <c s="35" t="s">
        <v>5</v>
      </c>
      <c s="6" t="s">
        <v>3910</v>
      </c>
      <c s="36" t="s">
        <v>1223</v>
      </c>
      <c s="37">
        <v>15</v>
      </c>
      <c s="36">
        <v>0</v>
      </c>
      <c s="36">
        <f>ROUND(G2634*H2634,6)</f>
      </c>
      <c r="L2634" s="38">
        <v>0</v>
      </c>
      <c s="32">
        <f>ROUND(ROUND(L2634,2)*ROUND(G2634,3),2)</f>
      </c>
      <c s="36" t="s">
        <v>97</v>
      </c>
      <c>
        <f>(M2634*21)/100</f>
      </c>
      <c t="s">
        <v>28</v>
      </c>
    </row>
    <row r="2635" spans="1:5" ht="25.5">
      <c r="A2635" s="35" t="s">
        <v>56</v>
      </c>
      <c r="E2635" s="39" t="s">
        <v>3910</v>
      </c>
    </row>
    <row r="2636" spans="1:5" ht="12.75">
      <c r="A2636" s="35" t="s">
        <v>57</v>
      </c>
      <c r="E2636" s="40" t="s">
        <v>5</v>
      </c>
    </row>
    <row r="2637" spans="1:5" ht="12.75">
      <c r="A2637" t="s">
        <v>58</v>
      </c>
      <c r="E2637" s="39" t="s">
        <v>5</v>
      </c>
    </row>
    <row r="2638" spans="1:16" ht="25.5">
      <c r="A2638" t="s">
        <v>50</v>
      </c>
      <c s="34" t="s">
        <v>3911</v>
      </c>
      <c s="34" t="s">
        <v>3912</v>
      </c>
      <c s="35" t="s">
        <v>5</v>
      </c>
      <c s="6" t="s">
        <v>3913</v>
      </c>
      <c s="36" t="s">
        <v>1223</v>
      </c>
      <c s="37">
        <v>30</v>
      </c>
      <c s="36">
        <v>0</v>
      </c>
      <c s="36">
        <f>ROUND(G2638*H2638,6)</f>
      </c>
      <c r="L2638" s="38">
        <v>0</v>
      </c>
      <c s="32">
        <f>ROUND(ROUND(L2638,2)*ROUND(G2638,3),2)</f>
      </c>
      <c s="36" t="s">
        <v>97</v>
      </c>
      <c>
        <f>(M2638*21)/100</f>
      </c>
      <c t="s">
        <v>28</v>
      </c>
    </row>
    <row r="2639" spans="1:5" ht="25.5">
      <c r="A2639" s="35" t="s">
        <v>56</v>
      </c>
      <c r="E2639" s="39" t="s">
        <v>3913</v>
      </c>
    </row>
    <row r="2640" spans="1:5" ht="12.75">
      <c r="A2640" s="35" t="s">
        <v>57</v>
      </c>
      <c r="E2640" s="40" t="s">
        <v>5</v>
      </c>
    </row>
    <row r="2641" spans="1:5" ht="12.75">
      <c r="A2641" t="s">
        <v>58</v>
      </c>
      <c r="E2641" s="39" t="s">
        <v>5</v>
      </c>
    </row>
    <row r="2642" spans="1:16" ht="25.5">
      <c r="A2642" t="s">
        <v>50</v>
      </c>
      <c s="34" t="s">
        <v>3914</v>
      </c>
      <c s="34" t="s">
        <v>3915</v>
      </c>
      <c s="35" t="s">
        <v>5</v>
      </c>
      <c s="6" t="s">
        <v>3916</v>
      </c>
      <c s="36" t="s">
        <v>1223</v>
      </c>
      <c s="37">
        <v>20</v>
      </c>
      <c s="36">
        <v>0</v>
      </c>
      <c s="36">
        <f>ROUND(G2642*H2642,6)</f>
      </c>
      <c r="L2642" s="38">
        <v>0</v>
      </c>
      <c s="32">
        <f>ROUND(ROUND(L2642,2)*ROUND(G2642,3),2)</f>
      </c>
      <c s="36" t="s">
        <v>97</v>
      </c>
      <c>
        <f>(M2642*21)/100</f>
      </c>
      <c t="s">
        <v>28</v>
      </c>
    </row>
    <row r="2643" spans="1:5" ht="25.5">
      <c r="A2643" s="35" t="s">
        <v>56</v>
      </c>
      <c r="E2643" s="39" t="s">
        <v>3916</v>
      </c>
    </row>
    <row r="2644" spans="1:5" ht="12.75">
      <c r="A2644" s="35" t="s">
        <v>57</v>
      </c>
      <c r="E2644" s="40" t="s">
        <v>5</v>
      </c>
    </row>
    <row r="2645" spans="1:5" ht="12.75">
      <c r="A2645" t="s">
        <v>58</v>
      </c>
      <c r="E2645" s="39" t="s">
        <v>5</v>
      </c>
    </row>
    <row r="2646" spans="1:16" ht="12.75">
      <c r="A2646" t="s">
        <v>50</v>
      </c>
      <c s="34" t="s">
        <v>3917</v>
      </c>
      <c s="34" t="s">
        <v>3918</v>
      </c>
      <c s="35" t="s">
        <v>5</v>
      </c>
      <c s="6" t="s">
        <v>3919</v>
      </c>
      <c s="36" t="s">
        <v>1223</v>
      </c>
      <c s="37">
        <v>4</v>
      </c>
      <c s="36">
        <v>0</v>
      </c>
      <c s="36">
        <f>ROUND(G2646*H2646,6)</f>
      </c>
      <c r="L2646" s="38">
        <v>0</v>
      </c>
      <c s="32">
        <f>ROUND(ROUND(L2646,2)*ROUND(G2646,3),2)</f>
      </c>
      <c s="36" t="s">
        <v>97</v>
      </c>
      <c>
        <f>(M2646*21)/100</f>
      </c>
      <c t="s">
        <v>28</v>
      </c>
    </row>
    <row r="2647" spans="1:5" ht="12.75">
      <c r="A2647" s="35" t="s">
        <v>56</v>
      </c>
      <c r="E2647" s="39" t="s">
        <v>3919</v>
      </c>
    </row>
    <row r="2648" spans="1:5" ht="12.75">
      <c r="A2648" s="35" t="s">
        <v>57</v>
      </c>
      <c r="E2648" s="40" t="s">
        <v>5</v>
      </c>
    </row>
    <row r="2649" spans="1:5" ht="12.75">
      <c r="A2649" t="s">
        <v>58</v>
      </c>
      <c r="E2649" s="39" t="s">
        <v>5</v>
      </c>
    </row>
    <row r="2650" spans="1:16" ht="12.75">
      <c r="A2650" t="s">
        <v>50</v>
      </c>
      <c s="34" t="s">
        <v>3920</v>
      </c>
      <c s="34" t="s">
        <v>3921</v>
      </c>
      <c s="35" t="s">
        <v>5</v>
      </c>
      <c s="6" t="s">
        <v>3922</v>
      </c>
      <c s="36" t="s">
        <v>1223</v>
      </c>
      <c s="37">
        <v>16</v>
      </c>
      <c s="36">
        <v>0</v>
      </c>
      <c s="36">
        <f>ROUND(G2650*H2650,6)</f>
      </c>
      <c r="L2650" s="38">
        <v>0</v>
      </c>
      <c s="32">
        <f>ROUND(ROUND(L2650,2)*ROUND(G2650,3),2)</f>
      </c>
      <c s="36" t="s">
        <v>97</v>
      </c>
      <c>
        <f>(M2650*21)/100</f>
      </c>
      <c t="s">
        <v>28</v>
      </c>
    </row>
    <row r="2651" spans="1:5" ht="12.75">
      <c r="A2651" s="35" t="s">
        <v>56</v>
      </c>
      <c r="E2651" s="39" t="s">
        <v>3922</v>
      </c>
    </row>
    <row r="2652" spans="1:5" ht="12.75">
      <c r="A2652" s="35" t="s">
        <v>57</v>
      </c>
      <c r="E2652" s="40" t="s">
        <v>5</v>
      </c>
    </row>
    <row r="2653" spans="1:5" ht="12.75">
      <c r="A2653" t="s">
        <v>58</v>
      </c>
      <c r="E2653" s="39" t="s">
        <v>5</v>
      </c>
    </row>
    <row r="2654" spans="1:16" ht="12.75">
      <c r="A2654" t="s">
        <v>50</v>
      </c>
      <c s="34" t="s">
        <v>3923</v>
      </c>
      <c s="34" t="s">
        <v>3924</v>
      </c>
      <c s="35" t="s">
        <v>5</v>
      </c>
      <c s="6" t="s">
        <v>3925</v>
      </c>
      <c s="36" t="s">
        <v>1223</v>
      </c>
      <c s="37">
        <v>15</v>
      </c>
      <c s="36">
        <v>0</v>
      </c>
      <c s="36">
        <f>ROUND(G2654*H2654,6)</f>
      </c>
      <c r="L2654" s="38">
        <v>0</v>
      </c>
      <c s="32">
        <f>ROUND(ROUND(L2654,2)*ROUND(G2654,3),2)</f>
      </c>
      <c s="36" t="s">
        <v>97</v>
      </c>
      <c>
        <f>(M2654*21)/100</f>
      </c>
      <c t="s">
        <v>28</v>
      </c>
    </row>
    <row r="2655" spans="1:5" ht="12.75">
      <c r="A2655" s="35" t="s">
        <v>56</v>
      </c>
      <c r="E2655" s="39" t="s">
        <v>3925</v>
      </c>
    </row>
    <row r="2656" spans="1:5" ht="12.75">
      <c r="A2656" s="35" t="s">
        <v>57</v>
      </c>
      <c r="E2656" s="40" t="s">
        <v>5</v>
      </c>
    </row>
    <row r="2657" spans="1:5" ht="12.75">
      <c r="A2657" t="s">
        <v>58</v>
      </c>
      <c r="E2657" s="39" t="s">
        <v>5</v>
      </c>
    </row>
    <row r="2658" spans="1:16" ht="12.75">
      <c r="A2658" t="s">
        <v>50</v>
      </c>
      <c s="34" t="s">
        <v>3926</v>
      </c>
      <c s="34" t="s">
        <v>3927</v>
      </c>
      <c s="35" t="s">
        <v>5</v>
      </c>
      <c s="6" t="s">
        <v>3928</v>
      </c>
      <c s="36" t="s">
        <v>1223</v>
      </c>
      <c s="37">
        <v>3</v>
      </c>
      <c s="36">
        <v>0</v>
      </c>
      <c s="36">
        <f>ROUND(G2658*H2658,6)</f>
      </c>
      <c r="L2658" s="38">
        <v>0</v>
      </c>
      <c s="32">
        <f>ROUND(ROUND(L2658,2)*ROUND(G2658,3),2)</f>
      </c>
      <c s="36" t="s">
        <v>97</v>
      </c>
      <c>
        <f>(M2658*21)/100</f>
      </c>
      <c t="s">
        <v>28</v>
      </c>
    </row>
    <row r="2659" spans="1:5" ht="12.75">
      <c r="A2659" s="35" t="s">
        <v>56</v>
      </c>
      <c r="E2659" s="39" t="s">
        <v>3928</v>
      </c>
    </row>
    <row r="2660" spans="1:5" ht="12.75">
      <c r="A2660" s="35" t="s">
        <v>57</v>
      </c>
      <c r="E2660" s="40" t="s">
        <v>5</v>
      </c>
    </row>
    <row r="2661" spans="1:5" ht="12.75">
      <c r="A2661" t="s">
        <v>58</v>
      </c>
      <c r="E2661" s="39" t="s">
        <v>5</v>
      </c>
    </row>
    <row r="2662" spans="1:16" ht="12.75">
      <c r="A2662" t="s">
        <v>50</v>
      </c>
      <c s="34" t="s">
        <v>3929</v>
      </c>
      <c s="34" t="s">
        <v>3930</v>
      </c>
      <c s="35" t="s">
        <v>5</v>
      </c>
      <c s="6" t="s">
        <v>3931</v>
      </c>
      <c s="36" t="s">
        <v>54</v>
      </c>
      <c s="37">
        <v>12</v>
      </c>
      <c s="36">
        <v>0</v>
      </c>
      <c s="36">
        <f>ROUND(G2662*H2662,6)</f>
      </c>
      <c r="L2662" s="38">
        <v>0</v>
      </c>
      <c s="32">
        <f>ROUND(ROUND(L2662,2)*ROUND(G2662,3),2)</f>
      </c>
      <c s="36" t="s">
        <v>97</v>
      </c>
      <c>
        <f>(M2662*21)/100</f>
      </c>
      <c t="s">
        <v>28</v>
      </c>
    </row>
    <row r="2663" spans="1:5" ht="12.75">
      <c r="A2663" s="35" t="s">
        <v>56</v>
      </c>
      <c r="E2663" s="39" t="s">
        <v>3931</v>
      </c>
    </row>
    <row r="2664" spans="1:5" ht="12.75">
      <c r="A2664" s="35" t="s">
        <v>57</v>
      </c>
      <c r="E2664" s="40" t="s">
        <v>5</v>
      </c>
    </row>
    <row r="2665" spans="1:5" ht="12.75">
      <c r="A2665" t="s">
        <v>58</v>
      </c>
      <c r="E2665" s="39" t="s">
        <v>5</v>
      </c>
    </row>
    <row r="2666" spans="1:16" ht="12.75">
      <c r="A2666" t="s">
        <v>50</v>
      </c>
      <c s="34" t="s">
        <v>3932</v>
      </c>
      <c s="34" t="s">
        <v>3933</v>
      </c>
      <c s="35" t="s">
        <v>5</v>
      </c>
      <c s="6" t="s">
        <v>3934</v>
      </c>
      <c s="36" t="s">
        <v>1223</v>
      </c>
      <c s="37">
        <v>12</v>
      </c>
      <c s="36">
        <v>0</v>
      </c>
      <c s="36">
        <f>ROUND(G2666*H2666,6)</f>
      </c>
      <c r="L2666" s="38">
        <v>0</v>
      </c>
      <c s="32">
        <f>ROUND(ROUND(L2666,2)*ROUND(G2666,3),2)</f>
      </c>
      <c s="36" t="s">
        <v>97</v>
      </c>
      <c>
        <f>(M2666*21)/100</f>
      </c>
      <c t="s">
        <v>28</v>
      </c>
    </row>
    <row r="2667" spans="1:5" ht="12.75">
      <c r="A2667" s="35" t="s">
        <v>56</v>
      </c>
      <c r="E2667" s="39" t="s">
        <v>3934</v>
      </c>
    </row>
    <row r="2668" spans="1:5" ht="12.75">
      <c r="A2668" s="35" t="s">
        <v>57</v>
      </c>
      <c r="E2668" s="40" t="s">
        <v>5</v>
      </c>
    </row>
    <row r="2669" spans="1:5" ht="12.75">
      <c r="A2669" t="s">
        <v>58</v>
      </c>
      <c r="E2669" s="39" t="s">
        <v>5</v>
      </c>
    </row>
    <row r="2670" spans="1:16" ht="12.75">
      <c r="A2670" t="s">
        <v>50</v>
      </c>
      <c s="34" t="s">
        <v>3935</v>
      </c>
      <c s="34" t="s">
        <v>3936</v>
      </c>
      <c s="35" t="s">
        <v>5</v>
      </c>
      <c s="6" t="s">
        <v>3937</v>
      </c>
      <c s="36" t="s">
        <v>54</v>
      </c>
      <c s="37">
        <v>2</v>
      </c>
      <c s="36">
        <v>0</v>
      </c>
      <c s="36">
        <f>ROUND(G2670*H2670,6)</f>
      </c>
      <c r="L2670" s="38">
        <v>0</v>
      </c>
      <c s="32">
        <f>ROUND(ROUND(L2670,2)*ROUND(G2670,3),2)</f>
      </c>
      <c s="36" t="s">
        <v>97</v>
      </c>
      <c>
        <f>(M2670*21)/100</f>
      </c>
      <c t="s">
        <v>28</v>
      </c>
    </row>
    <row r="2671" spans="1:5" ht="12.75">
      <c r="A2671" s="35" t="s">
        <v>56</v>
      </c>
      <c r="E2671" s="39" t="s">
        <v>3937</v>
      </c>
    </row>
    <row r="2672" spans="1:5" ht="12.75">
      <c r="A2672" s="35" t="s">
        <v>57</v>
      </c>
      <c r="E2672" s="40" t="s">
        <v>5</v>
      </c>
    </row>
    <row r="2673" spans="1:5" ht="12.75">
      <c r="A2673" t="s">
        <v>58</v>
      </c>
      <c r="E2673" s="39" t="s">
        <v>5</v>
      </c>
    </row>
    <row r="2674" spans="1:16" ht="12.75">
      <c r="A2674" t="s">
        <v>50</v>
      </c>
      <c s="34" t="s">
        <v>3938</v>
      </c>
      <c s="34" t="s">
        <v>3939</v>
      </c>
      <c s="35" t="s">
        <v>5</v>
      </c>
      <c s="6" t="s">
        <v>3940</v>
      </c>
      <c s="36" t="s">
        <v>1223</v>
      </c>
      <c s="37">
        <v>2</v>
      </c>
      <c s="36">
        <v>0</v>
      </c>
      <c s="36">
        <f>ROUND(G2674*H2674,6)</f>
      </c>
      <c r="L2674" s="38">
        <v>0</v>
      </c>
      <c s="32">
        <f>ROUND(ROUND(L2674,2)*ROUND(G2674,3),2)</f>
      </c>
      <c s="36" t="s">
        <v>97</v>
      </c>
      <c>
        <f>(M2674*21)/100</f>
      </c>
      <c t="s">
        <v>28</v>
      </c>
    </row>
    <row r="2675" spans="1:5" ht="12.75">
      <c r="A2675" s="35" t="s">
        <v>56</v>
      </c>
      <c r="E2675" s="39" t="s">
        <v>3940</v>
      </c>
    </row>
    <row r="2676" spans="1:5" ht="12.75">
      <c r="A2676" s="35" t="s">
        <v>57</v>
      </c>
      <c r="E2676" s="40" t="s">
        <v>5</v>
      </c>
    </row>
    <row r="2677" spans="1:5" ht="12.75">
      <c r="A2677" t="s">
        <v>58</v>
      </c>
      <c r="E2677" s="39" t="s">
        <v>5</v>
      </c>
    </row>
    <row r="2678" spans="1:16" ht="12.75">
      <c r="A2678" t="s">
        <v>50</v>
      </c>
      <c s="34" t="s">
        <v>3941</v>
      </c>
      <c s="34" t="s">
        <v>3942</v>
      </c>
      <c s="35" t="s">
        <v>5</v>
      </c>
      <c s="6" t="s">
        <v>3943</v>
      </c>
      <c s="36" t="s">
        <v>1223</v>
      </c>
      <c s="37">
        <v>1</v>
      </c>
      <c s="36">
        <v>0</v>
      </c>
      <c s="36">
        <f>ROUND(G2678*H2678,6)</f>
      </c>
      <c r="L2678" s="38">
        <v>0</v>
      </c>
      <c s="32">
        <f>ROUND(ROUND(L2678,2)*ROUND(G2678,3),2)</f>
      </c>
      <c s="36" t="s">
        <v>97</v>
      </c>
      <c>
        <f>(M2678*21)/100</f>
      </c>
      <c t="s">
        <v>28</v>
      </c>
    </row>
    <row r="2679" spans="1:5" ht="12.75">
      <c r="A2679" s="35" t="s">
        <v>56</v>
      </c>
      <c r="E2679" s="39" t="s">
        <v>3943</v>
      </c>
    </row>
    <row r="2680" spans="1:5" ht="12.75">
      <c r="A2680" s="35" t="s">
        <v>57</v>
      </c>
      <c r="E2680" s="40" t="s">
        <v>5</v>
      </c>
    </row>
    <row r="2681" spans="1:5" ht="12.75">
      <c r="A2681" t="s">
        <v>58</v>
      </c>
      <c r="E2681" s="39" t="s">
        <v>5</v>
      </c>
    </row>
    <row r="2682" spans="1:16" ht="12.75">
      <c r="A2682" t="s">
        <v>50</v>
      </c>
      <c s="34" t="s">
        <v>3944</v>
      </c>
      <c s="34" t="s">
        <v>3945</v>
      </c>
      <c s="35" t="s">
        <v>5</v>
      </c>
      <c s="6" t="s">
        <v>3946</v>
      </c>
      <c s="36" t="s">
        <v>1223</v>
      </c>
      <c s="37">
        <v>1</v>
      </c>
      <c s="36">
        <v>0</v>
      </c>
      <c s="36">
        <f>ROUND(G2682*H2682,6)</f>
      </c>
      <c r="L2682" s="38">
        <v>0</v>
      </c>
      <c s="32">
        <f>ROUND(ROUND(L2682,2)*ROUND(G2682,3),2)</f>
      </c>
      <c s="36" t="s">
        <v>97</v>
      </c>
      <c>
        <f>(M2682*21)/100</f>
      </c>
      <c t="s">
        <v>28</v>
      </c>
    </row>
    <row r="2683" spans="1:5" ht="12.75">
      <c r="A2683" s="35" t="s">
        <v>56</v>
      </c>
      <c r="E2683" s="39" t="s">
        <v>3946</v>
      </c>
    </row>
    <row r="2684" spans="1:5" ht="12.75">
      <c r="A2684" s="35" t="s">
        <v>57</v>
      </c>
      <c r="E2684" s="40" t="s">
        <v>5</v>
      </c>
    </row>
    <row r="2685" spans="1:5" ht="12.75">
      <c r="A2685" t="s">
        <v>58</v>
      </c>
      <c r="E2685" s="39" t="s">
        <v>5</v>
      </c>
    </row>
    <row r="2686" spans="1:16" ht="12.75">
      <c r="A2686" t="s">
        <v>50</v>
      </c>
      <c s="34" t="s">
        <v>3947</v>
      </c>
      <c s="34" t="s">
        <v>3948</v>
      </c>
      <c s="35" t="s">
        <v>5</v>
      </c>
      <c s="6" t="s">
        <v>3949</v>
      </c>
      <c s="36" t="s">
        <v>1223</v>
      </c>
      <c s="37">
        <v>1</v>
      </c>
      <c s="36">
        <v>0</v>
      </c>
      <c s="36">
        <f>ROUND(G2686*H2686,6)</f>
      </c>
      <c r="L2686" s="38">
        <v>0</v>
      </c>
      <c s="32">
        <f>ROUND(ROUND(L2686,2)*ROUND(G2686,3),2)</f>
      </c>
      <c s="36" t="s">
        <v>97</v>
      </c>
      <c>
        <f>(M2686*21)/100</f>
      </c>
      <c t="s">
        <v>28</v>
      </c>
    </row>
    <row r="2687" spans="1:5" ht="12.75">
      <c r="A2687" s="35" t="s">
        <v>56</v>
      </c>
      <c r="E2687" s="39" t="s">
        <v>3949</v>
      </c>
    </row>
    <row r="2688" spans="1:5" ht="12.75">
      <c r="A2688" s="35" t="s">
        <v>57</v>
      </c>
      <c r="E2688" s="40" t="s">
        <v>5</v>
      </c>
    </row>
    <row r="2689" spans="1:5" ht="12.75">
      <c r="A2689" t="s">
        <v>58</v>
      </c>
      <c r="E2689" s="39" t="s">
        <v>5</v>
      </c>
    </row>
    <row r="2690" spans="1:16" ht="12.75">
      <c r="A2690" t="s">
        <v>50</v>
      </c>
      <c s="34" t="s">
        <v>3950</v>
      </c>
      <c s="34" t="s">
        <v>3951</v>
      </c>
      <c s="35" t="s">
        <v>5</v>
      </c>
      <c s="6" t="s">
        <v>3952</v>
      </c>
      <c s="36" t="s">
        <v>1223</v>
      </c>
      <c s="37">
        <v>1</v>
      </c>
      <c s="36">
        <v>0</v>
      </c>
      <c s="36">
        <f>ROUND(G2690*H2690,6)</f>
      </c>
      <c r="L2690" s="38">
        <v>0</v>
      </c>
      <c s="32">
        <f>ROUND(ROUND(L2690,2)*ROUND(G2690,3),2)</f>
      </c>
      <c s="36" t="s">
        <v>97</v>
      </c>
      <c>
        <f>(M2690*21)/100</f>
      </c>
      <c t="s">
        <v>28</v>
      </c>
    </row>
    <row r="2691" spans="1:5" ht="12.75">
      <c r="A2691" s="35" t="s">
        <v>56</v>
      </c>
      <c r="E2691" s="39" t="s">
        <v>3952</v>
      </c>
    </row>
    <row r="2692" spans="1:5" ht="12.75">
      <c r="A2692" s="35" t="s">
        <v>57</v>
      </c>
      <c r="E2692" s="40" t="s">
        <v>5</v>
      </c>
    </row>
    <row r="2693" spans="1:5" ht="12.75">
      <c r="A2693" t="s">
        <v>58</v>
      </c>
      <c r="E2693" s="39" t="s">
        <v>5</v>
      </c>
    </row>
    <row r="2694" spans="1:16" ht="12.75">
      <c r="A2694" t="s">
        <v>50</v>
      </c>
      <c s="34" t="s">
        <v>3953</v>
      </c>
      <c s="34" t="s">
        <v>3954</v>
      </c>
      <c s="35" t="s">
        <v>5</v>
      </c>
      <c s="6" t="s">
        <v>3955</v>
      </c>
      <c s="36" t="s">
        <v>1223</v>
      </c>
      <c s="37">
        <v>1</v>
      </c>
      <c s="36">
        <v>0</v>
      </c>
      <c s="36">
        <f>ROUND(G2694*H2694,6)</f>
      </c>
      <c r="L2694" s="38">
        <v>0</v>
      </c>
      <c s="32">
        <f>ROUND(ROUND(L2694,2)*ROUND(G2694,3),2)</f>
      </c>
      <c s="36" t="s">
        <v>97</v>
      </c>
      <c>
        <f>(M2694*21)/100</f>
      </c>
      <c t="s">
        <v>28</v>
      </c>
    </row>
    <row r="2695" spans="1:5" ht="12.75">
      <c r="A2695" s="35" t="s">
        <v>56</v>
      </c>
      <c r="E2695" s="39" t="s">
        <v>3955</v>
      </c>
    </row>
    <row r="2696" spans="1:5" ht="12.75">
      <c r="A2696" s="35" t="s">
        <v>57</v>
      </c>
      <c r="E2696" s="40" t="s">
        <v>5</v>
      </c>
    </row>
    <row r="2697" spans="1:5" ht="12.75">
      <c r="A2697" t="s">
        <v>58</v>
      </c>
      <c r="E2697" s="39" t="s">
        <v>5</v>
      </c>
    </row>
    <row r="2698" spans="1:16" ht="12.75">
      <c r="A2698" t="s">
        <v>50</v>
      </c>
      <c s="34" t="s">
        <v>3956</v>
      </c>
      <c s="34" t="s">
        <v>3957</v>
      </c>
      <c s="35" t="s">
        <v>5</v>
      </c>
      <c s="6" t="s">
        <v>3958</v>
      </c>
      <c s="36" t="s">
        <v>1223</v>
      </c>
      <c s="37">
        <v>1</v>
      </c>
      <c s="36">
        <v>0</v>
      </c>
      <c s="36">
        <f>ROUND(G2698*H2698,6)</f>
      </c>
      <c r="L2698" s="38">
        <v>0</v>
      </c>
      <c s="32">
        <f>ROUND(ROUND(L2698,2)*ROUND(G2698,3),2)</f>
      </c>
      <c s="36" t="s">
        <v>97</v>
      </c>
      <c>
        <f>(M2698*21)/100</f>
      </c>
      <c t="s">
        <v>28</v>
      </c>
    </row>
    <row r="2699" spans="1:5" ht="12.75">
      <c r="A2699" s="35" t="s">
        <v>56</v>
      </c>
      <c r="E2699" s="39" t="s">
        <v>3958</v>
      </c>
    </row>
    <row r="2700" spans="1:5" ht="12.75">
      <c r="A2700" s="35" t="s">
        <v>57</v>
      </c>
      <c r="E2700" s="40" t="s">
        <v>5</v>
      </c>
    </row>
    <row r="2701" spans="1:5" ht="12.75">
      <c r="A2701" t="s">
        <v>58</v>
      </c>
      <c r="E2701" s="39" t="s">
        <v>5</v>
      </c>
    </row>
    <row r="2702" spans="1:16" ht="12.75">
      <c r="A2702" t="s">
        <v>50</v>
      </c>
      <c s="34" t="s">
        <v>3959</v>
      </c>
      <c s="34" t="s">
        <v>3960</v>
      </c>
      <c s="35" t="s">
        <v>5</v>
      </c>
      <c s="6" t="s">
        <v>3961</v>
      </c>
      <c s="36" t="s">
        <v>1223</v>
      </c>
      <c s="37">
        <v>1</v>
      </c>
      <c s="36">
        <v>0</v>
      </c>
      <c s="36">
        <f>ROUND(G2702*H2702,6)</f>
      </c>
      <c r="L2702" s="38">
        <v>0</v>
      </c>
      <c s="32">
        <f>ROUND(ROUND(L2702,2)*ROUND(G2702,3),2)</f>
      </c>
      <c s="36" t="s">
        <v>97</v>
      </c>
      <c>
        <f>(M2702*21)/100</f>
      </c>
      <c t="s">
        <v>28</v>
      </c>
    </row>
    <row r="2703" spans="1:5" ht="12.75">
      <c r="A2703" s="35" t="s">
        <v>56</v>
      </c>
      <c r="E2703" s="39" t="s">
        <v>3961</v>
      </c>
    </row>
    <row r="2704" spans="1:5" ht="12.75">
      <c r="A2704" s="35" t="s">
        <v>57</v>
      </c>
      <c r="E2704" s="40" t="s">
        <v>5</v>
      </c>
    </row>
    <row r="2705" spans="1:5" ht="12.75">
      <c r="A2705" t="s">
        <v>58</v>
      </c>
      <c r="E2705" s="39" t="s">
        <v>5</v>
      </c>
    </row>
    <row r="2706" spans="1:16" ht="12.75">
      <c r="A2706" t="s">
        <v>50</v>
      </c>
      <c s="34" t="s">
        <v>3962</v>
      </c>
      <c s="34" t="s">
        <v>3963</v>
      </c>
      <c s="35" t="s">
        <v>5</v>
      </c>
      <c s="6" t="s">
        <v>3964</v>
      </c>
      <c s="36" t="s">
        <v>1223</v>
      </c>
      <c s="37">
        <v>1</v>
      </c>
      <c s="36">
        <v>0</v>
      </c>
      <c s="36">
        <f>ROUND(G2706*H2706,6)</f>
      </c>
      <c r="L2706" s="38">
        <v>0</v>
      </c>
      <c s="32">
        <f>ROUND(ROUND(L2706,2)*ROUND(G2706,3),2)</f>
      </c>
      <c s="36" t="s">
        <v>97</v>
      </c>
      <c>
        <f>(M2706*21)/100</f>
      </c>
      <c t="s">
        <v>28</v>
      </c>
    </row>
    <row r="2707" spans="1:5" ht="12.75">
      <c r="A2707" s="35" t="s">
        <v>56</v>
      </c>
      <c r="E2707" s="39" t="s">
        <v>3964</v>
      </c>
    </row>
    <row r="2708" spans="1:5" ht="12.75">
      <c r="A2708" s="35" t="s">
        <v>57</v>
      </c>
      <c r="E2708" s="40" t="s">
        <v>5</v>
      </c>
    </row>
    <row r="2709" spans="1:5" ht="12.75">
      <c r="A2709" t="s">
        <v>58</v>
      </c>
      <c r="E2709" s="39" t="s">
        <v>5</v>
      </c>
    </row>
    <row r="2710" spans="1:16" ht="12.75">
      <c r="A2710" t="s">
        <v>50</v>
      </c>
      <c s="34" t="s">
        <v>3965</v>
      </c>
      <c s="34" t="s">
        <v>3966</v>
      </c>
      <c s="35" t="s">
        <v>5</v>
      </c>
      <c s="6" t="s">
        <v>3967</v>
      </c>
      <c s="36" t="s">
        <v>1223</v>
      </c>
      <c s="37">
        <v>1</v>
      </c>
      <c s="36">
        <v>0</v>
      </c>
      <c s="36">
        <f>ROUND(G2710*H2710,6)</f>
      </c>
      <c r="L2710" s="38">
        <v>0</v>
      </c>
      <c s="32">
        <f>ROUND(ROUND(L2710,2)*ROUND(G2710,3),2)</f>
      </c>
      <c s="36" t="s">
        <v>97</v>
      </c>
      <c>
        <f>(M2710*21)/100</f>
      </c>
      <c t="s">
        <v>28</v>
      </c>
    </row>
    <row r="2711" spans="1:5" ht="12.75">
      <c r="A2711" s="35" t="s">
        <v>56</v>
      </c>
      <c r="E2711" s="39" t="s">
        <v>3967</v>
      </c>
    </row>
    <row r="2712" spans="1:5" ht="12.75">
      <c r="A2712" s="35" t="s">
        <v>57</v>
      </c>
      <c r="E2712" s="40" t="s">
        <v>5</v>
      </c>
    </row>
    <row r="2713" spans="1:5" ht="12.75">
      <c r="A2713" t="s">
        <v>58</v>
      </c>
      <c r="E2713" s="39" t="s">
        <v>5</v>
      </c>
    </row>
    <row r="2714" spans="1:16" ht="12.75">
      <c r="A2714" t="s">
        <v>50</v>
      </c>
      <c s="34" t="s">
        <v>3968</v>
      </c>
      <c s="34" t="s">
        <v>3969</v>
      </c>
      <c s="35" t="s">
        <v>5</v>
      </c>
      <c s="6" t="s">
        <v>3970</v>
      </c>
      <c s="36" t="s">
        <v>1223</v>
      </c>
      <c s="37">
        <v>1</v>
      </c>
      <c s="36">
        <v>0</v>
      </c>
      <c s="36">
        <f>ROUND(G2714*H2714,6)</f>
      </c>
      <c r="L2714" s="38">
        <v>0</v>
      </c>
      <c s="32">
        <f>ROUND(ROUND(L2714,2)*ROUND(G2714,3),2)</f>
      </c>
      <c s="36" t="s">
        <v>97</v>
      </c>
      <c>
        <f>(M2714*21)/100</f>
      </c>
      <c t="s">
        <v>28</v>
      </c>
    </row>
    <row r="2715" spans="1:5" ht="12.75">
      <c r="A2715" s="35" t="s">
        <v>56</v>
      </c>
      <c r="E2715" s="39" t="s">
        <v>3970</v>
      </c>
    </row>
    <row r="2716" spans="1:5" ht="12.75">
      <c r="A2716" s="35" t="s">
        <v>57</v>
      </c>
      <c r="E2716" s="40" t="s">
        <v>5</v>
      </c>
    </row>
    <row r="2717" spans="1:5" ht="12.75">
      <c r="A2717" t="s">
        <v>58</v>
      </c>
      <c r="E2717" s="39" t="s">
        <v>5</v>
      </c>
    </row>
    <row r="2718" spans="1:16" ht="12.75">
      <c r="A2718" t="s">
        <v>50</v>
      </c>
      <c s="34" t="s">
        <v>3971</v>
      </c>
      <c s="34" t="s">
        <v>3972</v>
      </c>
      <c s="35" t="s">
        <v>5</v>
      </c>
      <c s="6" t="s">
        <v>3973</v>
      </c>
      <c s="36" t="s">
        <v>64</v>
      </c>
      <c s="37">
        <v>250</v>
      </c>
      <c s="36">
        <v>0</v>
      </c>
      <c s="36">
        <f>ROUND(G2718*H2718,6)</f>
      </c>
      <c r="L2718" s="38">
        <v>0</v>
      </c>
      <c s="32">
        <f>ROUND(ROUND(L2718,2)*ROUND(G2718,3),2)</f>
      </c>
      <c s="36" t="s">
        <v>97</v>
      </c>
      <c>
        <f>(M2718*21)/100</f>
      </c>
      <c t="s">
        <v>28</v>
      </c>
    </row>
    <row r="2719" spans="1:5" ht="12.75">
      <c r="A2719" s="35" t="s">
        <v>56</v>
      </c>
      <c r="E2719" s="39" t="s">
        <v>3973</v>
      </c>
    </row>
    <row r="2720" spans="1:5" ht="12.75">
      <c r="A2720" s="35" t="s">
        <v>57</v>
      </c>
      <c r="E2720" s="40" t="s">
        <v>5</v>
      </c>
    </row>
    <row r="2721" spans="1:5" ht="12.75">
      <c r="A2721" t="s">
        <v>58</v>
      </c>
      <c r="E2721" s="39" t="s">
        <v>5</v>
      </c>
    </row>
    <row r="2722" spans="1:16" ht="12.75">
      <c r="A2722" t="s">
        <v>50</v>
      </c>
      <c s="34" t="s">
        <v>3974</v>
      </c>
      <c s="34" t="s">
        <v>3975</v>
      </c>
      <c s="35" t="s">
        <v>5</v>
      </c>
      <c s="6" t="s">
        <v>3976</v>
      </c>
      <c s="36" t="s">
        <v>64</v>
      </c>
      <c s="37">
        <v>120</v>
      </c>
      <c s="36">
        <v>0</v>
      </c>
      <c s="36">
        <f>ROUND(G2722*H2722,6)</f>
      </c>
      <c r="L2722" s="38">
        <v>0</v>
      </c>
      <c s="32">
        <f>ROUND(ROUND(L2722,2)*ROUND(G2722,3),2)</f>
      </c>
      <c s="36" t="s">
        <v>97</v>
      </c>
      <c>
        <f>(M2722*21)/100</f>
      </c>
      <c t="s">
        <v>28</v>
      </c>
    </row>
    <row r="2723" spans="1:5" ht="12.75">
      <c r="A2723" s="35" t="s">
        <v>56</v>
      </c>
      <c r="E2723" s="39" t="s">
        <v>3976</v>
      </c>
    </row>
    <row r="2724" spans="1:5" ht="12.75">
      <c r="A2724" s="35" t="s">
        <v>57</v>
      </c>
      <c r="E2724" s="40" t="s">
        <v>5</v>
      </c>
    </row>
    <row r="2725" spans="1:5" ht="12.75">
      <c r="A2725" t="s">
        <v>58</v>
      </c>
      <c r="E2725" s="39" t="s">
        <v>5</v>
      </c>
    </row>
    <row r="2726" spans="1:16" ht="12.75">
      <c r="A2726" t="s">
        <v>50</v>
      </c>
      <c s="34" t="s">
        <v>3977</v>
      </c>
      <c s="34" t="s">
        <v>3978</v>
      </c>
      <c s="35" t="s">
        <v>5</v>
      </c>
      <c s="6" t="s">
        <v>3979</v>
      </c>
      <c s="36" t="s">
        <v>64</v>
      </c>
      <c s="37">
        <v>2500</v>
      </c>
      <c s="36">
        <v>0</v>
      </c>
      <c s="36">
        <f>ROUND(G2726*H2726,6)</f>
      </c>
      <c r="L2726" s="38">
        <v>0</v>
      </c>
      <c s="32">
        <f>ROUND(ROUND(L2726,2)*ROUND(G2726,3),2)</f>
      </c>
      <c s="36" t="s">
        <v>97</v>
      </c>
      <c>
        <f>(M2726*21)/100</f>
      </c>
      <c t="s">
        <v>28</v>
      </c>
    </row>
    <row r="2727" spans="1:5" ht="12.75">
      <c r="A2727" s="35" t="s">
        <v>56</v>
      </c>
      <c r="E2727" s="39" t="s">
        <v>3979</v>
      </c>
    </row>
    <row r="2728" spans="1:5" ht="12.75">
      <c r="A2728" s="35" t="s">
        <v>57</v>
      </c>
      <c r="E2728" s="40" t="s">
        <v>5</v>
      </c>
    </row>
    <row r="2729" spans="1:5" ht="12.75">
      <c r="A2729" t="s">
        <v>58</v>
      </c>
      <c r="E2729" s="39" t="s">
        <v>5</v>
      </c>
    </row>
    <row r="2730" spans="1:16" ht="12.75">
      <c r="A2730" t="s">
        <v>50</v>
      </c>
      <c s="34" t="s">
        <v>3980</v>
      </c>
      <c s="34" t="s">
        <v>3981</v>
      </c>
      <c s="35" t="s">
        <v>5</v>
      </c>
      <c s="6" t="s">
        <v>3982</v>
      </c>
      <c s="36" t="s">
        <v>64</v>
      </c>
      <c s="37">
        <v>250</v>
      </c>
      <c s="36">
        <v>0</v>
      </c>
      <c s="36">
        <f>ROUND(G2730*H2730,6)</f>
      </c>
      <c r="L2730" s="38">
        <v>0</v>
      </c>
      <c s="32">
        <f>ROUND(ROUND(L2730,2)*ROUND(G2730,3),2)</f>
      </c>
      <c s="36" t="s">
        <v>97</v>
      </c>
      <c>
        <f>(M2730*21)/100</f>
      </c>
      <c t="s">
        <v>28</v>
      </c>
    </row>
    <row r="2731" spans="1:5" ht="12.75">
      <c r="A2731" s="35" t="s">
        <v>56</v>
      </c>
      <c r="E2731" s="39" t="s">
        <v>3982</v>
      </c>
    </row>
    <row r="2732" spans="1:5" ht="12.75">
      <c r="A2732" s="35" t="s">
        <v>57</v>
      </c>
      <c r="E2732" s="40" t="s">
        <v>5</v>
      </c>
    </row>
    <row r="2733" spans="1:5" ht="12.75">
      <c r="A2733" t="s">
        <v>58</v>
      </c>
      <c r="E2733" s="39" t="s">
        <v>5</v>
      </c>
    </row>
    <row r="2734" spans="1:16" ht="12.75">
      <c r="A2734" t="s">
        <v>50</v>
      </c>
      <c s="34" t="s">
        <v>3983</v>
      </c>
      <c s="34" t="s">
        <v>3984</v>
      </c>
      <c s="35" t="s">
        <v>5</v>
      </c>
      <c s="6" t="s">
        <v>3985</v>
      </c>
      <c s="36" t="s">
        <v>64</v>
      </c>
      <c s="37">
        <v>500</v>
      </c>
      <c s="36">
        <v>0</v>
      </c>
      <c s="36">
        <f>ROUND(G2734*H2734,6)</f>
      </c>
      <c r="L2734" s="38">
        <v>0</v>
      </c>
      <c s="32">
        <f>ROUND(ROUND(L2734,2)*ROUND(G2734,3),2)</f>
      </c>
      <c s="36" t="s">
        <v>97</v>
      </c>
      <c>
        <f>(M2734*21)/100</f>
      </c>
      <c t="s">
        <v>28</v>
      </c>
    </row>
    <row r="2735" spans="1:5" ht="12.75">
      <c r="A2735" s="35" t="s">
        <v>56</v>
      </c>
      <c r="E2735" s="39" t="s">
        <v>3985</v>
      </c>
    </row>
    <row r="2736" spans="1:5" ht="12.75">
      <c r="A2736" s="35" t="s">
        <v>57</v>
      </c>
      <c r="E2736" s="40" t="s">
        <v>5</v>
      </c>
    </row>
    <row r="2737" spans="1:5" ht="12.75">
      <c r="A2737" t="s">
        <v>58</v>
      </c>
      <c r="E2737" s="39" t="s">
        <v>5</v>
      </c>
    </row>
    <row r="2738" spans="1:16" ht="12.75">
      <c r="A2738" t="s">
        <v>50</v>
      </c>
      <c s="34" t="s">
        <v>3986</v>
      </c>
      <c s="34" t="s">
        <v>3987</v>
      </c>
      <c s="35" t="s">
        <v>5</v>
      </c>
      <c s="6" t="s">
        <v>3988</v>
      </c>
      <c s="36" t="s">
        <v>64</v>
      </c>
      <c s="37">
        <v>20</v>
      </c>
      <c s="36">
        <v>0</v>
      </c>
      <c s="36">
        <f>ROUND(G2738*H2738,6)</f>
      </c>
      <c r="L2738" s="38">
        <v>0</v>
      </c>
      <c s="32">
        <f>ROUND(ROUND(L2738,2)*ROUND(G2738,3),2)</f>
      </c>
      <c s="36" t="s">
        <v>97</v>
      </c>
      <c>
        <f>(M2738*21)/100</f>
      </c>
      <c t="s">
        <v>28</v>
      </c>
    </row>
    <row r="2739" spans="1:5" ht="12.75">
      <c r="A2739" s="35" t="s">
        <v>56</v>
      </c>
      <c r="E2739" s="39" t="s">
        <v>3988</v>
      </c>
    </row>
    <row r="2740" spans="1:5" ht="12.75">
      <c r="A2740" s="35" t="s">
        <v>57</v>
      </c>
      <c r="E2740" s="40" t="s">
        <v>5</v>
      </c>
    </row>
    <row r="2741" spans="1:5" ht="12.75">
      <c r="A2741" t="s">
        <v>58</v>
      </c>
      <c r="E2741" s="39" t="s">
        <v>5</v>
      </c>
    </row>
    <row r="2742" spans="1:16" ht="12.75">
      <c r="A2742" t="s">
        <v>50</v>
      </c>
      <c s="34" t="s">
        <v>3989</v>
      </c>
      <c s="34" t="s">
        <v>3990</v>
      </c>
      <c s="35" t="s">
        <v>5</v>
      </c>
      <c s="6" t="s">
        <v>3991</v>
      </c>
      <c s="36" t="s">
        <v>1223</v>
      </c>
      <c s="37">
        <v>60</v>
      </c>
      <c s="36">
        <v>0</v>
      </c>
      <c s="36">
        <f>ROUND(G2742*H2742,6)</f>
      </c>
      <c r="L2742" s="38">
        <v>0</v>
      </c>
      <c s="32">
        <f>ROUND(ROUND(L2742,2)*ROUND(G2742,3),2)</f>
      </c>
      <c s="36" t="s">
        <v>97</v>
      </c>
      <c>
        <f>(M2742*21)/100</f>
      </c>
      <c t="s">
        <v>28</v>
      </c>
    </row>
    <row r="2743" spans="1:5" ht="12.75">
      <c r="A2743" s="35" t="s">
        <v>56</v>
      </c>
      <c r="E2743" s="39" t="s">
        <v>3991</v>
      </c>
    </row>
    <row r="2744" spans="1:5" ht="12.75">
      <c r="A2744" s="35" t="s">
        <v>57</v>
      </c>
      <c r="E2744" s="40" t="s">
        <v>5</v>
      </c>
    </row>
    <row r="2745" spans="1:5" ht="12.75">
      <c r="A2745" t="s">
        <v>58</v>
      </c>
      <c r="E2745" s="39" t="s">
        <v>5</v>
      </c>
    </row>
    <row r="2746" spans="1:16" ht="12.75">
      <c r="A2746" t="s">
        <v>50</v>
      </c>
      <c s="34" t="s">
        <v>3992</v>
      </c>
      <c s="34" t="s">
        <v>3993</v>
      </c>
      <c s="35" t="s">
        <v>5</v>
      </c>
      <c s="6" t="s">
        <v>3994</v>
      </c>
      <c s="36" t="s">
        <v>64</v>
      </c>
      <c s="37">
        <v>100</v>
      </c>
      <c s="36">
        <v>0</v>
      </c>
      <c s="36">
        <f>ROUND(G2746*H2746,6)</f>
      </c>
      <c r="L2746" s="38">
        <v>0</v>
      </c>
      <c s="32">
        <f>ROUND(ROUND(L2746,2)*ROUND(G2746,3),2)</f>
      </c>
      <c s="36" t="s">
        <v>97</v>
      </c>
      <c>
        <f>(M2746*21)/100</f>
      </c>
      <c t="s">
        <v>28</v>
      </c>
    </row>
    <row r="2747" spans="1:5" ht="12.75">
      <c r="A2747" s="35" t="s">
        <v>56</v>
      </c>
      <c r="E2747" s="39" t="s">
        <v>3994</v>
      </c>
    </row>
    <row r="2748" spans="1:5" ht="12.75">
      <c r="A2748" s="35" t="s">
        <v>57</v>
      </c>
      <c r="E2748" s="40" t="s">
        <v>5</v>
      </c>
    </row>
    <row r="2749" spans="1:5" ht="12.75">
      <c r="A2749" t="s">
        <v>58</v>
      </c>
      <c r="E2749" s="39" t="s">
        <v>5</v>
      </c>
    </row>
    <row r="2750" spans="1:16" ht="12.75">
      <c r="A2750" t="s">
        <v>50</v>
      </c>
      <c s="34" t="s">
        <v>3995</v>
      </c>
      <c s="34" t="s">
        <v>3996</v>
      </c>
      <c s="35" t="s">
        <v>5</v>
      </c>
      <c s="6" t="s">
        <v>3997</v>
      </c>
      <c s="36" t="s">
        <v>511</v>
      </c>
      <c s="37">
        <v>1</v>
      </c>
      <c s="36">
        <v>0</v>
      </c>
      <c s="36">
        <f>ROUND(G2750*H2750,6)</f>
      </c>
      <c r="L2750" s="38">
        <v>0</v>
      </c>
      <c s="32">
        <f>ROUND(ROUND(L2750,2)*ROUND(G2750,3),2)</f>
      </c>
      <c s="36" t="s">
        <v>97</v>
      </c>
      <c>
        <f>(M2750*21)/100</f>
      </c>
      <c t="s">
        <v>28</v>
      </c>
    </row>
    <row r="2751" spans="1:5" ht="12.75">
      <c r="A2751" s="35" t="s">
        <v>56</v>
      </c>
      <c r="E2751" s="39" t="s">
        <v>3997</v>
      </c>
    </row>
    <row r="2752" spans="1:5" ht="12.75">
      <c r="A2752" s="35" t="s">
        <v>57</v>
      </c>
      <c r="E2752" s="40" t="s">
        <v>5</v>
      </c>
    </row>
    <row r="2753" spans="1:5" ht="204">
      <c r="A2753" t="s">
        <v>58</v>
      </c>
      <c r="E2753" s="39" t="s">
        <v>3998</v>
      </c>
    </row>
    <row r="2754" spans="1:16" ht="12.75">
      <c r="A2754" t="s">
        <v>50</v>
      </c>
      <c s="34" t="s">
        <v>3999</v>
      </c>
      <c s="34" t="s">
        <v>4000</v>
      </c>
      <c s="35" t="s">
        <v>5</v>
      </c>
      <c s="6" t="s">
        <v>4001</v>
      </c>
      <c s="36" t="s">
        <v>511</v>
      </c>
      <c s="37">
        <v>1</v>
      </c>
      <c s="36">
        <v>0</v>
      </c>
      <c s="36">
        <f>ROUND(G2754*H2754,6)</f>
      </c>
      <c r="L2754" s="38">
        <v>0</v>
      </c>
      <c s="32">
        <f>ROUND(ROUND(L2754,2)*ROUND(G2754,3),2)</f>
      </c>
      <c s="36" t="s">
        <v>97</v>
      </c>
      <c>
        <f>(M2754*21)/100</f>
      </c>
      <c t="s">
        <v>28</v>
      </c>
    </row>
    <row r="2755" spans="1:5" ht="12.75">
      <c r="A2755" s="35" t="s">
        <v>56</v>
      </c>
      <c r="E2755" s="39" t="s">
        <v>4001</v>
      </c>
    </row>
    <row r="2756" spans="1:5" ht="12.75">
      <c r="A2756" s="35" t="s">
        <v>57</v>
      </c>
      <c r="E2756" s="40" t="s">
        <v>5</v>
      </c>
    </row>
    <row r="2757" spans="1:5" ht="12.75">
      <c r="A2757" t="s">
        <v>58</v>
      </c>
      <c r="E2757" s="39" t="s">
        <v>5</v>
      </c>
    </row>
    <row r="2758" spans="1:16" ht="12.75">
      <c r="A2758" t="s">
        <v>50</v>
      </c>
      <c s="34" t="s">
        <v>4002</v>
      </c>
      <c s="34" t="s">
        <v>4003</v>
      </c>
      <c s="35" t="s">
        <v>5</v>
      </c>
      <c s="6" t="s">
        <v>4004</v>
      </c>
      <c s="36" t="s">
        <v>90</v>
      </c>
      <c s="37">
        <v>50</v>
      </c>
      <c s="36">
        <v>0</v>
      </c>
      <c s="36">
        <f>ROUND(G2758*H2758,6)</f>
      </c>
      <c r="L2758" s="38">
        <v>0</v>
      </c>
      <c s="32">
        <f>ROUND(ROUND(L2758,2)*ROUND(G2758,3),2)</f>
      </c>
      <c s="36" t="s">
        <v>97</v>
      </c>
      <c>
        <f>(M2758*21)/100</f>
      </c>
      <c t="s">
        <v>28</v>
      </c>
    </row>
    <row r="2759" spans="1:5" ht="12.75">
      <c r="A2759" s="35" t="s">
        <v>56</v>
      </c>
      <c r="E2759" s="39" t="s">
        <v>4004</v>
      </c>
    </row>
    <row r="2760" spans="1:5" ht="12.75">
      <c r="A2760" s="35" t="s">
        <v>57</v>
      </c>
      <c r="E2760" s="40" t="s">
        <v>5</v>
      </c>
    </row>
    <row r="2761" spans="1:5" ht="12.75">
      <c r="A2761" t="s">
        <v>58</v>
      </c>
      <c r="E2761" s="39" t="s">
        <v>5</v>
      </c>
    </row>
    <row r="2762" spans="1:16" ht="12.75">
      <c r="A2762" t="s">
        <v>50</v>
      </c>
      <c s="34" t="s">
        <v>4005</v>
      </c>
      <c s="34" t="s">
        <v>4006</v>
      </c>
      <c s="35" t="s">
        <v>5</v>
      </c>
      <c s="6" t="s">
        <v>4007</v>
      </c>
      <c s="36" t="s">
        <v>1223</v>
      </c>
      <c s="37">
        <v>1</v>
      </c>
      <c s="36">
        <v>0</v>
      </c>
      <c s="36">
        <f>ROUND(G2762*H2762,6)</f>
      </c>
      <c r="L2762" s="38">
        <v>0</v>
      </c>
      <c s="32">
        <f>ROUND(ROUND(L2762,2)*ROUND(G2762,3),2)</f>
      </c>
      <c s="36" t="s">
        <v>97</v>
      </c>
      <c>
        <f>(M2762*21)/100</f>
      </c>
      <c t="s">
        <v>28</v>
      </c>
    </row>
    <row r="2763" spans="1:5" ht="12.75">
      <c r="A2763" s="35" t="s">
        <v>56</v>
      </c>
      <c r="E2763" s="39" t="s">
        <v>4007</v>
      </c>
    </row>
    <row r="2764" spans="1:5" ht="12.75">
      <c r="A2764" s="35" t="s">
        <v>57</v>
      </c>
      <c r="E2764" s="40" t="s">
        <v>5</v>
      </c>
    </row>
    <row r="2765" spans="1:5" ht="12.75">
      <c r="A2765" t="s">
        <v>58</v>
      </c>
      <c r="E2765" s="39" t="s">
        <v>5</v>
      </c>
    </row>
    <row r="2766" spans="1:16" ht="12.75">
      <c r="A2766" t="s">
        <v>50</v>
      </c>
      <c s="34" t="s">
        <v>4008</v>
      </c>
      <c s="34" t="s">
        <v>4009</v>
      </c>
      <c s="35" t="s">
        <v>5</v>
      </c>
      <c s="6" t="s">
        <v>4010</v>
      </c>
      <c s="36" t="s">
        <v>90</v>
      </c>
      <c s="37">
        <v>120</v>
      </c>
      <c s="36">
        <v>0</v>
      </c>
      <c s="36">
        <f>ROUND(G2766*H2766,6)</f>
      </c>
      <c r="L2766" s="38">
        <v>0</v>
      </c>
      <c s="32">
        <f>ROUND(ROUND(L2766,2)*ROUND(G2766,3),2)</f>
      </c>
      <c s="36" t="s">
        <v>97</v>
      </c>
      <c>
        <f>(M2766*21)/100</f>
      </c>
      <c t="s">
        <v>28</v>
      </c>
    </row>
    <row r="2767" spans="1:5" ht="12.75">
      <c r="A2767" s="35" t="s">
        <v>56</v>
      </c>
      <c r="E2767" s="39" t="s">
        <v>4010</v>
      </c>
    </row>
    <row r="2768" spans="1:5" ht="12.75">
      <c r="A2768" s="35" t="s">
        <v>57</v>
      </c>
      <c r="E2768" s="40" t="s">
        <v>5</v>
      </c>
    </row>
    <row r="2769" spans="1:5" ht="12.75">
      <c r="A2769" t="s">
        <v>58</v>
      </c>
      <c r="E2769" s="39" t="s">
        <v>5</v>
      </c>
    </row>
    <row r="2770" spans="1:16" ht="12.75">
      <c r="A2770" t="s">
        <v>50</v>
      </c>
      <c s="34" t="s">
        <v>4011</v>
      </c>
      <c s="34" t="s">
        <v>4012</v>
      </c>
      <c s="35" t="s">
        <v>5</v>
      </c>
      <c s="6" t="s">
        <v>4013</v>
      </c>
      <c s="36" t="s">
        <v>1223</v>
      </c>
      <c s="37">
        <v>1</v>
      </c>
      <c s="36">
        <v>0</v>
      </c>
      <c s="36">
        <f>ROUND(G2770*H2770,6)</f>
      </c>
      <c r="L2770" s="38">
        <v>0</v>
      </c>
      <c s="32">
        <f>ROUND(ROUND(L2770,2)*ROUND(G2770,3),2)</f>
      </c>
      <c s="36" t="s">
        <v>97</v>
      </c>
      <c>
        <f>(M2770*21)/100</f>
      </c>
      <c t="s">
        <v>28</v>
      </c>
    </row>
    <row r="2771" spans="1:5" ht="12.75">
      <c r="A2771" s="35" t="s">
        <v>56</v>
      </c>
      <c r="E2771" s="39" t="s">
        <v>4013</v>
      </c>
    </row>
    <row r="2772" spans="1:5" ht="12.75">
      <c r="A2772" s="35" t="s">
        <v>57</v>
      </c>
      <c r="E2772" s="40" t="s">
        <v>5</v>
      </c>
    </row>
    <row r="2773" spans="1:5" ht="331.5">
      <c r="A2773" t="s">
        <v>58</v>
      </c>
      <c r="E2773" s="39" t="s">
        <v>4014</v>
      </c>
    </row>
    <row r="2774" spans="1:16" ht="25.5">
      <c r="A2774" t="s">
        <v>50</v>
      </c>
      <c s="34" t="s">
        <v>4015</v>
      </c>
      <c s="34" t="s">
        <v>4016</v>
      </c>
      <c s="35" t="s">
        <v>5</v>
      </c>
      <c s="6" t="s">
        <v>4017</v>
      </c>
      <c s="36" t="s">
        <v>939</v>
      </c>
      <c s="37">
        <v>4.193</v>
      </c>
      <c s="36">
        <v>0</v>
      </c>
      <c s="36">
        <f>ROUND(G2774*H2774,6)</f>
      </c>
      <c r="L2774" s="38">
        <v>0</v>
      </c>
      <c s="32">
        <f>ROUND(ROUND(L2774,2)*ROUND(G2774,3),2)</f>
      </c>
      <c s="36" t="s">
        <v>926</v>
      </c>
      <c>
        <f>(M2774*21)/100</f>
      </c>
      <c t="s">
        <v>28</v>
      </c>
    </row>
    <row r="2775" spans="1:5" ht="25.5">
      <c r="A2775" s="35" t="s">
        <v>56</v>
      </c>
      <c r="E2775" s="39" t="s">
        <v>4017</v>
      </c>
    </row>
    <row r="2776" spans="1:5" ht="12.75">
      <c r="A2776" s="35" t="s">
        <v>57</v>
      </c>
      <c r="E2776" s="40" t="s">
        <v>5</v>
      </c>
    </row>
    <row r="2777" spans="1:5" ht="12.75">
      <c r="A2777" t="s">
        <v>58</v>
      </c>
      <c r="E2777" s="39" t="s">
        <v>59</v>
      </c>
    </row>
    <row r="2778" spans="1:13" ht="12.75">
      <c r="A2778" t="s">
        <v>47</v>
      </c>
      <c r="C2778" s="31" t="s">
        <v>4018</v>
      </c>
      <c r="E2778" s="33" t="s">
        <v>4019</v>
      </c>
      <c r="J2778" s="32">
        <f>0</f>
      </c>
      <c s="32">
        <f>0</f>
      </c>
      <c s="32">
        <f>0+L2779+L2783+L2787+L2791+L2795+L2799+L2803+L2807+L2811+L2815+L2819+L2823+L2827+L2831+L2835+L2839+L2843+L2847+L2851+L2855+L2859+L2863+L2867+L2871+L2875+L2879+L2883+L2887+L2891+L2895+L2899+L2903+L2907+L2911+L2915+L2919+L2923+L2927+L2931+L2935+L2939+L2943+L2947+L2951+L2955+L2959+L2963+L2967+L2971+L2975+L2979+L2983+L2987+L2991+L2995+L2999+L3003+L3007+L3011+L3015+L3019+L3023+L3027+L3031+L3035+L3039+L3043+L3047+L3051+L3055+L3059</f>
      </c>
      <c s="32">
        <f>0+M2779+M2783+M2787+M2791+M2795+M2799+M2803+M2807+M2811+M2815+M2819+M2823+M2827+M2831+M2835+M2839+M2843+M2847+M2851+M2855+M2859+M2863+M2867+M2871+M2875+M2879+M2883+M2887+M2891+M2895+M2899+M2903+M2907+M2911+M2915+M2919+M2923+M2927+M2931+M2935+M2939+M2943+M2947+M2951+M2955+M2959+M2963+M2967+M2971+M2975+M2979+M2983+M2987+M2991+M2995+M2999+M3003+M3007+M3011+M3015+M3019+M3023+M3027+M3031+M3035+M3039+M3043+M3047+M3051+M3055+M3059</f>
      </c>
    </row>
    <row r="2779" spans="1:16" ht="38.25">
      <c r="A2779" t="s">
        <v>50</v>
      </c>
      <c s="34" t="s">
        <v>4020</v>
      </c>
      <c s="34" t="s">
        <v>3583</v>
      </c>
      <c s="35" t="s">
        <v>5</v>
      </c>
      <c s="6" t="s">
        <v>3584</v>
      </c>
      <c s="36" t="s">
        <v>64</v>
      </c>
      <c s="37">
        <v>220</v>
      </c>
      <c s="36">
        <v>0</v>
      </c>
      <c s="36">
        <f>ROUND(G2779*H2779,6)</f>
      </c>
      <c r="L2779" s="38">
        <v>0</v>
      </c>
      <c s="32">
        <f>ROUND(ROUND(L2779,2)*ROUND(G2779,3),2)</f>
      </c>
      <c s="36" t="s">
        <v>926</v>
      </c>
      <c>
        <f>(M2779*21)/100</f>
      </c>
      <c t="s">
        <v>28</v>
      </c>
    </row>
    <row r="2780" spans="1:5" ht="38.25">
      <c r="A2780" s="35" t="s">
        <v>56</v>
      </c>
      <c r="E2780" s="39" t="s">
        <v>3585</v>
      </c>
    </row>
    <row r="2781" spans="1:5" ht="12.75">
      <c r="A2781" s="35" t="s">
        <v>57</v>
      </c>
      <c r="E2781" s="40" t="s">
        <v>5</v>
      </c>
    </row>
    <row r="2782" spans="1:5" ht="12.75">
      <c r="A2782" t="s">
        <v>58</v>
      </c>
      <c r="E2782" s="39" t="s">
        <v>59</v>
      </c>
    </row>
    <row r="2783" spans="1:16" ht="25.5">
      <c r="A2783" t="s">
        <v>50</v>
      </c>
      <c s="34" t="s">
        <v>4021</v>
      </c>
      <c s="34" t="s">
        <v>4022</v>
      </c>
      <c s="35" t="s">
        <v>5</v>
      </c>
      <c s="6" t="s">
        <v>4023</v>
      </c>
      <c s="36" t="s">
        <v>64</v>
      </c>
      <c s="37">
        <v>230</v>
      </c>
      <c s="36">
        <v>7E-05</v>
      </c>
      <c s="36">
        <f>ROUND(G2783*H2783,6)</f>
      </c>
      <c r="L2783" s="38">
        <v>0</v>
      </c>
      <c s="32">
        <f>ROUND(ROUND(L2783,2)*ROUND(G2783,3),2)</f>
      </c>
      <c s="36" t="s">
        <v>926</v>
      </c>
      <c>
        <f>(M2783*21)/100</f>
      </c>
      <c t="s">
        <v>28</v>
      </c>
    </row>
    <row r="2784" spans="1:5" ht="12.75">
      <c r="A2784" s="35" t="s">
        <v>56</v>
      </c>
      <c r="E2784" s="39" t="s">
        <v>4024</v>
      </c>
    </row>
    <row r="2785" spans="1:5" ht="12.75">
      <c r="A2785" s="35" t="s">
        <v>57</v>
      </c>
      <c r="E2785" s="40" t="s">
        <v>5</v>
      </c>
    </row>
    <row r="2786" spans="1:5" ht="12.75">
      <c r="A2786" t="s">
        <v>58</v>
      </c>
      <c r="E2786" s="39" t="s">
        <v>59</v>
      </c>
    </row>
    <row r="2787" spans="1:16" ht="25.5">
      <c r="A2787" t="s">
        <v>50</v>
      </c>
      <c s="34" t="s">
        <v>4025</v>
      </c>
      <c s="34" t="s">
        <v>4026</v>
      </c>
      <c s="35" t="s">
        <v>5</v>
      </c>
      <c s="6" t="s">
        <v>4027</v>
      </c>
      <c s="36" t="s">
        <v>64</v>
      </c>
      <c s="37">
        <v>23</v>
      </c>
      <c s="36">
        <v>0.00017</v>
      </c>
      <c s="36">
        <f>ROUND(G2787*H2787,6)</f>
      </c>
      <c r="L2787" s="38">
        <v>0</v>
      </c>
      <c s="32">
        <f>ROUND(ROUND(L2787,2)*ROUND(G2787,3),2)</f>
      </c>
      <c s="36" t="s">
        <v>926</v>
      </c>
      <c>
        <f>(M2787*21)/100</f>
      </c>
      <c t="s">
        <v>28</v>
      </c>
    </row>
    <row r="2788" spans="1:5" ht="12.75">
      <c r="A2788" s="35" t="s">
        <v>56</v>
      </c>
      <c r="E2788" s="39" t="s">
        <v>4028</v>
      </c>
    </row>
    <row r="2789" spans="1:5" ht="12.75">
      <c r="A2789" s="35" t="s">
        <v>57</v>
      </c>
      <c r="E2789" s="40" t="s">
        <v>5</v>
      </c>
    </row>
    <row r="2790" spans="1:5" ht="12.75">
      <c r="A2790" t="s">
        <v>58</v>
      </c>
      <c r="E2790" s="39" t="s">
        <v>59</v>
      </c>
    </row>
    <row r="2791" spans="1:16" ht="25.5">
      <c r="A2791" t="s">
        <v>50</v>
      </c>
      <c s="34" t="s">
        <v>4029</v>
      </c>
      <c s="34" t="s">
        <v>4030</v>
      </c>
      <c s="35" t="s">
        <v>5</v>
      </c>
      <c s="6" t="s">
        <v>4031</v>
      </c>
      <c s="36" t="s">
        <v>64</v>
      </c>
      <c s="37">
        <v>1200</v>
      </c>
      <c s="36">
        <v>0</v>
      </c>
      <c s="36">
        <f>ROUND(G2791*H2791,6)</f>
      </c>
      <c r="L2791" s="38">
        <v>0</v>
      </c>
      <c s="32">
        <f>ROUND(ROUND(L2791,2)*ROUND(G2791,3),2)</f>
      </c>
      <c s="36" t="s">
        <v>926</v>
      </c>
      <c>
        <f>(M2791*21)/100</f>
      </c>
      <c t="s">
        <v>28</v>
      </c>
    </row>
    <row r="2792" spans="1:5" ht="25.5">
      <c r="A2792" s="35" t="s">
        <v>56</v>
      </c>
      <c r="E2792" s="39" t="s">
        <v>4031</v>
      </c>
    </row>
    <row r="2793" spans="1:5" ht="12.75">
      <c r="A2793" s="35" t="s">
        <v>57</v>
      </c>
      <c r="E2793" s="40" t="s">
        <v>5</v>
      </c>
    </row>
    <row r="2794" spans="1:5" ht="12.75">
      <c r="A2794" t="s">
        <v>58</v>
      </c>
      <c r="E2794" s="39" t="s">
        <v>59</v>
      </c>
    </row>
    <row r="2795" spans="1:16" ht="12.75">
      <c r="A2795" t="s">
        <v>50</v>
      </c>
      <c s="34" t="s">
        <v>4032</v>
      </c>
      <c s="34" t="s">
        <v>4033</v>
      </c>
      <c s="35" t="s">
        <v>5</v>
      </c>
      <c s="6" t="s">
        <v>4034</v>
      </c>
      <c s="36" t="s">
        <v>64</v>
      </c>
      <c s="37">
        <v>1440</v>
      </c>
      <c s="36">
        <v>0</v>
      </c>
      <c s="36">
        <f>ROUND(G2795*H2795,6)</f>
      </c>
      <c r="L2795" s="38">
        <v>0</v>
      </c>
      <c s="32">
        <f>ROUND(ROUND(L2795,2)*ROUND(G2795,3),2)</f>
      </c>
      <c s="36" t="s">
        <v>926</v>
      </c>
      <c>
        <f>(M2795*21)/100</f>
      </c>
      <c t="s">
        <v>28</v>
      </c>
    </row>
    <row r="2796" spans="1:5" ht="12.75">
      <c r="A2796" s="35" t="s">
        <v>56</v>
      </c>
      <c r="E2796" s="39" t="s">
        <v>4034</v>
      </c>
    </row>
    <row r="2797" spans="1:5" ht="12.75">
      <c r="A2797" s="35" t="s">
        <v>57</v>
      </c>
      <c r="E2797" s="40" t="s">
        <v>5</v>
      </c>
    </row>
    <row r="2798" spans="1:5" ht="12.75">
      <c r="A2798" t="s">
        <v>58</v>
      </c>
      <c r="E2798" s="39" t="s">
        <v>59</v>
      </c>
    </row>
    <row r="2799" spans="1:16" ht="25.5">
      <c r="A2799" t="s">
        <v>50</v>
      </c>
      <c s="34" t="s">
        <v>4035</v>
      </c>
      <c s="34" t="s">
        <v>4036</v>
      </c>
      <c s="35" t="s">
        <v>5</v>
      </c>
      <c s="6" t="s">
        <v>4037</v>
      </c>
      <c s="36" t="s">
        <v>64</v>
      </c>
      <c s="37">
        <v>920</v>
      </c>
      <c s="36">
        <v>0</v>
      </c>
      <c s="36">
        <f>ROUND(G2799*H2799,6)</f>
      </c>
      <c r="L2799" s="38">
        <v>0</v>
      </c>
      <c s="32">
        <f>ROUND(ROUND(L2799,2)*ROUND(G2799,3),2)</f>
      </c>
      <c s="36" t="s">
        <v>926</v>
      </c>
      <c>
        <f>(M2799*21)/100</f>
      </c>
      <c t="s">
        <v>28</v>
      </c>
    </row>
    <row r="2800" spans="1:5" ht="25.5">
      <c r="A2800" s="35" t="s">
        <v>56</v>
      </c>
      <c r="E2800" s="39" t="s">
        <v>4037</v>
      </c>
    </row>
    <row r="2801" spans="1:5" ht="12.75">
      <c r="A2801" s="35" t="s">
        <v>57</v>
      </c>
      <c r="E2801" s="40" t="s">
        <v>5</v>
      </c>
    </row>
    <row r="2802" spans="1:5" ht="12.75">
      <c r="A2802" t="s">
        <v>58</v>
      </c>
      <c r="E2802" s="39" t="s">
        <v>59</v>
      </c>
    </row>
    <row r="2803" spans="1:16" ht="12.75">
      <c r="A2803" t="s">
        <v>50</v>
      </c>
      <c s="34" t="s">
        <v>4038</v>
      </c>
      <c s="34" t="s">
        <v>3745</v>
      </c>
      <c s="35" t="s">
        <v>5</v>
      </c>
      <c s="6" t="s">
        <v>3746</v>
      </c>
      <c s="36" t="s">
        <v>64</v>
      </c>
      <c s="37">
        <v>943</v>
      </c>
      <c s="36">
        <v>0.00012</v>
      </c>
      <c s="36">
        <f>ROUND(G2803*H2803,6)</f>
      </c>
      <c r="L2803" s="38">
        <v>0</v>
      </c>
      <c s="32">
        <f>ROUND(ROUND(L2803,2)*ROUND(G2803,3),2)</f>
      </c>
      <c s="36" t="s">
        <v>926</v>
      </c>
      <c>
        <f>(M2803*21)/100</f>
      </c>
      <c t="s">
        <v>28</v>
      </c>
    </row>
    <row r="2804" spans="1:5" ht="12.75">
      <c r="A2804" s="35" t="s">
        <v>56</v>
      </c>
      <c r="E2804" s="39" t="s">
        <v>3747</v>
      </c>
    </row>
    <row r="2805" spans="1:5" ht="12.75">
      <c r="A2805" s="35" t="s">
        <v>57</v>
      </c>
      <c r="E2805" s="40" t="s">
        <v>5</v>
      </c>
    </row>
    <row r="2806" spans="1:5" ht="12.75">
      <c r="A2806" t="s">
        <v>58</v>
      </c>
      <c r="E2806" s="39" t="s">
        <v>59</v>
      </c>
    </row>
    <row r="2807" spans="1:16" ht="12.75">
      <c r="A2807" t="s">
        <v>50</v>
      </c>
      <c s="34" t="s">
        <v>4039</v>
      </c>
      <c s="34" t="s">
        <v>3752</v>
      </c>
      <c s="35" t="s">
        <v>5</v>
      </c>
      <c s="6" t="s">
        <v>3753</v>
      </c>
      <c s="36" t="s">
        <v>64</v>
      </c>
      <c s="37">
        <v>115</v>
      </c>
      <c s="36">
        <v>0.00017</v>
      </c>
      <c s="36">
        <f>ROUND(G2807*H2807,6)</f>
      </c>
      <c r="L2807" s="38">
        <v>0</v>
      </c>
      <c s="32">
        <f>ROUND(ROUND(L2807,2)*ROUND(G2807,3),2)</f>
      </c>
      <c s="36" t="s">
        <v>926</v>
      </c>
      <c>
        <f>(M2807*21)/100</f>
      </c>
      <c t="s">
        <v>28</v>
      </c>
    </row>
    <row r="2808" spans="1:5" ht="12.75">
      <c r="A2808" s="35" t="s">
        <v>56</v>
      </c>
      <c r="E2808" s="39" t="s">
        <v>3754</v>
      </c>
    </row>
    <row r="2809" spans="1:5" ht="12.75">
      <c r="A2809" s="35" t="s">
        <v>57</v>
      </c>
      <c r="E2809" s="40" t="s">
        <v>5</v>
      </c>
    </row>
    <row r="2810" spans="1:5" ht="12.75">
      <c r="A2810" t="s">
        <v>58</v>
      </c>
      <c r="E2810" s="39" t="s">
        <v>59</v>
      </c>
    </row>
    <row r="2811" spans="1:16" ht="25.5">
      <c r="A2811" t="s">
        <v>50</v>
      </c>
      <c s="34" t="s">
        <v>4040</v>
      </c>
      <c s="34" t="s">
        <v>4041</v>
      </c>
      <c s="35" t="s">
        <v>5</v>
      </c>
      <c s="6" t="s">
        <v>4042</v>
      </c>
      <c s="36" t="s">
        <v>64</v>
      </c>
      <c s="37">
        <v>50</v>
      </c>
      <c s="36">
        <v>0</v>
      </c>
      <c s="36">
        <f>ROUND(G2811*H2811,6)</f>
      </c>
      <c r="L2811" s="38">
        <v>0</v>
      </c>
      <c s="32">
        <f>ROUND(ROUND(L2811,2)*ROUND(G2811,3),2)</f>
      </c>
      <c s="36" t="s">
        <v>97</v>
      </c>
      <c>
        <f>(M2811*21)/100</f>
      </c>
      <c t="s">
        <v>28</v>
      </c>
    </row>
    <row r="2812" spans="1:5" ht="25.5">
      <c r="A2812" s="35" t="s">
        <v>56</v>
      </c>
      <c r="E2812" s="39" t="s">
        <v>4042</v>
      </c>
    </row>
    <row r="2813" spans="1:5" ht="12.75">
      <c r="A2813" s="35" t="s">
        <v>57</v>
      </c>
      <c r="E2813" s="40" t="s">
        <v>5</v>
      </c>
    </row>
    <row r="2814" spans="1:5" ht="12.75">
      <c r="A2814" t="s">
        <v>58</v>
      </c>
      <c r="E2814" s="39" t="s">
        <v>5</v>
      </c>
    </row>
    <row r="2815" spans="1:16" ht="12.75">
      <c r="A2815" t="s">
        <v>50</v>
      </c>
      <c s="34" t="s">
        <v>4043</v>
      </c>
      <c s="34" t="s">
        <v>4044</v>
      </c>
      <c s="35" t="s">
        <v>5</v>
      </c>
      <c s="6" t="s">
        <v>4045</v>
      </c>
      <c s="36" t="s">
        <v>64</v>
      </c>
      <c s="37">
        <v>57.5</v>
      </c>
      <c s="36">
        <v>0.00316</v>
      </c>
      <c s="36">
        <f>ROUND(G2815*H2815,6)</f>
      </c>
      <c r="L2815" s="38">
        <v>0</v>
      </c>
      <c s="32">
        <f>ROUND(ROUND(L2815,2)*ROUND(G2815,3),2)</f>
      </c>
      <c s="36" t="s">
        <v>926</v>
      </c>
      <c>
        <f>(M2815*21)/100</f>
      </c>
      <c t="s">
        <v>28</v>
      </c>
    </row>
    <row r="2816" spans="1:5" ht="12.75">
      <c r="A2816" s="35" t="s">
        <v>56</v>
      </c>
      <c r="E2816" s="39" t="s">
        <v>4045</v>
      </c>
    </row>
    <row r="2817" spans="1:5" ht="12.75">
      <c r="A2817" s="35" t="s">
        <v>57</v>
      </c>
      <c r="E2817" s="40" t="s">
        <v>5</v>
      </c>
    </row>
    <row r="2818" spans="1:5" ht="12.75">
      <c r="A2818" t="s">
        <v>58</v>
      </c>
      <c r="E2818" s="39" t="s">
        <v>59</v>
      </c>
    </row>
    <row r="2819" spans="1:16" ht="25.5">
      <c r="A2819" t="s">
        <v>50</v>
      </c>
      <c s="34" t="s">
        <v>4046</v>
      </c>
      <c s="34" t="s">
        <v>4047</v>
      </c>
      <c s="35" t="s">
        <v>5</v>
      </c>
      <c s="6" t="s">
        <v>4048</v>
      </c>
      <c s="36" t="s">
        <v>64</v>
      </c>
      <c s="37">
        <v>50</v>
      </c>
      <c s="36">
        <v>0</v>
      </c>
      <c s="36">
        <f>ROUND(G2819*H2819,6)</f>
      </c>
      <c r="L2819" s="38">
        <v>0</v>
      </c>
      <c s="32">
        <f>ROUND(ROUND(L2819,2)*ROUND(G2819,3),2)</f>
      </c>
      <c s="36" t="s">
        <v>926</v>
      </c>
      <c>
        <f>(M2819*21)/100</f>
      </c>
      <c t="s">
        <v>28</v>
      </c>
    </row>
    <row r="2820" spans="1:5" ht="25.5">
      <c r="A2820" s="35" t="s">
        <v>56</v>
      </c>
      <c r="E2820" s="39" t="s">
        <v>4048</v>
      </c>
    </row>
    <row r="2821" spans="1:5" ht="12.75">
      <c r="A2821" s="35" t="s">
        <v>57</v>
      </c>
      <c r="E2821" s="40" t="s">
        <v>5</v>
      </c>
    </row>
    <row r="2822" spans="1:5" ht="12.75">
      <c r="A2822" t="s">
        <v>58</v>
      </c>
      <c r="E2822" s="39" t="s">
        <v>59</v>
      </c>
    </row>
    <row r="2823" spans="1:16" ht="12.75">
      <c r="A2823" t="s">
        <v>50</v>
      </c>
      <c s="34" t="s">
        <v>4049</v>
      </c>
      <c s="34" t="s">
        <v>3778</v>
      </c>
      <c s="35" t="s">
        <v>5</v>
      </c>
      <c s="6" t="s">
        <v>3779</v>
      </c>
      <c s="36" t="s">
        <v>64</v>
      </c>
      <c s="37">
        <v>57.5</v>
      </c>
      <c s="36">
        <v>0.00053</v>
      </c>
      <c s="36">
        <f>ROUND(G2823*H2823,6)</f>
      </c>
      <c r="L2823" s="38">
        <v>0</v>
      </c>
      <c s="32">
        <f>ROUND(ROUND(L2823,2)*ROUND(G2823,3),2)</f>
      </c>
      <c s="36" t="s">
        <v>926</v>
      </c>
      <c>
        <f>(M2823*21)/100</f>
      </c>
      <c t="s">
        <v>28</v>
      </c>
    </row>
    <row r="2824" spans="1:5" ht="12.75">
      <c r="A2824" s="35" t="s">
        <v>56</v>
      </c>
      <c r="E2824" s="39" t="s">
        <v>3780</v>
      </c>
    </row>
    <row r="2825" spans="1:5" ht="12.75">
      <c r="A2825" s="35" t="s">
        <v>57</v>
      </c>
      <c r="E2825" s="40" t="s">
        <v>5</v>
      </c>
    </row>
    <row r="2826" spans="1:5" ht="12.75">
      <c r="A2826" t="s">
        <v>58</v>
      </c>
      <c r="E2826" s="39" t="s">
        <v>59</v>
      </c>
    </row>
    <row r="2827" spans="1:16" ht="25.5">
      <c r="A2827" t="s">
        <v>50</v>
      </c>
      <c s="34" t="s">
        <v>4050</v>
      </c>
      <c s="34" t="s">
        <v>4051</v>
      </c>
      <c s="35" t="s">
        <v>5</v>
      </c>
      <c s="6" t="s">
        <v>4052</v>
      </c>
      <c s="36" t="s">
        <v>64</v>
      </c>
      <c s="37">
        <v>100</v>
      </c>
      <c s="36">
        <v>0</v>
      </c>
      <c s="36">
        <f>ROUND(G2827*H2827,6)</f>
      </c>
      <c r="L2827" s="38">
        <v>0</v>
      </c>
      <c s="32">
        <f>ROUND(ROUND(L2827,2)*ROUND(G2827,3),2)</f>
      </c>
      <c s="36" t="s">
        <v>926</v>
      </c>
      <c>
        <f>(M2827*21)/100</f>
      </c>
      <c t="s">
        <v>28</v>
      </c>
    </row>
    <row r="2828" spans="1:5" ht="25.5">
      <c r="A2828" s="35" t="s">
        <v>56</v>
      </c>
      <c r="E2828" s="39" t="s">
        <v>4052</v>
      </c>
    </row>
    <row r="2829" spans="1:5" ht="12.75">
      <c r="A2829" s="35" t="s">
        <v>57</v>
      </c>
      <c r="E2829" s="40" t="s">
        <v>5</v>
      </c>
    </row>
    <row r="2830" spans="1:5" ht="12.75">
      <c r="A2830" t="s">
        <v>58</v>
      </c>
      <c r="E2830" s="39" t="s">
        <v>59</v>
      </c>
    </row>
    <row r="2831" spans="1:16" ht="12.75">
      <c r="A2831" t="s">
        <v>50</v>
      </c>
      <c s="34" t="s">
        <v>4053</v>
      </c>
      <c s="34" t="s">
        <v>4054</v>
      </c>
      <c s="35" t="s">
        <v>5</v>
      </c>
      <c s="6" t="s">
        <v>4055</v>
      </c>
      <c s="36" t="s">
        <v>64</v>
      </c>
      <c s="37">
        <v>115</v>
      </c>
      <c s="36">
        <v>0.00033</v>
      </c>
      <c s="36">
        <f>ROUND(G2831*H2831,6)</f>
      </c>
      <c r="L2831" s="38">
        <v>0</v>
      </c>
      <c s="32">
        <f>ROUND(ROUND(L2831,2)*ROUND(G2831,3),2)</f>
      </c>
      <c s="36" t="s">
        <v>97</v>
      </c>
      <c>
        <f>(M2831*21)/100</f>
      </c>
      <c t="s">
        <v>28</v>
      </c>
    </row>
    <row r="2832" spans="1:5" ht="12.75">
      <c r="A2832" s="35" t="s">
        <v>56</v>
      </c>
      <c r="E2832" s="39" t="s">
        <v>4055</v>
      </c>
    </row>
    <row r="2833" spans="1:5" ht="12.75">
      <c r="A2833" s="35" t="s">
        <v>57</v>
      </c>
      <c r="E2833" s="40" t="s">
        <v>5</v>
      </c>
    </row>
    <row r="2834" spans="1:5" ht="12.75">
      <c r="A2834" t="s">
        <v>58</v>
      </c>
      <c r="E2834" s="39" t="s">
        <v>5</v>
      </c>
    </row>
    <row r="2835" spans="1:16" ht="25.5">
      <c r="A2835" t="s">
        <v>50</v>
      </c>
      <c s="34" t="s">
        <v>4056</v>
      </c>
      <c s="34" t="s">
        <v>4057</v>
      </c>
      <c s="35" t="s">
        <v>5</v>
      </c>
      <c s="6" t="s">
        <v>4058</v>
      </c>
      <c s="36" t="s">
        <v>54</v>
      </c>
      <c s="37">
        <v>40</v>
      </c>
      <c s="36">
        <v>0</v>
      </c>
      <c s="36">
        <f>ROUND(G2835*H2835,6)</f>
      </c>
      <c r="L2835" s="38">
        <v>0</v>
      </c>
      <c s="32">
        <f>ROUND(ROUND(L2835,2)*ROUND(G2835,3),2)</f>
      </c>
      <c s="36" t="s">
        <v>97</v>
      </c>
      <c>
        <f>(M2835*21)/100</f>
      </c>
      <c t="s">
        <v>28</v>
      </c>
    </row>
    <row r="2836" spans="1:5" ht="25.5">
      <c r="A2836" s="35" t="s">
        <v>56</v>
      </c>
      <c r="E2836" s="39" t="s">
        <v>4058</v>
      </c>
    </row>
    <row r="2837" spans="1:5" ht="12.75">
      <c r="A2837" s="35" t="s">
        <v>57</v>
      </c>
      <c r="E2837" s="40" t="s">
        <v>5</v>
      </c>
    </row>
    <row r="2838" spans="1:5" ht="12.75">
      <c r="A2838" t="s">
        <v>58</v>
      </c>
      <c r="E2838" s="39" t="s">
        <v>5</v>
      </c>
    </row>
    <row r="2839" spans="1:16" ht="12.75">
      <c r="A2839" t="s">
        <v>50</v>
      </c>
      <c s="34" t="s">
        <v>4059</v>
      </c>
      <c s="34" t="s">
        <v>4060</v>
      </c>
      <c s="35" t="s">
        <v>5</v>
      </c>
      <c s="6" t="s">
        <v>4061</v>
      </c>
      <c s="36" t="s">
        <v>54</v>
      </c>
      <c s="37">
        <v>100</v>
      </c>
      <c s="36">
        <v>0</v>
      </c>
      <c s="36">
        <f>ROUND(G2839*H2839,6)</f>
      </c>
      <c r="L2839" s="38">
        <v>0</v>
      </c>
      <c s="32">
        <f>ROUND(ROUND(L2839,2)*ROUND(G2839,3),2)</f>
      </c>
      <c s="36" t="s">
        <v>926</v>
      </c>
      <c>
        <f>(M2839*21)/100</f>
      </c>
      <c t="s">
        <v>28</v>
      </c>
    </row>
    <row r="2840" spans="1:5" ht="12.75">
      <c r="A2840" s="35" t="s">
        <v>56</v>
      </c>
      <c r="E2840" s="39" t="s">
        <v>4061</v>
      </c>
    </row>
    <row r="2841" spans="1:5" ht="12.75">
      <c r="A2841" s="35" t="s">
        <v>57</v>
      </c>
      <c r="E2841" s="40" t="s">
        <v>5</v>
      </c>
    </row>
    <row r="2842" spans="1:5" ht="12.75">
      <c r="A2842" t="s">
        <v>58</v>
      </c>
      <c r="E2842" s="39" t="s">
        <v>59</v>
      </c>
    </row>
    <row r="2843" spans="1:16" ht="12.75">
      <c r="A2843" t="s">
        <v>50</v>
      </c>
      <c s="34" t="s">
        <v>4062</v>
      </c>
      <c s="34" t="s">
        <v>4063</v>
      </c>
      <c s="35" t="s">
        <v>5</v>
      </c>
      <c s="6" t="s">
        <v>4064</v>
      </c>
      <c s="36" t="s">
        <v>54</v>
      </c>
      <c s="37">
        <v>50</v>
      </c>
      <c s="36">
        <v>1E-05</v>
      </c>
      <c s="36">
        <f>ROUND(G2843*H2843,6)</f>
      </c>
      <c r="L2843" s="38">
        <v>0</v>
      </c>
      <c s="32">
        <f>ROUND(ROUND(L2843,2)*ROUND(G2843,3),2)</f>
      </c>
      <c s="36" t="s">
        <v>97</v>
      </c>
      <c>
        <f>(M2843*21)/100</f>
      </c>
      <c t="s">
        <v>28</v>
      </c>
    </row>
    <row r="2844" spans="1:5" ht="12.75">
      <c r="A2844" s="35" t="s">
        <v>56</v>
      </c>
      <c r="E2844" s="39" t="s">
        <v>4064</v>
      </c>
    </row>
    <row r="2845" spans="1:5" ht="12.75">
      <c r="A2845" s="35" t="s">
        <v>57</v>
      </c>
      <c r="E2845" s="40" t="s">
        <v>5</v>
      </c>
    </row>
    <row r="2846" spans="1:5" ht="12.75">
      <c r="A2846" t="s">
        <v>58</v>
      </c>
      <c r="E2846" s="39" t="s">
        <v>5</v>
      </c>
    </row>
    <row r="2847" spans="1:16" ht="12.75">
      <c r="A2847" t="s">
        <v>50</v>
      </c>
      <c s="34" t="s">
        <v>4065</v>
      </c>
      <c s="34" t="s">
        <v>4066</v>
      </c>
      <c s="35" t="s">
        <v>5</v>
      </c>
      <c s="6" t="s">
        <v>4067</v>
      </c>
      <c s="36" t="s">
        <v>54</v>
      </c>
      <c s="37">
        <v>50</v>
      </c>
      <c s="36">
        <v>1E-05</v>
      </c>
      <c s="36">
        <f>ROUND(G2847*H2847,6)</f>
      </c>
      <c r="L2847" s="38">
        <v>0</v>
      </c>
      <c s="32">
        <f>ROUND(ROUND(L2847,2)*ROUND(G2847,3),2)</f>
      </c>
      <c s="36" t="s">
        <v>97</v>
      </c>
      <c>
        <f>(M2847*21)/100</f>
      </c>
      <c t="s">
        <v>28</v>
      </c>
    </row>
    <row r="2848" spans="1:5" ht="12.75">
      <c r="A2848" s="35" t="s">
        <v>56</v>
      </c>
      <c r="E2848" s="39" t="s">
        <v>4067</v>
      </c>
    </row>
    <row r="2849" spans="1:5" ht="12.75">
      <c r="A2849" s="35" t="s">
        <v>57</v>
      </c>
      <c r="E2849" s="40" t="s">
        <v>5</v>
      </c>
    </row>
    <row r="2850" spans="1:5" ht="12.75">
      <c r="A2850" t="s">
        <v>58</v>
      </c>
      <c r="E2850" s="39" t="s">
        <v>5</v>
      </c>
    </row>
    <row r="2851" spans="1:16" ht="25.5">
      <c r="A2851" t="s">
        <v>50</v>
      </c>
      <c s="34" t="s">
        <v>4068</v>
      </c>
      <c s="34" t="s">
        <v>4069</v>
      </c>
      <c s="35" t="s">
        <v>5</v>
      </c>
      <c s="6" t="s">
        <v>4070</v>
      </c>
      <c s="36" t="s">
        <v>54</v>
      </c>
      <c s="37">
        <v>1</v>
      </c>
      <c s="36">
        <v>0</v>
      </c>
      <c s="36">
        <f>ROUND(G2851*H2851,6)</f>
      </c>
      <c r="L2851" s="38">
        <v>0</v>
      </c>
      <c s="32">
        <f>ROUND(ROUND(L2851,2)*ROUND(G2851,3),2)</f>
      </c>
      <c s="36" t="s">
        <v>926</v>
      </c>
      <c>
        <f>(M2851*21)/100</f>
      </c>
      <c t="s">
        <v>28</v>
      </c>
    </row>
    <row r="2852" spans="1:5" ht="25.5">
      <c r="A2852" s="35" t="s">
        <v>56</v>
      </c>
      <c r="E2852" s="39" t="s">
        <v>4070</v>
      </c>
    </row>
    <row r="2853" spans="1:5" ht="12.75">
      <c r="A2853" s="35" t="s">
        <v>57</v>
      </c>
      <c r="E2853" s="40" t="s">
        <v>5</v>
      </c>
    </row>
    <row r="2854" spans="1:5" ht="12.75">
      <c r="A2854" t="s">
        <v>58</v>
      </c>
      <c r="E2854" s="39" t="s">
        <v>59</v>
      </c>
    </row>
    <row r="2855" spans="1:16" ht="25.5">
      <c r="A2855" t="s">
        <v>50</v>
      </c>
      <c s="34" t="s">
        <v>4071</v>
      </c>
      <c s="34" t="s">
        <v>4072</v>
      </c>
      <c s="35" t="s">
        <v>5</v>
      </c>
      <c s="6" t="s">
        <v>4073</v>
      </c>
      <c s="36" t="s">
        <v>54</v>
      </c>
      <c s="37">
        <v>1</v>
      </c>
      <c s="36">
        <v>0.00218</v>
      </c>
      <c s="36">
        <f>ROUND(G2855*H2855,6)</f>
      </c>
      <c r="L2855" s="38">
        <v>0</v>
      </c>
      <c s="32">
        <f>ROUND(ROUND(L2855,2)*ROUND(G2855,3),2)</f>
      </c>
      <c s="36" t="s">
        <v>926</v>
      </c>
      <c>
        <f>(M2855*21)/100</f>
      </c>
      <c t="s">
        <v>28</v>
      </c>
    </row>
    <row r="2856" spans="1:5" ht="25.5">
      <c r="A2856" s="35" t="s">
        <v>56</v>
      </c>
      <c r="E2856" s="39" t="s">
        <v>4073</v>
      </c>
    </row>
    <row r="2857" spans="1:5" ht="12.75">
      <c r="A2857" s="35" t="s">
        <v>57</v>
      </c>
      <c r="E2857" s="40" t="s">
        <v>5</v>
      </c>
    </row>
    <row r="2858" spans="1:5" ht="12.75">
      <c r="A2858" t="s">
        <v>58</v>
      </c>
      <c r="E2858" s="39" t="s">
        <v>59</v>
      </c>
    </row>
    <row r="2859" spans="1:16" ht="25.5">
      <c r="A2859" t="s">
        <v>50</v>
      </c>
      <c s="34" t="s">
        <v>4074</v>
      </c>
      <c s="34" t="s">
        <v>4075</v>
      </c>
      <c s="35" t="s">
        <v>5</v>
      </c>
      <c s="6" t="s">
        <v>4076</v>
      </c>
      <c s="36" t="s">
        <v>54</v>
      </c>
      <c s="37">
        <v>2</v>
      </c>
      <c s="36">
        <v>0</v>
      </c>
      <c s="36">
        <f>ROUND(G2859*H2859,6)</f>
      </c>
      <c r="L2859" s="38">
        <v>0</v>
      </c>
      <c s="32">
        <f>ROUND(ROUND(L2859,2)*ROUND(G2859,3),2)</f>
      </c>
      <c s="36" t="s">
        <v>926</v>
      </c>
      <c>
        <f>(M2859*21)/100</f>
      </c>
      <c t="s">
        <v>28</v>
      </c>
    </row>
    <row r="2860" spans="1:5" ht="25.5">
      <c r="A2860" s="35" t="s">
        <v>56</v>
      </c>
      <c r="E2860" s="39" t="s">
        <v>4076</v>
      </c>
    </row>
    <row r="2861" spans="1:5" ht="12.75">
      <c r="A2861" s="35" t="s">
        <v>57</v>
      </c>
      <c r="E2861" s="40" t="s">
        <v>5</v>
      </c>
    </row>
    <row r="2862" spans="1:5" ht="12.75">
      <c r="A2862" t="s">
        <v>58</v>
      </c>
      <c r="E2862" s="39" t="s">
        <v>59</v>
      </c>
    </row>
    <row r="2863" spans="1:16" ht="12.75">
      <c r="A2863" t="s">
        <v>50</v>
      </c>
      <c s="34" t="s">
        <v>4077</v>
      </c>
      <c s="34" t="s">
        <v>4078</v>
      </c>
      <c s="35" t="s">
        <v>5</v>
      </c>
      <c s="6" t="s">
        <v>4079</v>
      </c>
      <c s="36" t="s">
        <v>54</v>
      </c>
      <c s="37">
        <v>2</v>
      </c>
      <c s="36">
        <v>1E-05</v>
      </c>
      <c s="36">
        <f>ROUND(G2863*H2863,6)</f>
      </c>
      <c r="L2863" s="38">
        <v>0</v>
      </c>
      <c s="32">
        <f>ROUND(ROUND(L2863,2)*ROUND(G2863,3),2)</f>
      </c>
      <c s="36" t="s">
        <v>926</v>
      </c>
      <c>
        <f>(M2863*21)/100</f>
      </c>
      <c t="s">
        <v>28</v>
      </c>
    </row>
    <row r="2864" spans="1:5" ht="12.75">
      <c r="A2864" s="35" t="s">
        <v>56</v>
      </c>
      <c r="E2864" s="39" t="s">
        <v>4080</v>
      </c>
    </row>
    <row r="2865" spans="1:5" ht="12.75">
      <c r="A2865" s="35" t="s">
        <v>57</v>
      </c>
      <c r="E2865" s="40" t="s">
        <v>5</v>
      </c>
    </row>
    <row r="2866" spans="1:5" ht="12.75">
      <c r="A2866" t="s">
        <v>58</v>
      </c>
      <c r="E2866" s="39" t="s">
        <v>59</v>
      </c>
    </row>
    <row r="2867" spans="1:16" ht="12.75">
      <c r="A2867" t="s">
        <v>50</v>
      </c>
      <c s="34" t="s">
        <v>4081</v>
      </c>
      <c s="34" t="s">
        <v>4082</v>
      </c>
      <c s="35" t="s">
        <v>5</v>
      </c>
      <c s="6" t="s">
        <v>4083</v>
      </c>
      <c s="36" t="s">
        <v>54</v>
      </c>
      <c s="37">
        <v>13</v>
      </c>
      <c s="36">
        <v>0</v>
      </c>
      <c s="36">
        <f>ROUND(G2867*H2867,6)</f>
      </c>
      <c r="L2867" s="38">
        <v>0</v>
      </c>
      <c s="32">
        <f>ROUND(ROUND(L2867,2)*ROUND(G2867,3),2)</f>
      </c>
      <c s="36" t="s">
        <v>926</v>
      </c>
      <c>
        <f>(M2867*21)/100</f>
      </c>
      <c t="s">
        <v>28</v>
      </c>
    </row>
    <row r="2868" spans="1:5" ht="12.75">
      <c r="A2868" s="35" t="s">
        <v>56</v>
      </c>
      <c r="E2868" s="39" t="s">
        <v>4083</v>
      </c>
    </row>
    <row r="2869" spans="1:5" ht="12.75">
      <c r="A2869" s="35" t="s">
        <v>57</v>
      </c>
      <c r="E2869" s="40" t="s">
        <v>5</v>
      </c>
    </row>
    <row r="2870" spans="1:5" ht="12.75">
      <c r="A2870" t="s">
        <v>58</v>
      </c>
      <c r="E2870" s="39" t="s">
        <v>59</v>
      </c>
    </row>
    <row r="2871" spans="1:16" ht="12.75">
      <c r="A2871" t="s">
        <v>50</v>
      </c>
      <c s="34" t="s">
        <v>1468</v>
      </c>
      <c s="34" t="s">
        <v>4084</v>
      </c>
      <c s="35" t="s">
        <v>5</v>
      </c>
      <c s="6" t="s">
        <v>4085</v>
      </c>
      <c s="36" t="s">
        <v>54</v>
      </c>
      <c s="37">
        <v>12</v>
      </c>
      <c s="36">
        <v>0.00028</v>
      </c>
      <c s="36">
        <f>ROUND(G2871*H2871,6)</f>
      </c>
      <c r="L2871" s="38">
        <v>0</v>
      </c>
      <c s="32">
        <f>ROUND(ROUND(L2871,2)*ROUND(G2871,3),2)</f>
      </c>
      <c s="36" t="s">
        <v>97</v>
      </c>
      <c>
        <f>(M2871*21)/100</f>
      </c>
      <c t="s">
        <v>28</v>
      </c>
    </row>
    <row r="2872" spans="1:5" ht="12.75">
      <c r="A2872" s="35" t="s">
        <v>56</v>
      </c>
      <c r="E2872" s="39" t="s">
        <v>4085</v>
      </c>
    </row>
    <row r="2873" spans="1:5" ht="12.75">
      <c r="A2873" s="35" t="s">
        <v>57</v>
      </c>
      <c r="E2873" s="40" t="s">
        <v>5</v>
      </c>
    </row>
    <row r="2874" spans="1:5" ht="12.75">
      <c r="A2874" t="s">
        <v>58</v>
      </c>
      <c r="E2874" s="39" t="s">
        <v>5</v>
      </c>
    </row>
    <row r="2875" spans="1:16" ht="12.75">
      <c r="A2875" t="s">
        <v>50</v>
      </c>
      <c s="34" t="s">
        <v>2550</v>
      </c>
      <c s="34" t="s">
        <v>4086</v>
      </c>
      <c s="35" t="s">
        <v>5</v>
      </c>
      <c s="6" t="s">
        <v>4087</v>
      </c>
      <c s="36" t="s">
        <v>54</v>
      </c>
      <c s="37">
        <v>1</v>
      </c>
      <c s="36">
        <v>0.00028</v>
      </c>
      <c s="36">
        <f>ROUND(G2875*H2875,6)</f>
      </c>
      <c r="L2875" s="38">
        <v>0</v>
      </c>
      <c s="32">
        <f>ROUND(ROUND(L2875,2)*ROUND(G2875,3),2)</f>
      </c>
      <c s="36" t="s">
        <v>97</v>
      </c>
      <c>
        <f>(M2875*21)/100</f>
      </c>
      <c t="s">
        <v>28</v>
      </c>
    </row>
    <row r="2876" spans="1:5" ht="12.75">
      <c r="A2876" s="35" t="s">
        <v>56</v>
      </c>
      <c r="E2876" s="39" t="s">
        <v>4087</v>
      </c>
    </row>
    <row r="2877" spans="1:5" ht="12.75">
      <c r="A2877" s="35" t="s">
        <v>57</v>
      </c>
      <c r="E2877" s="40" t="s">
        <v>5</v>
      </c>
    </row>
    <row r="2878" spans="1:5" ht="12.75">
      <c r="A2878" t="s">
        <v>58</v>
      </c>
      <c r="E2878" s="39" t="s">
        <v>5</v>
      </c>
    </row>
    <row r="2879" spans="1:16" ht="12.75">
      <c r="A2879" t="s">
        <v>50</v>
      </c>
      <c s="34" t="s">
        <v>2648</v>
      </c>
      <c s="34" t="s">
        <v>4088</v>
      </c>
      <c s="35" t="s">
        <v>5</v>
      </c>
      <c s="6" t="s">
        <v>4089</v>
      </c>
      <c s="36" t="s">
        <v>54</v>
      </c>
      <c s="37">
        <v>27</v>
      </c>
      <c s="36">
        <v>0</v>
      </c>
      <c s="36">
        <f>ROUND(G2879*H2879,6)</f>
      </c>
      <c r="L2879" s="38">
        <v>0</v>
      </c>
      <c s="32">
        <f>ROUND(ROUND(L2879,2)*ROUND(G2879,3),2)</f>
      </c>
      <c s="36" t="s">
        <v>97</v>
      </c>
      <c>
        <f>(M2879*21)/100</f>
      </c>
      <c t="s">
        <v>28</v>
      </c>
    </row>
    <row r="2880" spans="1:5" ht="12.75">
      <c r="A2880" s="35" t="s">
        <v>56</v>
      </c>
      <c r="E2880" s="39" t="s">
        <v>4089</v>
      </c>
    </row>
    <row r="2881" spans="1:5" ht="12.75">
      <c r="A2881" s="35" t="s">
        <v>57</v>
      </c>
      <c r="E2881" s="40" t="s">
        <v>5</v>
      </c>
    </row>
    <row r="2882" spans="1:5" ht="12.75">
      <c r="A2882" t="s">
        <v>58</v>
      </c>
      <c r="E2882" s="39" t="s">
        <v>5</v>
      </c>
    </row>
    <row r="2883" spans="1:16" ht="12.75">
      <c r="A2883" t="s">
        <v>50</v>
      </c>
      <c s="34" t="s">
        <v>4090</v>
      </c>
      <c s="34" t="s">
        <v>4091</v>
      </c>
      <c s="35" t="s">
        <v>5</v>
      </c>
      <c s="6" t="s">
        <v>4092</v>
      </c>
      <c s="36" t="s">
        <v>54</v>
      </c>
      <c s="37">
        <v>24</v>
      </c>
      <c s="36">
        <v>3E-05</v>
      </c>
      <c s="36">
        <f>ROUND(G2883*H2883,6)</f>
      </c>
      <c r="L2883" s="38">
        <v>0</v>
      </c>
      <c s="32">
        <f>ROUND(ROUND(L2883,2)*ROUND(G2883,3),2)</f>
      </c>
      <c s="36" t="s">
        <v>97</v>
      </c>
      <c>
        <f>(M2883*21)/100</f>
      </c>
      <c t="s">
        <v>28</v>
      </c>
    </row>
    <row r="2884" spans="1:5" ht="12.75">
      <c r="A2884" s="35" t="s">
        <v>56</v>
      </c>
      <c r="E2884" s="39" t="s">
        <v>4092</v>
      </c>
    </row>
    <row r="2885" spans="1:5" ht="12.75">
      <c r="A2885" s="35" t="s">
        <v>57</v>
      </c>
      <c r="E2885" s="40" t="s">
        <v>5</v>
      </c>
    </row>
    <row r="2886" spans="1:5" ht="12.75">
      <c r="A2886" t="s">
        <v>58</v>
      </c>
      <c r="E2886" s="39" t="s">
        <v>5</v>
      </c>
    </row>
    <row r="2887" spans="1:16" ht="12.75">
      <c r="A2887" t="s">
        <v>50</v>
      </c>
      <c s="34" t="s">
        <v>4093</v>
      </c>
      <c s="34" t="s">
        <v>4094</v>
      </c>
      <c s="35" t="s">
        <v>5</v>
      </c>
      <c s="6" t="s">
        <v>4095</v>
      </c>
      <c s="36" t="s">
        <v>54</v>
      </c>
      <c s="37">
        <v>3</v>
      </c>
      <c s="36">
        <v>3E-05</v>
      </c>
      <c s="36">
        <f>ROUND(G2887*H2887,6)</f>
      </c>
      <c r="L2887" s="38">
        <v>0</v>
      </c>
      <c s="32">
        <f>ROUND(ROUND(L2887,2)*ROUND(G2887,3),2)</f>
      </c>
      <c s="36" t="s">
        <v>97</v>
      </c>
      <c>
        <f>(M2887*21)/100</f>
      </c>
      <c t="s">
        <v>28</v>
      </c>
    </row>
    <row r="2888" spans="1:5" ht="12.75">
      <c r="A2888" s="35" t="s">
        <v>56</v>
      </c>
      <c r="E2888" s="39" t="s">
        <v>4095</v>
      </c>
    </row>
    <row r="2889" spans="1:5" ht="12.75">
      <c r="A2889" s="35" t="s">
        <v>57</v>
      </c>
      <c r="E2889" s="40" t="s">
        <v>5</v>
      </c>
    </row>
    <row r="2890" spans="1:5" ht="12.75">
      <c r="A2890" t="s">
        <v>58</v>
      </c>
      <c r="E2890" s="39" t="s">
        <v>5</v>
      </c>
    </row>
    <row r="2891" spans="1:16" ht="12.75">
      <c r="A2891" t="s">
        <v>50</v>
      </c>
      <c s="34" t="s">
        <v>4096</v>
      </c>
      <c s="34" t="s">
        <v>4097</v>
      </c>
      <c s="35" t="s">
        <v>5</v>
      </c>
      <c s="6" t="s">
        <v>4098</v>
      </c>
      <c s="36" t="s">
        <v>54</v>
      </c>
      <c s="37">
        <v>2</v>
      </c>
      <c s="36">
        <v>0</v>
      </c>
      <c s="36">
        <f>ROUND(G2891*H2891,6)</f>
      </c>
      <c r="L2891" s="38">
        <v>0</v>
      </c>
      <c s="32">
        <f>ROUND(ROUND(L2891,2)*ROUND(G2891,3),2)</f>
      </c>
      <c s="36" t="s">
        <v>926</v>
      </c>
      <c>
        <f>(M2891*21)/100</f>
      </c>
      <c t="s">
        <v>28</v>
      </c>
    </row>
    <row r="2892" spans="1:5" ht="12.75">
      <c r="A2892" s="35" t="s">
        <v>56</v>
      </c>
      <c r="E2892" s="39" t="s">
        <v>4098</v>
      </c>
    </row>
    <row r="2893" spans="1:5" ht="12.75">
      <c r="A2893" s="35" t="s">
        <v>57</v>
      </c>
      <c r="E2893" s="40" t="s">
        <v>5</v>
      </c>
    </row>
    <row r="2894" spans="1:5" ht="12.75">
      <c r="A2894" t="s">
        <v>58</v>
      </c>
      <c r="E2894" s="39" t="s">
        <v>59</v>
      </c>
    </row>
    <row r="2895" spans="1:16" ht="12.75">
      <c r="A2895" t="s">
        <v>50</v>
      </c>
      <c s="34" t="s">
        <v>4099</v>
      </c>
      <c s="34" t="s">
        <v>4100</v>
      </c>
      <c s="35" t="s">
        <v>5</v>
      </c>
      <c s="6" t="s">
        <v>4101</v>
      </c>
      <c s="36" t="s">
        <v>54</v>
      </c>
      <c s="37">
        <v>2</v>
      </c>
      <c s="36">
        <v>0.0004</v>
      </c>
      <c s="36">
        <f>ROUND(G2895*H2895,6)</f>
      </c>
      <c r="L2895" s="38">
        <v>0</v>
      </c>
      <c s="32">
        <f>ROUND(ROUND(L2895,2)*ROUND(G2895,3),2)</f>
      </c>
      <c s="36" t="s">
        <v>926</v>
      </c>
      <c>
        <f>(M2895*21)/100</f>
      </c>
      <c t="s">
        <v>28</v>
      </c>
    </row>
    <row r="2896" spans="1:5" ht="12.75">
      <c r="A2896" s="35" t="s">
        <v>56</v>
      </c>
      <c r="E2896" s="39" t="s">
        <v>4101</v>
      </c>
    </row>
    <row r="2897" spans="1:5" ht="12.75">
      <c r="A2897" s="35" t="s">
        <v>57</v>
      </c>
      <c r="E2897" s="40" t="s">
        <v>5</v>
      </c>
    </row>
    <row r="2898" spans="1:5" ht="12.75">
      <c r="A2898" t="s">
        <v>58</v>
      </c>
      <c r="E2898" s="39" t="s">
        <v>59</v>
      </c>
    </row>
    <row r="2899" spans="1:16" ht="12.75">
      <c r="A2899" t="s">
        <v>50</v>
      </c>
      <c s="34" t="s">
        <v>4102</v>
      </c>
      <c s="34" t="s">
        <v>4103</v>
      </c>
      <c s="35" t="s">
        <v>5</v>
      </c>
      <c s="6" t="s">
        <v>4104</v>
      </c>
      <c s="36" t="s">
        <v>54</v>
      </c>
      <c s="37">
        <v>5</v>
      </c>
      <c s="36">
        <v>0</v>
      </c>
      <c s="36">
        <f>ROUND(G2899*H2899,6)</f>
      </c>
      <c r="L2899" s="38">
        <v>0</v>
      </c>
      <c s="32">
        <f>ROUND(ROUND(L2899,2)*ROUND(G2899,3),2)</f>
      </c>
      <c s="36" t="s">
        <v>926</v>
      </c>
      <c>
        <f>(M2899*21)/100</f>
      </c>
      <c t="s">
        <v>28</v>
      </c>
    </row>
    <row r="2900" spans="1:5" ht="12.75">
      <c r="A2900" s="35" t="s">
        <v>56</v>
      </c>
      <c r="E2900" s="39" t="s">
        <v>4104</v>
      </c>
    </row>
    <row r="2901" spans="1:5" ht="12.75">
      <c r="A2901" s="35" t="s">
        <v>57</v>
      </c>
      <c r="E2901" s="40" t="s">
        <v>5</v>
      </c>
    </row>
    <row r="2902" spans="1:5" ht="12.75">
      <c r="A2902" t="s">
        <v>58</v>
      </c>
      <c r="E2902" s="39" t="s">
        <v>59</v>
      </c>
    </row>
    <row r="2903" spans="1:16" ht="12.75">
      <c r="A2903" t="s">
        <v>50</v>
      </c>
      <c s="34" t="s">
        <v>4105</v>
      </c>
      <c s="34" t="s">
        <v>4106</v>
      </c>
      <c s="35" t="s">
        <v>5</v>
      </c>
      <c s="6" t="s">
        <v>4107</v>
      </c>
      <c s="36" t="s">
        <v>54</v>
      </c>
      <c s="37">
        <v>4</v>
      </c>
      <c s="36">
        <v>0.00105</v>
      </c>
      <c s="36">
        <f>ROUND(G2903*H2903,6)</f>
      </c>
      <c r="L2903" s="38">
        <v>0</v>
      </c>
      <c s="32">
        <f>ROUND(ROUND(L2903,2)*ROUND(G2903,3),2)</f>
      </c>
      <c s="36" t="s">
        <v>926</v>
      </c>
      <c>
        <f>(M2903*21)/100</f>
      </c>
      <c t="s">
        <v>28</v>
      </c>
    </row>
    <row r="2904" spans="1:5" ht="12.75">
      <c r="A2904" s="35" t="s">
        <v>56</v>
      </c>
      <c r="E2904" s="39" t="s">
        <v>4107</v>
      </c>
    </row>
    <row r="2905" spans="1:5" ht="12.75">
      <c r="A2905" s="35" t="s">
        <v>57</v>
      </c>
      <c r="E2905" s="40" t="s">
        <v>5</v>
      </c>
    </row>
    <row r="2906" spans="1:5" ht="12.75">
      <c r="A2906" t="s">
        <v>58</v>
      </c>
      <c r="E2906" s="39" t="s">
        <v>59</v>
      </c>
    </row>
    <row r="2907" spans="1:16" ht="12.75">
      <c r="A2907" t="s">
        <v>50</v>
      </c>
      <c s="34" t="s">
        <v>4108</v>
      </c>
      <c s="34" t="s">
        <v>4109</v>
      </c>
      <c s="35" t="s">
        <v>5</v>
      </c>
      <c s="6" t="s">
        <v>4110</v>
      </c>
      <c s="36" t="s">
        <v>54</v>
      </c>
      <c s="37">
        <v>1</v>
      </c>
      <c s="36">
        <v>0.00105</v>
      </c>
      <c s="36">
        <f>ROUND(G2907*H2907,6)</f>
      </c>
      <c r="L2907" s="38">
        <v>0</v>
      </c>
      <c s="32">
        <f>ROUND(ROUND(L2907,2)*ROUND(G2907,3),2)</f>
      </c>
      <c s="36" t="s">
        <v>926</v>
      </c>
      <c>
        <f>(M2907*21)/100</f>
      </c>
      <c t="s">
        <v>28</v>
      </c>
    </row>
    <row r="2908" spans="1:5" ht="12.75">
      <c r="A2908" s="35" t="s">
        <v>56</v>
      </c>
      <c r="E2908" s="39" t="s">
        <v>4110</v>
      </c>
    </row>
    <row r="2909" spans="1:5" ht="12.75">
      <c r="A2909" s="35" t="s">
        <v>57</v>
      </c>
      <c r="E2909" s="40" t="s">
        <v>5</v>
      </c>
    </row>
    <row r="2910" spans="1:5" ht="12.75">
      <c r="A2910" t="s">
        <v>58</v>
      </c>
      <c r="E2910" s="39" t="s">
        <v>59</v>
      </c>
    </row>
    <row r="2911" spans="1:16" ht="12.75">
      <c r="A2911" t="s">
        <v>50</v>
      </c>
      <c s="34" t="s">
        <v>2760</v>
      </c>
      <c s="34" t="s">
        <v>4111</v>
      </c>
      <c s="35" t="s">
        <v>5</v>
      </c>
      <c s="6" t="s">
        <v>4112</v>
      </c>
      <c s="36" t="s">
        <v>54</v>
      </c>
      <c s="37">
        <v>4</v>
      </c>
      <c s="36">
        <v>0</v>
      </c>
      <c s="36">
        <f>ROUND(G2911*H2911,6)</f>
      </c>
      <c r="L2911" s="38">
        <v>0</v>
      </c>
      <c s="32">
        <f>ROUND(ROUND(L2911,2)*ROUND(G2911,3),2)</f>
      </c>
      <c s="36" t="s">
        <v>926</v>
      </c>
      <c>
        <f>(M2911*21)/100</f>
      </c>
      <c t="s">
        <v>28</v>
      </c>
    </row>
    <row r="2912" spans="1:5" ht="12.75">
      <c r="A2912" s="35" t="s">
        <v>56</v>
      </c>
      <c r="E2912" s="39" t="s">
        <v>4112</v>
      </c>
    </row>
    <row r="2913" spans="1:5" ht="12.75">
      <c r="A2913" s="35" t="s">
        <v>57</v>
      </c>
      <c r="E2913" s="40" t="s">
        <v>5</v>
      </c>
    </row>
    <row r="2914" spans="1:5" ht="12.75">
      <c r="A2914" t="s">
        <v>58</v>
      </c>
      <c r="E2914" s="39" t="s">
        <v>59</v>
      </c>
    </row>
    <row r="2915" spans="1:16" ht="12.75">
      <c r="A2915" t="s">
        <v>50</v>
      </c>
      <c s="34" t="s">
        <v>2856</v>
      </c>
      <c s="34" t="s">
        <v>4113</v>
      </c>
      <c s="35" t="s">
        <v>5</v>
      </c>
      <c s="6" t="s">
        <v>4114</v>
      </c>
      <c s="36" t="s">
        <v>54</v>
      </c>
      <c s="37">
        <v>4</v>
      </c>
      <c s="36">
        <v>0.00105</v>
      </c>
      <c s="36">
        <f>ROUND(G2915*H2915,6)</f>
      </c>
      <c r="L2915" s="38">
        <v>0</v>
      </c>
      <c s="32">
        <f>ROUND(ROUND(L2915,2)*ROUND(G2915,3),2)</f>
      </c>
      <c s="36" t="s">
        <v>926</v>
      </c>
      <c>
        <f>(M2915*21)/100</f>
      </c>
      <c t="s">
        <v>28</v>
      </c>
    </row>
    <row r="2916" spans="1:5" ht="12.75">
      <c r="A2916" s="35" t="s">
        <v>56</v>
      </c>
      <c r="E2916" s="39" t="s">
        <v>4114</v>
      </c>
    </row>
    <row r="2917" spans="1:5" ht="12.75">
      <c r="A2917" s="35" t="s">
        <v>57</v>
      </c>
      <c r="E2917" s="40" t="s">
        <v>5</v>
      </c>
    </row>
    <row r="2918" spans="1:5" ht="12.75">
      <c r="A2918" t="s">
        <v>58</v>
      </c>
      <c r="E2918" s="39" t="s">
        <v>59</v>
      </c>
    </row>
    <row r="2919" spans="1:16" ht="12.75">
      <c r="A2919" t="s">
        <v>50</v>
      </c>
      <c s="34" t="s">
        <v>4115</v>
      </c>
      <c s="34" t="s">
        <v>4116</v>
      </c>
      <c s="35" t="s">
        <v>5</v>
      </c>
      <c s="6" t="s">
        <v>4117</v>
      </c>
      <c s="36" t="s">
        <v>54</v>
      </c>
      <c s="37">
        <v>2</v>
      </c>
      <c s="36">
        <v>0</v>
      </c>
      <c s="36">
        <f>ROUND(G2919*H2919,6)</f>
      </c>
      <c r="L2919" s="38">
        <v>0</v>
      </c>
      <c s="32">
        <f>ROUND(ROUND(L2919,2)*ROUND(G2919,3),2)</f>
      </c>
      <c s="36" t="s">
        <v>926</v>
      </c>
      <c>
        <f>(M2919*21)/100</f>
      </c>
      <c t="s">
        <v>28</v>
      </c>
    </row>
    <row r="2920" spans="1:5" ht="12.75">
      <c r="A2920" s="35" t="s">
        <v>56</v>
      </c>
      <c r="E2920" s="39" t="s">
        <v>4117</v>
      </c>
    </row>
    <row r="2921" spans="1:5" ht="12.75">
      <c r="A2921" s="35" t="s">
        <v>57</v>
      </c>
      <c r="E2921" s="40" t="s">
        <v>5</v>
      </c>
    </row>
    <row r="2922" spans="1:5" ht="12.75">
      <c r="A2922" t="s">
        <v>58</v>
      </c>
      <c r="E2922" s="39" t="s">
        <v>59</v>
      </c>
    </row>
    <row r="2923" spans="1:16" ht="12.75">
      <c r="A2923" t="s">
        <v>50</v>
      </c>
      <c s="34" t="s">
        <v>3027</v>
      </c>
      <c s="34" t="s">
        <v>4118</v>
      </c>
      <c s="35" t="s">
        <v>5</v>
      </c>
      <c s="6" t="s">
        <v>4119</v>
      </c>
      <c s="36" t="s">
        <v>54</v>
      </c>
      <c s="37">
        <v>2</v>
      </c>
      <c s="36">
        <v>0.00105</v>
      </c>
      <c s="36">
        <f>ROUND(G2923*H2923,6)</f>
      </c>
      <c r="L2923" s="38">
        <v>0</v>
      </c>
      <c s="32">
        <f>ROUND(ROUND(L2923,2)*ROUND(G2923,3),2)</f>
      </c>
      <c s="36" t="s">
        <v>97</v>
      </c>
      <c>
        <f>(M2923*21)/100</f>
      </c>
      <c t="s">
        <v>28</v>
      </c>
    </row>
    <row r="2924" spans="1:5" ht="12.75">
      <c r="A2924" s="35" t="s">
        <v>56</v>
      </c>
      <c r="E2924" s="39" t="s">
        <v>4119</v>
      </c>
    </row>
    <row r="2925" spans="1:5" ht="12.75">
      <c r="A2925" s="35" t="s">
        <v>57</v>
      </c>
      <c r="E2925" s="40" t="s">
        <v>5</v>
      </c>
    </row>
    <row r="2926" spans="1:5" ht="12.75">
      <c r="A2926" t="s">
        <v>58</v>
      </c>
      <c r="E2926" s="39" t="s">
        <v>5</v>
      </c>
    </row>
    <row r="2927" spans="1:16" ht="25.5">
      <c r="A2927" t="s">
        <v>50</v>
      </c>
      <c s="34" t="s">
        <v>3047</v>
      </c>
      <c s="34" t="s">
        <v>4120</v>
      </c>
      <c s="35" t="s">
        <v>5</v>
      </c>
      <c s="6" t="s">
        <v>4121</v>
      </c>
      <c s="36" t="s">
        <v>54</v>
      </c>
      <c s="37">
        <v>1</v>
      </c>
      <c s="36">
        <v>0</v>
      </c>
      <c s="36">
        <f>ROUND(G2927*H2927,6)</f>
      </c>
      <c r="L2927" s="38">
        <v>0</v>
      </c>
      <c s="32">
        <f>ROUND(ROUND(L2927,2)*ROUND(G2927,3),2)</f>
      </c>
      <c s="36" t="s">
        <v>926</v>
      </c>
      <c>
        <f>(M2927*21)/100</f>
      </c>
      <c t="s">
        <v>28</v>
      </c>
    </row>
    <row r="2928" spans="1:5" ht="25.5">
      <c r="A2928" s="35" t="s">
        <v>56</v>
      </c>
      <c r="E2928" s="39" t="s">
        <v>4121</v>
      </c>
    </row>
    <row r="2929" spans="1:5" ht="12.75">
      <c r="A2929" s="35" t="s">
        <v>57</v>
      </c>
      <c r="E2929" s="40" t="s">
        <v>5</v>
      </c>
    </row>
    <row r="2930" spans="1:5" ht="12.75">
      <c r="A2930" t="s">
        <v>58</v>
      </c>
      <c r="E2930" s="39" t="s">
        <v>59</v>
      </c>
    </row>
    <row r="2931" spans="1:16" ht="25.5">
      <c r="A2931" t="s">
        <v>50</v>
      </c>
      <c s="34" t="s">
        <v>3148</v>
      </c>
      <c s="34" t="s">
        <v>4122</v>
      </c>
      <c s="35" t="s">
        <v>5</v>
      </c>
      <c s="6" t="s">
        <v>4123</v>
      </c>
      <c s="36" t="s">
        <v>54</v>
      </c>
      <c s="37">
        <v>1</v>
      </c>
      <c s="36">
        <v>0.00036</v>
      </c>
      <c s="36">
        <f>ROUND(G2931*H2931,6)</f>
      </c>
      <c r="L2931" s="38">
        <v>0</v>
      </c>
      <c s="32">
        <f>ROUND(ROUND(L2931,2)*ROUND(G2931,3),2)</f>
      </c>
      <c s="36" t="s">
        <v>97</v>
      </c>
      <c>
        <f>(M2931*21)/100</f>
      </c>
      <c t="s">
        <v>28</v>
      </c>
    </row>
    <row r="2932" spans="1:5" ht="25.5">
      <c r="A2932" s="35" t="s">
        <v>56</v>
      </c>
      <c r="E2932" s="39" t="s">
        <v>4123</v>
      </c>
    </row>
    <row r="2933" spans="1:5" ht="12.75">
      <c r="A2933" s="35" t="s">
        <v>57</v>
      </c>
      <c r="E2933" s="40" t="s">
        <v>5</v>
      </c>
    </row>
    <row r="2934" spans="1:5" ht="12.75">
      <c r="A2934" t="s">
        <v>58</v>
      </c>
      <c r="E2934" s="39" t="s">
        <v>5</v>
      </c>
    </row>
    <row r="2935" spans="1:16" ht="12.75">
      <c r="A2935" t="s">
        <v>50</v>
      </c>
      <c s="34" t="s">
        <v>4124</v>
      </c>
      <c s="34" t="s">
        <v>4125</v>
      </c>
      <c s="35" t="s">
        <v>5</v>
      </c>
      <c s="6" t="s">
        <v>4126</v>
      </c>
      <c s="36" t="s">
        <v>54</v>
      </c>
      <c s="37">
        <v>12</v>
      </c>
      <c s="36">
        <v>0</v>
      </c>
      <c s="36">
        <f>ROUND(G2935*H2935,6)</f>
      </c>
      <c r="L2935" s="38">
        <v>0</v>
      </c>
      <c s="32">
        <f>ROUND(ROUND(L2935,2)*ROUND(G2935,3),2)</f>
      </c>
      <c s="36" t="s">
        <v>97</v>
      </c>
      <c>
        <f>(M2935*21)/100</f>
      </c>
      <c t="s">
        <v>28</v>
      </c>
    </row>
    <row r="2936" spans="1:5" ht="12.75">
      <c r="A2936" s="35" t="s">
        <v>56</v>
      </c>
      <c r="E2936" s="39" t="s">
        <v>4126</v>
      </c>
    </row>
    <row r="2937" spans="1:5" ht="12.75">
      <c r="A2937" s="35" t="s">
        <v>57</v>
      </c>
      <c r="E2937" s="40" t="s">
        <v>5</v>
      </c>
    </row>
    <row r="2938" spans="1:5" ht="12.75">
      <c r="A2938" t="s">
        <v>58</v>
      </c>
      <c r="E2938" s="39" t="s">
        <v>5</v>
      </c>
    </row>
    <row r="2939" spans="1:16" ht="38.25">
      <c r="A2939" t="s">
        <v>50</v>
      </c>
      <c s="34" t="s">
        <v>4127</v>
      </c>
      <c s="34" t="s">
        <v>4128</v>
      </c>
      <c s="35" t="s">
        <v>5</v>
      </c>
      <c s="6" t="s">
        <v>4129</v>
      </c>
      <c s="36" t="s">
        <v>54</v>
      </c>
      <c s="37">
        <v>12</v>
      </c>
      <c s="36">
        <v>0.00027</v>
      </c>
      <c s="36">
        <f>ROUND(G2939*H2939,6)</f>
      </c>
      <c r="L2939" s="38">
        <v>0</v>
      </c>
      <c s="32">
        <f>ROUND(ROUND(L2939,2)*ROUND(G2939,3),2)</f>
      </c>
      <c s="36" t="s">
        <v>97</v>
      </c>
      <c>
        <f>(M2939*21)/100</f>
      </c>
      <c t="s">
        <v>28</v>
      </c>
    </row>
    <row r="2940" spans="1:5" ht="38.25">
      <c r="A2940" s="35" t="s">
        <v>56</v>
      </c>
      <c r="E2940" s="39" t="s">
        <v>4130</v>
      </c>
    </row>
    <row r="2941" spans="1:5" ht="12.75">
      <c r="A2941" s="35" t="s">
        <v>57</v>
      </c>
      <c r="E2941" s="40" t="s">
        <v>5</v>
      </c>
    </row>
    <row r="2942" spans="1:5" ht="12.75">
      <c r="A2942" t="s">
        <v>58</v>
      </c>
      <c r="E2942" s="39" t="s">
        <v>5</v>
      </c>
    </row>
    <row r="2943" spans="1:16" ht="25.5">
      <c r="A2943" t="s">
        <v>50</v>
      </c>
      <c s="34" t="s">
        <v>4131</v>
      </c>
      <c s="34" t="s">
        <v>4132</v>
      </c>
      <c s="35" t="s">
        <v>5</v>
      </c>
      <c s="6" t="s">
        <v>4133</v>
      </c>
      <c s="36" t="s">
        <v>54</v>
      </c>
      <c s="37">
        <v>2</v>
      </c>
      <c s="36">
        <v>0</v>
      </c>
      <c s="36">
        <f>ROUND(G2943*H2943,6)</f>
      </c>
      <c r="L2943" s="38">
        <v>0</v>
      </c>
      <c s="32">
        <f>ROUND(ROUND(L2943,2)*ROUND(G2943,3),2)</f>
      </c>
      <c s="36" t="s">
        <v>926</v>
      </c>
      <c>
        <f>(M2943*21)/100</f>
      </c>
      <c t="s">
        <v>28</v>
      </c>
    </row>
    <row r="2944" spans="1:5" ht="25.5">
      <c r="A2944" s="35" t="s">
        <v>56</v>
      </c>
      <c r="E2944" s="39" t="s">
        <v>4133</v>
      </c>
    </row>
    <row r="2945" spans="1:5" ht="12.75">
      <c r="A2945" s="35" t="s">
        <v>57</v>
      </c>
      <c r="E2945" s="40" t="s">
        <v>5</v>
      </c>
    </row>
    <row r="2946" spans="1:5" ht="12.75">
      <c r="A2946" t="s">
        <v>58</v>
      </c>
      <c r="E2946" s="39" t="s">
        <v>59</v>
      </c>
    </row>
    <row r="2947" spans="1:16" ht="12.75">
      <c r="A2947" t="s">
        <v>50</v>
      </c>
      <c s="34" t="s">
        <v>4134</v>
      </c>
      <c s="34" t="s">
        <v>4135</v>
      </c>
      <c s="35" t="s">
        <v>5</v>
      </c>
      <c s="6" t="s">
        <v>4136</v>
      </c>
      <c s="36" t="s">
        <v>54</v>
      </c>
      <c s="37">
        <v>2</v>
      </c>
      <c s="36">
        <v>0.00035</v>
      </c>
      <c s="36">
        <f>ROUND(G2947*H2947,6)</f>
      </c>
      <c r="L2947" s="38">
        <v>0</v>
      </c>
      <c s="32">
        <f>ROUND(ROUND(L2947,2)*ROUND(G2947,3),2)</f>
      </c>
      <c s="36" t="s">
        <v>97</v>
      </c>
      <c>
        <f>(M2947*21)/100</f>
      </c>
      <c t="s">
        <v>28</v>
      </c>
    </row>
    <row r="2948" spans="1:5" ht="12.75">
      <c r="A2948" s="35" t="s">
        <v>56</v>
      </c>
      <c r="E2948" s="39" t="s">
        <v>4136</v>
      </c>
    </row>
    <row r="2949" spans="1:5" ht="12.75">
      <c r="A2949" s="35" t="s">
        <v>57</v>
      </c>
      <c r="E2949" s="40" t="s">
        <v>5</v>
      </c>
    </row>
    <row r="2950" spans="1:5" ht="12.75">
      <c r="A2950" t="s">
        <v>58</v>
      </c>
      <c r="E2950" s="39" t="s">
        <v>5</v>
      </c>
    </row>
    <row r="2951" spans="1:16" ht="25.5">
      <c r="A2951" t="s">
        <v>50</v>
      </c>
      <c s="34" t="s">
        <v>4137</v>
      </c>
      <c s="34" t="s">
        <v>4138</v>
      </c>
      <c s="35" t="s">
        <v>5</v>
      </c>
      <c s="6" t="s">
        <v>4139</v>
      </c>
      <c s="36" t="s">
        <v>54</v>
      </c>
      <c s="37">
        <v>1</v>
      </c>
      <c s="36">
        <v>0</v>
      </c>
      <c s="36">
        <f>ROUND(G2951*H2951,6)</f>
      </c>
      <c r="L2951" s="38">
        <v>0</v>
      </c>
      <c s="32">
        <f>ROUND(ROUND(L2951,2)*ROUND(G2951,3),2)</f>
      </c>
      <c s="36" t="s">
        <v>926</v>
      </c>
      <c>
        <f>(M2951*21)/100</f>
      </c>
      <c t="s">
        <v>28</v>
      </c>
    </row>
    <row r="2952" spans="1:5" ht="25.5">
      <c r="A2952" s="35" t="s">
        <v>56</v>
      </c>
      <c r="E2952" s="39" t="s">
        <v>4139</v>
      </c>
    </row>
    <row r="2953" spans="1:5" ht="12.75">
      <c r="A2953" s="35" t="s">
        <v>57</v>
      </c>
      <c r="E2953" s="40" t="s">
        <v>5</v>
      </c>
    </row>
    <row r="2954" spans="1:5" ht="12.75">
      <c r="A2954" t="s">
        <v>58</v>
      </c>
      <c r="E2954" s="39" t="s">
        <v>59</v>
      </c>
    </row>
    <row r="2955" spans="1:16" ht="12.75">
      <c r="A2955" t="s">
        <v>50</v>
      </c>
      <c s="34" t="s">
        <v>3162</v>
      </c>
      <c s="34" t="s">
        <v>4140</v>
      </c>
      <c s="35" t="s">
        <v>5</v>
      </c>
      <c s="6" t="s">
        <v>4141</v>
      </c>
      <c s="36" t="s">
        <v>54</v>
      </c>
      <c s="37">
        <v>1</v>
      </c>
      <c s="36">
        <v>0.0014</v>
      </c>
      <c s="36">
        <f>ROUND(G2955*H2955,6)</f>
      </c>
      <c r="L2955" s="38">
        <v>0</v>
      </c>
      <c s="32">
        <f>ROUND(ROUND(L2955,2)*ROUND(G2955,3),2)</f>
      </c>
      <c s="36" t="s">
        <v>97</v>
      </c>
      <c>
        <f>(M2955*21)/100</f>
      </c>
      <c t="s">
        <v>28</v>
      </c>
    </row>
    <row r="2956" spans="1:5" ht="12.75">
      <c r="A2956" s="35" t="s">
        <v>56</v>
      </c>
      <c r="E2956" s="39" t="s">
        <v>4141</v>
      </c>
    </row>
    <row r="2957" spans="1:5" ht="12.75">
      <c r="A2957" s="35" t="s">
        <v>57</v>
      </c>
      <c r="E2957" s="40" t="s">
        <v>5</v>
      </c>
    </row>
    <row r="2958" spans="1:5" ht="12.75">
      <c r="A2958" t="s">
        <v>58</v>
      </c>
      <c r="E2958" s="39" t="s">
        <v>5</v>
      </c>
    </row>
    <row r="2959" spans="1:16" ht="12.75">
      <c r="A2959" t="s">
        <v>50</v>
      </c>
      <c s="34" t="s">
        <v>3242</v>
      </c>
      <c s="34" t="s">
        <v>4142</v>
      </c>
      <c s="35" t="s">
        <v>5</v>
      </c>
      <c s="6" t="s">
        <v>4143</v>
      </c>
      <c s="36" t="s">
        <v>54</v>
      </c>
      <c s="37">
        <v>1</v>
      </c>
      <c s="36">
        <v>0</v>
      </c>
      <c s="36">
        <f>ROUND(G2959*H2959,6)</f>
      </c>
      <c r="L2959" s="38">
        <v>0</v>
      </c>
      <c s="32">
        <f>ROUND(ROUND(L2959,2)*ROUND(G2959,3),2)</f>
      </c>
      <c s="36" t="s">
        <v>926</v>
      </c>
      <c>
        <f>(M2959*21)/100</f>
      </c>
      <c t="s">
        <v>28</v>
      </c>
    </row>
    <row r="2960" spans="1:5" ht="12.75">
      <c r="A2960" s="35" t="s">
        <v>56</v>
      </c>
      <c r="E2960" s="39" t="s">
        <v>4143</v>
      </c>
    </row>
    <row r="2961" spans="1:5" ht="12.75">
      <c r="A2961" s="35" t="s">
        <v>57</v>
      </c>
      <c r="E2961" s="40" t="s">
        <v>5</v>
      </c>
    </row>
    <row r="2962" spans="1:5" ht="12.75">
      <c r="A2962" t="s">
        <v>58</v>
      </c>
      <c r="E2962" s="39" t="s">
        <v>59</v>
      </c>
    </row>
    <row r="2963" spans="1:16" ht="12.75">
      <c r="A2963" t="s">
        <v>50</v>
      </c>
      <c s="34" t="s">
        <v>3288</v>
      </c>
      <c s="34" t="s">
        <v>4144</v>
      </c>
      <c s="35" t="s">
        <v>5</v>
      </c>
      <c s="6" t="s">
        <v>4145</v>
      </c>
      <c s="36" t="s">
        <v>54</v>
      </c>
      <c s="37">
        <v>1</v>
      </c>
      <c s="36">
        <v>0.00011</v>
      </c>
      <c s="36">
        <f>ROUND(G2963*H2963,6)</f>
      </c>
      <c r="L2963" s="38">
        <v>0</v>
      </c>
      <c s="32">
        <f>ROUND(ROUND(L2963,2)*ROUND(G2963,3),2)</f>
      </c>
      <c s="36" t="s">
        <v>97</v>
      </c>
      <c>
        <f>(M2963*21)/100</f>
      </c>
      <c t="s">
        <v>28</v>
      </c>
    </row>
    <row r="2964" spans="1:5" ht="12.75">
      <c r="A2964" s="35" t="s">
        <v>56</v>
      </c>
      <c r="E2964" s="39" t="s">
        <v>4145</v>
      </c>
    </row>
    <row r="2965" spans="1:5" ht="12.75">
      <c r="A2965" s="35" t="s">
        <v>57</v>
      </c>
      <c r="E2965" s="40" t="s">
        <v>5</v>
      </c>
    </row>
    <row r="2966" spans="1:5" ht="12.75">
      <c r="A2966" t="s">
        <v>58</v>
      </c>
      <c r="E2966" s="39" t="s">
        <v>5</v>
      </c>
    </row>
    <row r="2967" spans="1:16" ht="12.75">
      <c r="A2967" t="s">
        <v>50</v>
      </c>
      <c s="34" t="s">
        <v>3403</v>
      </c>
      <c s="34" t="s">
        <v>4146</v>
      </c>
      <c s="35" t="s">
        <v>5</v>
      </c>
      <c s="6" t="s">
        <v>4147</v>
      </c>
      <c s="36" t="s">
        <v>54</v>
      </c>
      <c s="37">
        <v>6</v>
      </c>
      <c s="36">
        <v>0</v>
      </c>
      <c s="36">
        <f>ROUND(G2967*H2967,6)</f>
      </c>
      <c r="L2967" s="38">
        <v>0</v>
      </c>
      <c s="32">
        <f>ROUND(ROUND(L2967,2)*ROUND(G2967,3),2)</f>
      </c>
      <c s="36" t="s">
        <v>926</v>
      </c>
      <c>
        <f>(M2967*21)/100</f>
      </c>
      <c t="s">
        <v>28</v>
      </c>
    </row>
    <row r="2968" spans="1:5" ht="12.75">
      <c r="A2968" s="35" t="s">
        <v>56</v>
      </c>
      <c r="E2968" s="39" t="s">
        <v>4147</v>
      </c>
    </row>
    <row r="2969" spans="1:5" ht="12.75">
      <c r="A2969" s="35" t="s">
        <v>57</v>
      </c>
      <c r="E2969" s="40" t="s">
        <v>5</v>
      </c>
    </row>
    <row r="2970" spans="1:5" ht="12.75">
      <c r="A2970" t="s">
        <v>58</v>
      </c>
      <c r="E2970" s="39" t="s">
        <v>59</v>
      </c>
    </row>
    <row r="2971" spans="1:16" ht="12.75">
      <c r="A2971" t="s">
        <v>50</v>
      </c>
      <c s="34" t="s">
        <v>4148</v>
      </c>
      <c s="34" t="s">
        <v>4149</v>
      </c>
      <c s="35" t="s">
        <v>5</v>
      </c>
      <c s="6" t="s">
        <v>4150</v>
      </c>
      <c s="36" t="s">
        <v>54</v>
      </c>
      <c s="37">
        <v>6</v>
      </c>
      <c s="36">
        <v>0.0001</v>
      </c>
      <c s="36">
        <f>ROUND(G2971*H2971,6)</f>
      </c>
      <c r="L2971" s="38">
        <v>0</v>
      </c>
      <c s="32">
        <f>ROUND(ROUND(L2971,2)*ROUND(G2971,3),2)</f>
      </c>
      <c s="36" t="s">
        <v>97</v>
      </c>
      <c>
        <f>(M2971*21)/100</f>
      </c>
      <c t="s">
        <v>28</v>
      </c>
    </row>
    <row r="2972" spans="1:5" ht="12.75">
      <c r="A2972" s="35" t="s">
        <v>56</v>
      </c>
      <c r="E2972" s="39" t="s">
        <v>4150</v>
      </c>
    </row>
    <row r="2973" spans="1:5" ht="12.75">
      <c r="A2973" s="35" t="s">
        <v>57</v>
      </c>
      <c r="E2973" s="40" t="s">
        <v>5</v>
      </c>
    </row>
    <row r="2974" spans="1:5" ht="12.75">
      <c r="A2974" t="s">
        <v>58</v>
      </c>
      <c r="E2974" s="39" t="s">
        <v>5</v>
      </c>
    </row>
    <row r="2975" spans="1:16" ht="25.5">
      <c r="A2975" t="s">
        <v>50</v>
      </c>
      <c s="34" t="s">
        <v>4151</v>
      </c>
      <c s="34" t="s">
        <v>4152</v>
      </c>
      <c s="35" t="s">
        <v>5</v>
      </c>
      <c s="6" t="s">
        <v>4153</v>
      </c>
      <c s="36" t="s">
        <v>54</v>
      </c>
      <c s="37">
        <v>3</v>
      </c>
      <c s="36">
        <v>0</v>
      </c>
      <c s="36">
        <f>ROUND(G2975*H2975,6)</f>
      </c>
      <c r="L2975" s="38">
        <v>0</v>
      </c>
      <c s="32">
        <f>ROUND(ROUND(L2975,2)*ROUND(G2975,3),2)</f>
      </c>
      <c s="36" t="s">
        <v>926</v>
      </c>
      <c>
        <f>(M2975*21)/100</f>
      </c>
      <c t="s">
        <v>28</v>
      </c>
    </row>
    <row r="2976" spans="1:5" ht="25.5">
      <c r="A2976" s="35" t="s">
        <v>56</v>
      </c>
      <c r="E2976" s="39" t="s">
        <v>4153</v>
      </c>
    </row>
    <row r="2977" spans="1:5" ht="12.75">
      <c r="A2977" s="35" t="s">
        <v>57</v>
      </c>
      <c r="E2977" s="40" t="s">
        <v>5</v>
      </c>
    </row>
    <row r="2978" spans="1:5" ht="12.75">
      <c r="A2978" t="s">
        <v>58</v>
      </c>
      <c r="E2978" s="39" t="s">
        <v>59</v>
      </c>
    </row>
    <row r="2979" spans="1:16" ht="12.75">
      <c r="A2979" t="s">
        <v>50</v>
      </c>
      <c s="34" t="s">
        <v>3554</v>
      </c>
      <c s="34" t="s">
        <v>4154</v>
      </c>
      <c s="35" t="s">
        <v>5</v>
      </c>
      <c s="6" t="s">
        <v>4155</v>
      </c>
      <c s="36" t="s">
        <v>54</v>
      </c>
      <c s="37">
        <v>3</v>
      </c>
      <c s="36">
        <v>0</v>
      </c>
      <c s="36">
        <f>ROUND(G2979*H2979,6)</f>
      </c>
      <c r="L2979" s="38">
        <v>0</v>
      </c>
      <c s="32">
        <f>ROUND(ROUND(L2979,2)*ROUND(G2979,3),2)</f>
      </c>
      <c s="36" t="s">
        <v>926</v>
      </c>
      <c>
        <f>(M2979*21)/100</f>
      </c>
      <c t="s">
        <v>28</v>
      </c>
    </row>
    <row r="2980" spans="1:5" ht="12.75">
      <c r="A2980" s="35" t="s">
        <v>56</v>
      </c>
      <c r="E2980" s="39" t="s">
        <v>4155</v>
      </c>
    </row>
    <row r="2981" spans="1:5" ht="12.75">
      <c r="A2981" s="35" t="s">
        <v>57</v>
      </c>
      <c r="E2981" s="40" t="s">
        <v>5</v>
      </c>
    </row>
    <row r="2982" spans="1:5" ht="12.75">
      <c r="A2982" t="s">
        <v>58</v>
      </c>
      <c r="E2982" s="39" t="s">
        <v>59</v>
      </c>
    </row>
    <row r="2983" spans="1:16" ht="12.75">
      <c r="A2983" t="s">
        <v>50</v>
      </c>
      <c s="34" t="s">
        <v>4156</v>
      </c>
      <c s="34" t="s">
        <v>4157</v>
      </c>
      <c s="35" t="s">
        <v>5</v>
      </c>
      <c s="6" t="s">
        <v>4158</v>
      </c>
      <c s="36" t="s">
        <v>54</v>
      </c>
      <c s="37">
        <v>163</v>
      </c>
      <c s="36">
        <v>0</v>
      </c>
      <c s="36">
        <f>ROUND(G2983*H2983,6)</f>
      </c>
      <c r="L2983" s="38">
        <v>0</v>
      </c>
      <c s="32">
        <f>ROUND(ROUND(L2983,2)*ROUND(G2983,3),2)</f>
      </c>
      <c s="36" t="s">
        <v>926</v>
      </c>
      <c>
        <f>(M2983*21)/100</f>
      </c>
      <c t="s">
        <v>28</v>
      </c>
    </row>
    <row r="2984" spans="1:5" ht="12.75">
      <c r="A2984" s="35" t="s">
        <v>56</v>
      </c>
      <c r="E2984" s="39" t="s">
        <v>4158</v>
      </c>
    </row>
    <row r="2985" spans="1:5" ht="12.75">
      <c r="A2985" s="35" t="s">
        <v>57</v>
      </c>
      <c r="E2985" s="40" t="s">
        <v>5</v>
      </c>
    </row>
    <row r="2986" spans="1:5" ht="12.75">
      <c r="A2986" t="s">
        <v>58</v>
      </c>
      <c r="E2986" s="39" t="s">
        <v>59</v>
      </c>
    </row>
    <row r="2987" spans="1:16" ht="12.75">
      <c r="A2987" t="s">
        <v>50</v>
      </c>
      <c s="34" t="s">
        <v>4159</v>
      </c>
      <c s="34" t="s">
        <v>4160</v>
      </c>
      <c s="35" t="s">
        <v>5</v>
      </c>
      <c s="6" t="s">
        <v>4161</v>
      </c>
      <c s="36" t="s">
        <v>54</v>
      </c>
      <c s="37">
        <v>163</v>
      </c>
      <c s="36">
        <v>0.01</v>
      </c>
      <c s="36">
        <f>ROUND(G2987*H2987,6)</f>
      </c>
      <c r="L2987" s="38">
        <v>0</v>
      </c>
      <c s="32">
        <f>ROUND(ROUND(L2987,2)*ROUND(G2987,3),2)</f>
      </c>
      <c s="36" t="s">
        <v>97</v>
      </c>
      <c>
        <f>(M2987*21)/100</f>
      </c>
      <c t="s">
        <v>28</v>
      </c>
    </row>
    <row r="2988" spans="1:5" ht="12.75">
      <c r="A2988" s="35" t="s">
        <v>56</v>
      </c>
      <c r="E2988" s="39" t="s">
        <v>4161</v>
      </c>
    </row>
    <row r="2989" spans="1:5" ht="12.75">
      <c r="A2989" s="35" t="s">
        <v>57</v>
      </c>
      <c r="E2989" s="40" t="s">
        <v>5</v>
      </c>
    </row>
    <row r="2990" spans="1:5" ht="51">
      <c r="A2990" t="s">
        <v>58</v>
      </c>
      <c r="E2990" s="39" t="s">
        <v>4162</v>
      </c>
    </row>
    <row r="2991" spans="1:16" ht="25.5">
      <c r="A2991" t="s">
        <v>50</v>
      </c>
      <c s="34" t="s">
        <v>48</v>
      </c>
      <c s="34" t="s">
        <v>4163</v>
      </c>
      <c s="35" t="s">
        <v>5</v>
      </c>
      <c s="6" t="s">
        <v>4164</v>
      </c>
      <c s="36" t="s">
        <v>54</v>
      </c>
      <c s="37">
        <v>163</v>
      </c>
      <c s="36">
        <v>0</v>
      </c>
      <c s="36">
        <f>ROUND(G2991*H2991,6)</f>
      </c>
      <c r="L2991" s="38">
        <v>0</v>
      </c>
      <c s="32">
        <f>ROUND(ROUND(L2991,2)*ROUND(G2991,3),2)</f>
      </c>
      <c s="36" t="s">
        <v>926</v>
      </c>
      <c>
        <f>(M2991*21)/100</f>
      </c>
      <c t="s">
        <v>28</v>
      </c>
    </row>
    <row r="2992" spans="1:5" ht="25.5">
      <c r="A2992" s="35" t="s">
        <v>56</v>
      </c>
      <c r="E2992" s="39" t="s">
        <v>4164</v>
      </c>
    </row>
    <row r="2993" spans="1:5" ht="12.75">
      <c r="A2993" s="35" t="s">
        <v>57</v>
      </c>
      <c r="E2993" s="40" t="s">
        <v>5</v>
      </c>
    </row>
    <row r="2994" spans="1:5" ht="12.75">
      <c r="A2994" t="s">
        <v>58</v>
      </c>
      <c r="E2994" s="39" t="s">
        <v>59</v>
      </c>
    </row>
    <row r="2995" spans="1:16" ht="12.75">
      <c r="A2995" t="s">
        <v>50</v>
      </c>
      <c s="34" t="s">
        <v>60</v>
      </c>
      <c s="34" t="s">
        <v>4165</v>
      </c>
      <c s="35" t="s">
        <v>5</v>
      </c>
      <c s="6" t="s">
        <v>4166</v>
      </c>
      <c s="36" t="s">
        <v>54</v>
      </c>
      <c s="37">
        <v>163</v>
      </c>
      <c s="36">
        <v>0.0184</v>
      </c>
      <c s="36">
        <f>ROUND(G2995*H2995,6)</f>
      </c>
      <c r="L2995" s="38">
        <v>0</v>
      </c>
      <c s="32">
        <f>ROUND(ROUND(L2995,2)*ROUND(G2995,3),2)</f>
      </c>
      <c s="36" t="s">
        <v>97</v>
      </c>
      <c>
        <f>(M2995*21)/100</f>
      </c>
      <c t="s">
        <v>28</v>
      </c>
    </row>
    <row r="2996" spans="1:5" ht="12.75">
      <c r="A2996" s="35" t="s">
        <v>56</v>
      </c>
      <c r="E2996" s="39" t="s">
        <v>4166</v>
      </c>
    </row>
    <row r="2997" spans="1:5" ht="12.75">
      <c r="A2997" s="35" t="s">
        <v>57</v>
      </c>
      <c r="E2997" s="40" t="s">
        <v>5</v>
      </c>
    </row>
    <row r="2998" spans="1:5" ht="12.75">
      <c r="A2998" t="s">
        <v>58</v>
      </c>
      <c r="E2998" s="39" t="s">
        <v>5</v>
      </c>
    </row>
    <row r="2999" spans="1:16" ht="12.75">
      <c r="A2999" t="s">
        <v>50</v>
      </c>
      <c s="34" t="s">
        <v>4167</v>
      </c>
      <c s="34" t="s">
        <v>4168</v>
      </c>
      <c s="35" t="s">
        <v>5</v>
      </c>
      <c s="6" t="s">
        <v>4169</v>
      </c>
      <c s="36" t="s">
        <v>54</v>
      </c>
      <c s="37">
        <v>1</v>
      </c>
      <c s="36">
        <v>0</v>
      </c>
      <c s="36">
        <f>ROUND(G2999*H2999,6)</f>
      </c>
      <c r="L2999" s="38">
        <v>0</v>
      </c>
      <c s="32">
        <f>ROUND(ROUND(L2999,2)*ROUND(G2999,3),2)</f>
      </c>
      <c s="36" t="s">
        <v>97</v>
      </c>
      <c>
        <f>(M2999*21)/100</f>
      </c>
      <c t="s">
        <v>28</v>
      </c>
    </row>
    <row r="3000" spans="1:5" ht="12.75">
      <c r="A3000" s="35" t="s">
        <v>56</v>
      </c>
      <c r="E3000" s="39" t="s">
        <v>4169</v>
      </c>
    </row>
    <row r="3001" spans="1:5" ht="12.75">
      <c r="A3001" s="35" t="s">
        <v>57</v>
      </c>
      <c r="E3001" s="40" t="s">
        <v>5</v>
      </c>
    </row>
    <row r="3002" spans="1:5" ht="12.75">
      <c r="A3002" t="s">
        <v>58</v>
      </c>
      <c r="E3002" s="39" t="s">
        <v>5</v>
      </c>
    </row>
    <row r="3003" spans="1:16" ht="12.75">
      <c r="A3003" t="s">
        <v>50</v>
      </c>
      <c s="34" t="s">
        <v>4170</v>
      </c>
      <c s="34" t="s">
        <v>4171</v>
      </c>
      <c s="35" t="s">
        <v>5</v>
      </c>
      <c s="6" t="s">
        <v>4172</v>
      </c>
      <c s="36" t="s">
        <v>54</v>
      </c>
      <c s="37">
        <v>1</v>
      </c>
      <c s="36">
        <v>0.002</v>
      </c>
      <c s="36">
        <f>ROUND(G3003*H3003,6)</f>
      </c>
      <c r="L3003" s="38">
        <v>0</v>
      </c>
      <c s="32">
        <f>ROUND(ROUND(L3003,2)*ROUND(G3003,3),2)</f>
      </c>
      <c s="36" t="s">
        <v>97</v>
      </c>
      <c>
        <f>(M3003*21)/100</f>
      </c>
      <c t="s">
        <v>28</v>
      </c>
    </row>
    <row r="3004" spans="1:5" ht="12.75">
      <c r="A3004" s="35" t="s">
        <v>56</v>
      </c>
      <c r="E3004" s="39" t="s">
        <v>4172</v>
      </c>
    </row>
    <row r="3005" spans="1:5" ht="12.75">
      <c r="A3005" s="35" t="s">
        <v>57</v>
      </c>
      <c r="E3005" s="40" t="s">
        <v>5</v>
      </c>
    </row>
    <row r="3006" spans="1:5" ht="12.75">
      <c r="A3006" t="s">
        <v>58</v>
      </c>
      <c r="E3006" s="39" t="s">
        <v>5</v>
      </c>
    </row>
    <row r="3007" spans="1:16" ht="25.5">
      <c r="A3007" t="s">
        <v>50</v>
      </c>
      <c s="34" t="s">
        <v>4173</v>
      </c>
      <c s="34" t="s">
        <v>4174</v>
      </c>
      <c s="35" t="s">
        <v>5</v>
      </c>
      <c s="6" t="s">
        <v>4175</v>
      </c>
      <c s="36" t="s">
        <v>54</v>
      </c>
      <c s="37">
        <v>4</v>
      </c>
      <c s="36">
        <v>0</v>
      </c>
      <c s="36">
        <f>ROUND(G3007*H3007,6)</f>
      </c>
      <c r="L3007" s="38">
        <v>0</v>
      </c>
      <c s="32">
        <f>ROUND(ROUND(L3007,2)*ROUND(G3007,3),2)</f>
      </c>
      <c s="36" t="s">
        <v>926</v>
      </c>
      <c>
        <f>(M3007*21)/100</f>
      </c>
      <c t="s">
        <v>28</v>
      </c>
    </row>
    <row r="3008" spans="1:5" ht="25.5">
      <c r="A3008" s="35" t="s">
        <v>56</v>
      </c>
      <c r="E3008" s="39" t="s">
        <v>4175</v>
      </c>
    </row>
    <row r="3009" spans="1:5" ht="12.75">
      <c r="A3009" s="35" t="s">
        <v>57</v>
      </c>
      <c r="E3009" s="40" t="s">
        <v>5</v>
      </c>
    </row>
    <row r="3010" spans="1:5" ht="12.75">
      <c r="A3010" t="s">
        <v>58</v>
      </c>
      <c r="E3010" s="39" t="s">
        <v>59</v>
      </c>
    </row>
    <row r="3011" spans="1:16" ht="25.5">
      <c r="A3011" t="s">
        <v>50</v>
      </c>
      <c s="34" t="s">
        <v>4176</v>
      </c>
      <c s="34" t="s">
        <v>4177</v>
      </c>
      <c s="35" t="s">
        <v>5</v>
      </c>
      <c s="6" t="s">
        <v>4178</v>
      </c>
      <c s="36" t="s">
        <v>54</v>
      </c>
      <c s="37">
        <v>4</v>
      </c>
      <c s="36">
        <v>0.0013</v>
      </c>
      <c s="36">
        <f>ROUND(G3011*H3011,6)</f>
      </c>
      <c r="L3011" s="38">
        <v>0</v>
      </c>
      <c s="32">
        <f>ROUND(ROUND(L3011,2)*ROUND(G3011,3),2)</f>
      </c>
      <c s="36" t="s">
        <v>97</v>
      </c>
      <c>
        <f>(M3011*21)/100</f>
      </c>
      <c t="s">
        <v>28</v>
      </c>
    </row>
    <row r="3012" spans="1:5" ht="38.25">
      <c r="A3012" s="35" t="s">
        <v>56</v>
      </c>
      <c r="E3012" s="39" t="s">
        <v>4179</v>
      </c>
    </row>
    <row r="3013" spans="1:5" ht="12.75">
      <c r="A3013" s="35" t="s">
        <v>57</v>
      </c>
      <c r="E3013" s="40" t="s">
        <v>5</v>
      </c>
    </row>
    <row r="3014" spans="1:5" ht="12.75">
      <c r="A3014" t="s">
        <v>58</v>
      </c>
      <c r="E3014" s="39" t="s">
        <v>5</v>
      </c>
    </row>
    <row r="3015" spans="1:16" ht="12.75">
      <c r="A3015" t="s">
        <v>50</v>
      </c>
      <c s="34" t="s">
        <v>4180</v>
      </c>
      <c s="34" t="s">
        <v>4181</v>
      </c>
      <c s="35" t="s">
        <v>5</v>
      </c>
      <c s="6" t="s">
        <v>4182</v>
      </c>
      <c s="36" t="s">
        <v>54</v>
      </c>
      <c s="37">
        <v>1</v>
      </c>
      <c s="36">
        <v>0</v>
      </c>
      <c s="36">
        <f>ROUND(G3015*H3015,6)</f>
      </c>
      <c r="L3015" s="38">
        <v>0</v>
      </c>
      <c s="32">
        <f>ROUND(ROUND(L3015,2)*ROUND(G3015,3),2)</f>
      </c>
      <c s="36" t="s">
        <v>97</v>
      </c>
      <c>
        <f>(M3015*21)/100</f>
      </c>
      <c t="s">
        <v>28</v>
      </c>
    </row>
    <row r="3016" spans="1:5" ht="12.75">
      <c r="A3016" s="35" t="s">
        <v>56</v>
      </c>
      <c r="E3016" s="39" t="s">
        <v>4182</v>
      </c>
    </row>
    <row r="3017" spans="1:5" ht="12.75">
      <c r="A3017" s="35" t="s">
        <v>57</v>
      </c>
      <c r="E3017" s="40" t="s">
        <v>5</v>
      </c>
    </row>
    <row r="3018" spans="1:5" ht="12.75">
      <c r="A3018" t="s">
        <v>58</v>
      </c>
      <c r="E3018" s="39" t="s">
        <v>5</v>
      </c>
    </row>
    <row r="3019" spans="1:16" ht="12.75">
      <c r="A3019" t="s">
        <v>50</v>
      </c>
      <c s="34" t="s">
        <v>4183</v>
      </c>
      <c s="34" t="s">
        <v>4184</v>
      </c>
      <c s="35" t="s">
        <v>5</v>
      </c>
      <c s="6" t="s">
        <v>4185</v>
      </c>
      <c s="36" t="s">
        <v>54</v>
      </c>
      <c s="37">
        <v>1</v>
      </c>
      <c s="36">
        <v>0.0013</v>
      </c>
      <c s="36">
        <f>ROUND(G3019*H3019,6)</f>
      </c>
      <c r="L3019" s="38">
        <v>0</v>
      </c>
      <c s="32">
        <f>ROUND(ROUND(L3019,2)*ROUND(G3019,3),2)</f>
      </c>
      <c s="36" t="s">
        <v>97</v>
      </c>
      <c>
        <f>(M3019*21)/100</f>
      </c>
      <c t="s">
        <v>28</v>
      </c>
    </row>
    <row r="3020" spans="1:5" ht="12.75">
      <c r="A3020" s="35" t="s">
        <v>56</v>
      </c>
      <c r="E3020" s="39" t="s">
        <v>4185</v>
      </c>
    </row>
    <row r="3021" spans="1:5" ht="12.75">
      <c r="A3021" s="35" t="s">
        <v>57</v>
      </c>
      <c r="E3021" s="40" t="s">
        <v>5</v>
      </c>
    </row>
    <row r="3022" spans="1:5" ht="12.75">
      <c r="A3022" t="s">
        <v>58</v>
      </c>
      <c r="E3022" s="39" t="s">
        <v>5</v>
      </c>
    </row>
    <row r="3023" spans="1:16" ht="25.5">
      <c r="A3023" t="s">
        <v>50</v>
      </c>
      <c s="34" t="s">
        <v>4186</v>
      </c>
      <c s="34" t="s">
        <v>4187</v>
      </c>
      <c s="35" t="s">
        <v>5</v>
      </c>
      <c s="6" t="s">
        <v>4188</v>
      </c>
      <c s="36" t="s">
        <v>54</v>
      </c>
      <c s="37">
        <v>93</v>
      </c>
      <c s="36">
        <v>0</v>
      </c>
      <c s="36">
        <f>ROUND(G3023*H3023,6)</f>
      </c>
      <c r="L3023" s="38">
        <v>0</v>
      </c>
      <c s="32">
        <f>ROUND(ROUND(L3023,2)*ROUND(G3023,3),2)</f>
      </c>
      <c s="36" t="s">
        <v>926</v>
      </c>
      <c>
        <f>(M3023*21)/100</f>
      </c>
      <c t="s">
        <v>28</v>
      </c>
    </row>
    <row r="3024" spans="1:5" ht="25.5">
      <c r="A3024" s="35" t="s">
        <v>56</v>
      </c>
      <c r="E3024" s="39" t="s">
        <v>4188</v>
      </c>
    </row>
    <row r="3025" spans="1:5" ht="12.75">
      <c r="A3025" s="35" t="s">
        <v>57</v>
      </c>
      <c r="E3025" s="40" t="s">
        <v>5</v>
      </c>
    </row>
    <row r="3026" spans="1:5" ht="12.75">
      <c r="A3026" t="s">
        <v>58</v>
      </c>
      <c r="E3026" s="39" t="s">
        <v>59</v>
      </c>
    </row>
    <row r="3027" spans="1:16" ht="12.75">
      <c r="A3027" t="s">
        <v>50</v>
      </c>
      <c s="34" t="s">
        <v>4189</v>
      </c>
      <c s="34" t="s">
        <v>4190</v>
      </c>
      <c s="35" t="s">
        <v>5</v>
      </c>
      <c s="6" t="s">
        <v>4191</v>
      </c>
      <c s="36" t="s">
        <v>54</v>
      </c>
      <c s="37">
        <v>5</v>
      </c>
      <c s="36">
        <v>0.0002</v>
      </c>
      <c s="36">
        <f>ROUND(G3027*H3027,6)</f>
      </c>
      <c r="L3027" s="38">
        <v>0</v>
      </c>
      <c s="32">
        <f>ROUND(ROUND(L3027,2)*ROUND(G3027,3),2)</f>
      </c>
      <c s="36" t="s">
        <v>97</v>
      </c>
      <c>
        <f>(M3027*21)/100</f>
      </c>
      <c t="s">
        <v>28</v>
      </c>
    </row>
    <row r="3028" spans="1:5" ht="12.75">
      <c r="A3028" s="35" t="s">
        <v>56</v>
      </c>
      <c r="E3028" s="39" t="s">
        <v>4191</v>
      </c>
    </row>
    <row r="3029" spans="1:5" ht="12.75">
      <c r="A3029" s="35" t="s">
        <v>57</v>
      </c>
      <c r="E3029" s="40" t="s">
        <v>5</v>
      </c>
    </row>
    <row r="3030" spans="1:5" ht="12.75">
      <c r="A3030" t="s">
        <v>58</v>
      </c>
      <c r="E3030" s="39" t="s">
        <v>5</v>
      </c>
    </row>
    <row r="3031" spans="1:16" ht="12.75">
      <c r="A3031" t="s">
        <v>50</v>
      </c>
      <c s="34" t="s">
        <v>4192</v>
      </c>
      <c s="34" t="s">
        <v>4193</v>
      </c>
      <c s="35" t="s">
        <v>5</v>
      </c>
      <c s="6" t="s">
        <v>4194</v>
      </c>
      <c s="36" t="s">
        <v>54</v>
      </c>
      <c s="37">
        <v>88</v>
      </c>
      <c s="36">
        <v>0.0008</v>
      </c>
      <c s="36">
        <f>ROUND(G3031*H3031,6)</f>
      </c>
      <c r="L3031" s="38">
        <v>0</v>
      </c>
      <c s="32">
        <f>ROUND(ROUND(L3031,2)*ROUND(G3031,3),2)</f>
      </c>
      <c s="36" t="s">
        <v>97</v>
      </c>
      <c>
        <f>(M3031*21)/100</f>
      </c>
      <c t="s">
        <v>28</v>
      </c>
    </row>
    <row r="3032" spans="1:5" ht="12.75">
      <c r="A3032" s="35" t="s">
        <v>56</v>
      </c>
      <c r="E3032" s="39" t="s">
        <v>4194</v>
      </c>
    </row>
    <row r="3033" spans="1:5" ht="12.75">
      <c r="A3033" s="35" t="s">
        <v>57</v>
      </c>
      <c r="E3033" s="40" t="s">
        <v>5</v>
      </c>
    </row>
    <row r="3034" spans="1:5" ht="12.75">
      <c r="A3034" t="s">
        <v>58</v>
      </c>
      <c r="E3034" s="39" t="s">
        <v>5</v>
      </c>
    </row>
    <row r="3035" spans="1:16" ht="25.5">
      <c r="A3035" t="s">
        <v>50</v>
      </c>
      <c s="34" t="s">
        <v>4195</v>
      </c>
      <c s="34" t="s">
        <v>4196</v>
      </c>
      <c s="35" t="s">
        <v>5</v>
      </c>
      <c s="6" t="s">
        <v>4197</v>
      </c>
      <c s="36" t="s">
        <v>54</v>
      </c>
      <c s="37">
        <v>1</v>
      </c>
      <c s="36">
        <v>0</v>
      </c>
      <c s="36">
        <f>ROUND(G3035*H3035,6)</f>
      </c>
      <c r="L3035" s="38">
        <v>0</v>
      </c>
      <c s="32">
        <f>ROUND(ROUND(L3035,2)*ROUND(G3035,3),2)</f>
      </c>
      <c s="36" t="s">
        <v>926</v>
      </c>
      <c>
        <f>(M3035*21)/100</f>
      </c>
      <c t="s">
        <v>28</v>
      </c>
    </row>
    <row r="3036" spans="1:5" ht="25.5">
      <c r="A3036" s="35" t="s">
        <v>56</v>
      </c>
      <c r="E3036" s="39" t="s">
        <v>4197</v>
      </c>
    </row>
    <row r="3037" spans="1:5" ht="12.75">
      <c r="A3037" s="35" t="s">
        <v>57</v>
      </c>
      <c r="E3037" s="40" t="s">
        <v>5</v>
      </c>
    </row>
    <row r="3038" spans="1:5" ht="12.75">
      <c r="A3038" t="s">
        <v>58</v>
      </c>
      <c r="E3038" s="39" t="s">
        <v>59</v>
      </c>
    </row>
    <row r="3039" spans="1:16" ht="12.75">
      <c r="A3039" t="s">
        <v>50</v>
      </c>
      <c s="34" t="s">
        <v>4198</v>
      </c>
      <c s="34" t="s">
        <v>4199</v>
      </c>
      <c s="35" t="s">
        <v>5</v>
      </c>
      <c s="6" t="s">
        <v>4200</v>
      </c>
      <c s="36" t="s">
        <v>54</v>
      </c>
      <c s="37">
        <v>1</v>
      </c>
      <c s="36">
        <v>0.00012</v>
      </c>
      <c s="36">
        <f>ROUND(G3039*H3039,6)</f>
      </c>
      <c r="L3039" s="38">
        <v>0</v>
      </c>
      <c s="32">
        <f>ROUND(ROUND(L3039,2)*ROUND(G3039,3),2)</f>
      </c>
      <c s="36" t="s">
        <v>97</v>
      </c>
      <c>
        <f>(M3039*21)/100</f>
      </c>
      <c t="s">
        <v>28</v>
      </c>
    </row>
    <row r="3040" spans="1:5" ht="12.75">
      <c r="A3040" s="35" t="s">
        <v>56</v>
      </c>
      <c r="E3040" s="39" t="s">
        <v>4200</v>
      </c>
    </row>
    <row r="3041" spans="1:5" ht="12.75">
      <c r="A3041" s="35" t="s">
        <v>57</v>
      </c>
      <c r="E3041" s="40" t="s">
        <v>5</v>
      </c>
    </row>
    <row r="3042" spans="1:5" ht="12.75">
      <c r="A3042" t="s">
        <v>58</v>
      </c>
      <c r="E3042" s="39" t="s">
        <v>5</v>
      </c>
    </row>
    <row r="3043" spans="1:16" ht="25.5">
      <c r="A3043" t="s">
        <v>50</v>
      </c>
      <c s="34" t="s">
        <v>4201</v>
      </c>
      <c s="34" t="s">
        <v>4202</v>
      </c>
      <c s="35" t="s">
        <v>5</v>
      </c>
      <c s="6" t="s">
        <v>4203</v>
      </c>
      <c s="36" t="s">
        <v>54</v>
      </c>
      <c s="37">
        <v>1</v>
      </c>
      <c s="36">
        <v>0</v>
      </c>
      <c s="36">
        <f>ROUND(G3043*H3043,6)</f>
      </c>
      <c r="L3043" s="38">
        <v>0</v>
      </c>
      <c s="32">
        <f>ROUND(ROUND(L3043,2)*ROUND(G3043,3),2)</f>
      </c>
      <c s="36" t="s">
        <v>926</v>
      </c>
      <c>
        <f>(M3043*21)/100</f>
      </c>
      <c t="s">
        <v>28</v>
      </c>
    </row>
    <row r="3044" spans="1:5" ht="25.5">
      <c r="A3044" s="35" t="s">
        <v>56</v>
      </c>
      <c r="E3044" s="39" t="s">
        <v>4203</v>
      </c>
    </row>
    <row r="3045" spans="1:5" ht="12.75">
      <c r="A3045" s="35" t="s">
        <v>57</v>
      </c>
      <c r="E3045" s="40" t="s">
        <v>5</v>
      </c>
    </row>
    <row r="3046" spans="1:5" ht="12.75">
      <c r="A3046" t="s">
        <v>58</v>
      </c>
      <c r="E3046" s="39" t="s">
        <v>59</v>
      </c>
    </row>
    <row r="3047" spans="1:16" ht="25.5">
      <c r="A3047" t="s">
        <v>50</v>
      </c>
      <c s="34" t="s">
        <v>4204</v>
      </c>
      <c s="34" t="s">
        <v>4205</v>
      </c>
      <c s="35" t="s">
        <v>5</v>
      </c>
      <c s="6" t="s">
        <v>4206</v>
      </c>
      <c s="36" t="s">
        <v>64</v>
      </c>
      <c s="37">
        <v>40</v>
      </c>
      <c s="36">
        <v>0</v>
      </c>
      <c s="36">
        <f>ROUND(G3047*H3047,6)</f>
      </c>
      <c r="L3047" s="38">
        <v>0</v>
      </c>
      <c s="32">
        <f>ROUND(ROUND(L3047,2)*ROUND(G3047,3),2)</f>
      </c>
      <c s="36" t="s">
        <v>926</v>
      </c>
      <c>
        <f>(M3047*21)/100</f>
      </c>
      <c t="s">
        <v>28</v>
      </c>
    </row>
    <row r="3048" spans="1:5" ht="25.5">
      <c r="A3048" s="35" t="s">
        <v>56</v>
      </c>
      <c r="E3048" s="39" t="s">
        <v>4206</v>
      </c>
    </row>
    <row r="3049" spans="1:5" ht="12.75">
      <c r="A3049" s="35" t="s">
        <v>57</v>
      </c>
      <c r="E3049" s="40" t="s">
        <v>5</v>
      </c>
    </row>
    <row r="3050" spans="1:5" ht="12.75">
      <c r="A3050" t="s">
        <v>58</v>
      </c>
      <c r="E3050" s="39" t="s">
        <v>59</v>
      </c>
    </row>
    <row r="3051" spans="1:16" ht="25.5">
      <c r="A3051" t="s">
        <v>50</v>
      </c>
      <c s="34" t="s">
        <v>4207</v>
      </c>
      <c s="34" t="s">
        <v>4208</v>
      </c>
      <c s="35" t="s">
        <v>5</v>
      </c>
      <c s="6" t="s">
        <v>4209</v>
      </c>
      <c s="36" t="s">
        <v>64</v>
      </c>
      <c s="37">
        <v>40</v>
      </c>
      <c s="36">
        <v>0</v>
      </c>
      <c s="36">
        <f>ROUND(G3051*H3051,6)</f>
      </c>
      <c r="L3051" s="38">
        <v>0</v>
      </c>
      <c s="32">
        <f>ROUND(ROUND(L3051,2)*ROUND(G3051,3),2)</f>
      </c>
      <c s="36" t="s">
        <v>926</v>
      </c>
      <c>
        <f>(M3051*21)/100</f>
      </c>
      <c t="s">
        <v>28</v>
      </c>
    </row>
    <row r="3052" spans="1:5" ht="25.5">
      <c r="A3052" s="35" t="s">
        <v>56</v>
      </c>
      <c r="E3052" s="39" t="s">
        <v>4209</v>
      </c>
    </row>
    <row r="3053" spans="1:5" ht="12.75">
      <c r="A3053" s="35" t="s">
        <v>57</v>
      </c>
      <c r="E3053" s="40" t="s">
        <v>5</v>
      </c>
    </row>
    <row r="3054" spans="1:5" ht="12.75">
      <c r="A3054" t="s">
        <v>58</v>
      </c>
      <c r="E3054" s="39" t="s">
        <v>59</v>
      </c>
    </row>
    <row r="3055" spans="1:16" ht="12.75">
      <c r="A3055" t="s">
        <v>50</v>
      </c>
      <c s="34" t="s">
        <v>4210</v>
      </c>
      <c s="34" t="s">
        <v>4211</v>
      </c>
      <c s="35" t="s">
        <v>5</v>
      </c>
      <c s="6" t="s">
        <v>4212</v>
      </c>
      <c s="36" t="s">
        <v>64</v>
      </c>
      <c s="37">
        <v>40</v>
      </c>
      <c s="36">
        <v>0.0045</v>
      </c>
      <c s="36">
        <f>ROUND(G3055*H3055,6)</f>
      </c>
      <c r="L3055" s="38">
        <v>0</v>
      </c>
      <c s="32">
        <f>ROUND(ROUND(L3055,2)*ROUND(G3055,3),2)</f>
      </c>
      <c s="36" t="s">
        <v>926</v>
      </c>
      <c>
        <f>(M3055*21)/100</f>
      </c>
      <c t="s">
        <v>28</v>
      </c>
    </row>
    <row r="3056" spans="1:5" ht="12.75">
      <c r="A3056" s="35" t="s">
        <v>56</v>
      </c>
      <c r="E3056" s="39" t="s">
        <v>4212</v>
      </c>
    </row>
    <row r="3057" spans="1:5" ht="12.75">
      <c r="A3057" s="35" t="s">
        <v>57</v>
      </c>
      <c r="E3057" s="40" t="s">
        <v>5</v>
      </c>
    </row>
    <row r="3058" spans="1:5" ht="12.75">
      <c r="A3058" t="s">
        <v>58</v>
      </c>
      <c r="E3058" s="39" t="s">
        <v>59</v>
      </c>
    </row>
    <row r="3059" spans="1:16" ht="25.5">
      <c r="A3059" t="s">
        <v>50</v>
      </c>
      <c s="34" t="s">
        <v>4213</v>
      </c>
      <c s="34" t="s">
        <v>4016</v>
      </c>
      <c s="35" t="s">
        <v>5</v>
      </c>
      <c s="6" t="s">
        <v>4017</v>
      </c>
      <c s="36" t="s">
        <v>939</v>
      </c>
      <c s="37">
        <v>5.411</v>
      </c>
      <c s="36">
        <v>0</v>
      </c>
      <c s="36">
        <f>ROUND(G3059*H3059,6)</f>
      </c>
      <c r="L3059" s="38">
        <v>0</v>
      </c>
      <c s="32">
        <f>ROUND(ROUND(L3059,2)*ROUND(G3059,3),2)</f>
      </c>
      <c s="36" t="s">
        <v>926</v>
      </c>
      <c>
        <f>(M3059*21)/100</f>
      </c>
      <c t="s">
        <v>28</v>
      </c>
    </row>
    <row r="3060" spans="1:5" ht="25.5">
      <c r="A3060" s="35" t="s">
        <v>56</v>
      </c>
      <c r="E3060" s="39" t="s">
        <v>4017</v>
      </c>
    </row>
    <row r="3061" spans="1:5" ht="12.75">
      <c r="A3061" s="35" t="s">
        <v>57</v>
      </c>
      <c r="E3061" s="40" t="s">
        <v>5</v>
      </c>
    </row>
    <row r="3062" spans="1:5" ht="12.75">
      <c r="A3062" t="s">
        <v>58</v>
      </c>
      <c r="E3062" s="39" t="s">
        <v>59</v>
      </c>
    </row>
    <row r="3063" spans="1:13" ht="12.75">
      <c r="A3063" t="s">
        <v>47</v>
      </c>
      <c r="C3063" s="31" t="s">
        <v>4192</v>
      </c>
      <c r="E3063" s="33" t="s">
        <v>4214</v>
      </c>
      <c r="J3063" s="32">
        <f>0</f>
      </c>
      <c s="32">
        <f>0</f>
      </c>
      <c s="32">
        <f>0+L3064+L3068+L3072+L3076+L3080+L3084+L3088+L3092+L3096+L3100+L3104+L3108+L3112+L3116+L3120+L3124+L3128+L3132+L3136+L3140+L3144+L3148+L3152+L3156+L3160+L3164+L3168+L3172+L3176+L3180+L3184+L3188+L3192+L3196+L3200+L3204+L3208+L3212+L3216+L3220+L3224+L3228+L3232+L3236+L3240+L3244+L3248+L3252+L3256+L3260+L3264+L3268+L3272+L3276+L3280+L3284+L3288+L3292+L3296+L3300+L3304+L3308+L3312+L3316+L3320+L3324+L3328+L3332+L3336+L3340+L3344+L3348+L3352+L3356+L3360+L3364+L3368+L3372+L3376+L3380+L3384+L3388+L3392+L3396+L3400+L3404+L3408+L3412+L3416+L3420+L3424+L3428+L3432+L3436+L3440+L3444+L3448+L3452+L3456+L3460+L3464+L3468+L3472+L3476+L3480+L3484+L3488+L3492+L3496+L3500+L3504+L3508+L3512+L3516+L3520+L3524+L3528+L3532+L3536+L3540+L3544+L3548+L3552+L3556+L3560+L3564+L3568+L3572+L3576+L3580+L3584+L3588+L3592+L3596+L3600+L3604+L3608+L3612+L3616+L3620+L3624+L3628+L3632+L3636+L3640+L3644+L3648+L3652+L3656+L3660+L3664+L3668+L3672+L3676+L3680+L3684+L3688+L3692+L3696+L3700+L3704+L3708+L3712+L3716+L3720+L3724+L3728+L3732+L3736+L3740+L3744+L3748+L3752+L3756+L3760+L3764+L3768+L3772+L3776+L3780+L3784+L3788+L3792+L3796+L3800+L3804+L3808+L3812+L3816+L3820+L3824+L3828+L3832+L3836+L3840+L3844+L3848+L3852+L3856+L3860+L3864+L3868+L3872+L3876+L3880+L3884+L3888+L3892+L3896+L3900+L3904+L3908+L3912+L3916+L3920+L3924+L3928+L3932+L3936+L3940+L3944+L3948+L3952+L3956+L3960+L3964+L3968+L3972+L3976+L3980+L3984+L3988+L3992+L3996+L4000+L4004+L4008+L4012+L4016+L4020+L4024+L4028+L4032+L4036+L4040+L4044+L4048+L4052+L4056+L4060+L4064+L4068+L4072+L4076+L4080+L4084+L4088+L4092+L4096+L4100+L4104+L4108+L4112+L4116+L4120+L4124+L4128+L4132+L4136+L4140+L4144+L4148+L4152+L4156+L4160+L4164+L4168+L4172+L4176+L4180+L4184+L4188+L4192+L4196+L4200+L4204+L4208+L4212+L4216+L4220+L4224+L4228+L4232+L4236+L4240+L4244+L4248+L4252+L4256+L4260+L4264</f>
      </c>
      <c s="32">
        <f>0+M3064+M3068+M3072+M3076+M3080+M3084+M3088+M3092+M3096+M3100+M3104+M3108+M3112+M3116+M3120+M3124+M3128+M3132+M3136+M3140+M3144+M3148+M3152+M3156+M3160+M3164+M3168+M3172+M3176+M3180+M3184+M3188+M3192+M3196+M3200+M3204+M3208+M3212+M3216+M3220+M3224+M3228+M3232+M3236+M3240+M3244+M3248+M3252+M3256+M3260+M3264+M3268+M3272+M3276+M3280+M3284+M3288+M3292+M3296+M3300+M3304+M3308+M3312+M3316+M3320+M3324+M3328+M3332+M3336+M3340+M3344+M3348+M3352+M3356+M3360+M3364+M3368+M3372+M3376+M3380+M3384+M3388+M3392+M3396+M3400+M3404+M3408+M3412+M3416+M3420+M3424+M3428+M3432+M3436+M3440+M3444+M3448+M3452+M3456+M3460+M3464+M3468+M3472+M3476+M3480+M3484+M3488+M3492+M3496+M3500+M3504+M3508+M3512+M3516+M3520+M3524+M3528+M3532+M3536+M3540+M3544+M3548+M3552+M3556+M3560+M3564+M3568+M3572+M3576+M3580+M3584+M3588+M3592+M3596+M3600+M3604+M3608+M3612+M3616+M3620+M3624+M3628+M3632+M3636+M3640+M3644+M3648+M3652+M3656+M3660+M3664+M3668+M3672+M3676+M3680+M3684+M3688+M3692+M3696+M3700+M3704+M3708+M3712+M3716+M3720+M3724+M3728+M3732+M3736+M3740+M3744+M3748+M3752+M3756+M3760+M3764+M3768+M3772+M3776+M3780+M3784+M3788+M3792+M3796+M3800+M3804+M3808+M3812+M3816+M3820+M3824+M3828+M3832+M3836+M3840+M3844+M3848+M3852+M3856+M3860+M3864+M3868+M3872+M3876+M3880+M3884+M3888+M3892+M3896+M3900+M3904+M3908+M3912+M3916+M3920+M3924+M3928+M3932+M3936+M3940+M3944+M3948+M3952+M3956+M3960+M3964+M3968+M3972+M3976+M3980+M3984+M3988+M3992+M3996+M4000+M4004+M4008+M4012+M4016+M4020+M4024+M4028+M4032+M4036+M4040+M4044+M4048+M4052+M4056+M4060+M4064+M4068+M4072+M4076+M4080+M4084+M4088+M4092+M4096+M4100+M4104+M4108+M4112+M4116+M4120+M4124+M4128+M4132+M4136+M4140+M4144+M4148+M4152+M4156+M4160+M4164+M4168+M4172+M4176+M4180+M4184+M4188+M4192+M4196+M4200+M4204+M4208+M4212+M4216+M4220+M4224+M4228+M4232+M4236+M4240+M4244+M4248+M4252+M4256+M4260+M4264</f>
      </c>
    </row>
    <row r="3064" spans="1:16" ht="25.5">
      <c r="A3064" t="s">
        <v>50</v>
      </c>
      <c s="34" t="s">
        <v>4215</v>
      </c>
      <c s="34" t="s">
        <v>4216</v>
      </c>
      <c s="35" t="s">
        <v>5</v>
      </c>
      <c s="6" t="s">
        <v>4217</v>
      </c>
      <c s="36" t="s">
        <v>64</v>
      </c>
      <c s="37">
        <v>85</v>
      </c>
      <c s="36">
        <v>0.001665</v>
      </c>
      <c s="36">
        <f>ROUND(G3064*H3064,6)</f>
      </c>
      <c r="L3064" s="38">
        <v>0</v>
      </c>
      <c s="32">
        <f>ROUND(ROUND(L3064,2)*ROUND(G3064,3),2)</f>
      </c>
      <c s="36" t="s">
        <v>926</v>
      </c>
      <c>
        <f>(M3064*21)/100</f>
      </c>
      <c t="s">
        <v>28</v>
      </c>
    </row>
    <row r="3065" spans="1:5" ht="25.5">
      <c r="A3065" s="35" t="s">
        <v>56</v>
      </c>
      <c r="E3065" s="39" t="s">
        <v>4217</v>
      </c>
    </row>
    <row r="3066" spans="1:5" ht="12.75">
      <c r="A3066" s="35" t="s">
        <v>57</v>
      </c>
      <c r="E3066" s="40" t="s">
        <v>5</v>
      </c>
    </row>
    <row r="3067" spans="1:5" ht="12.75">
      <c r="A3067" t="s">
        <v>58</v>
      </c>
      <c r="E3067" s="39" t="s">
        <v>59</v>
      </c>
    </row>
    <row r="3068" spans="1:16" ht="25.5">
      <c r="A3068" t="s">
        <v>50</v>
      </c>
      <c s="34" t="s">
        <v>4218</v>
      </c>
      <c s="34" t="s">
        <v>4219</v>
      </c>
      <c s="35" t="s">
        <v>5</v>
      </c>
      <c s="6" t="s">
        <v>4220</v>
      </c>
      <c s="36" t="s">
        <v>64</v>
      </c>
      <c s="37">
        <v>835</v>
      </c>
      <c s="36">
        <v>0.003443</v>
      </c>
      <c s="36">
        <f>ROUND(G3068*H3068,6)</f>
      </c>
      <c r="L3068" s="38">
        <v>0</v>
      </c>
      <c s="32">
        <f>ROUND(ROUND(L3068,2)*ROUND(G3068,3),2)</f>
      </c>
      <c s="36" t="s">
        <v>926</v>
      </c>
      <c>
        <f>(M3068*21)/100</f>
      </c>
      <c t="s">
        <v>28</v>
      </c>
    </row>
    <row r="3069" spans="1:5" ht="25.5">
      <c r="A3069" s="35" t="s">
        <v>56</v>
      </c>
      <c r="E3069" s="39" t="s">
        <v>4221</v>
      </c>
    </row>
    <row r="3070" spans="1:5" ht="12.75">
      <c r="A3070" s="35" t="s">
        <v>57</v>
      </c>
      <c r="E3070" s="40" t="s">
        <v>5</v>
      </c>
    </row>
    <row r="3071" spans="1:5" ht="12.75">
      <c r="A3071" t="s">
        <v>58</v>
      </c>
      <c r="E3071" s="39" t="s">
        <v>59</v>
      </c>
    </row>
    <row r="3072" spans="1:16" ht="25.5">
      <c r="A3072" t="s">
        <v>50</v>
      </c>
      <c s="34" t="s">
        <v>4222</v>
      </c>
      <c s="34" t="s">
        <v>4223</v>
      </c>
      <c s="35" t="s">
        <v>5</v>
      </c>
      <c s="6" t="s">
        <v>4224</v>
      </c>
      <c s="36" t="s">
        <v>64</v>
      </c>
      <c s="37">
        <v>85</v>
      </c>
      <c s="36">
        <v>0.005215</v>
      </c>
      <c s="36">
        <f>ROUND(G3072*H3072,6)</f>
      </c>
      <c r="L3072" s="38">
        <v>0</v>
      </c>
      <c s="32">
        <f>ROUND(ROUND(L3072,2)*ROUND(G3072,3),2)</f>
      </c>
      <c s="36" t="s">
        <v>926</v>
      </c>
      <c>
        <f>(M3072*21)/100</f>
      </c>
      <c t="s">
        <v>28</v>
      </c>
    </row>
    <row r="3073" spans="1:5" ht="25.5">
      <c r="A3073" s="35" t="s">
        <v>56</v>
      </c>
      <c r="E3073" s="39" t="s">
        <v>4224</v>
      </c>
    </row>
    <row r="3074" spans="1:5" ht="12.75">
      <c r="A3074" s="35" t="s">
        <v>57</v>
      </c>
      <c r="E3074" s="40" t="s">
        <v>5</v>
      </c>
    </row>
    <row r="3075" spans="1:5" ht="12.75">
      <c r="A3075" t="s">
        <v>58</v>
      </c>
      <c r="E3075" s="39" t="s">
        <v>59</v>
      </c>
    </row>
    <row r="3076" spans="1:16" ht="25.5">
      <c r="A3076" t="s">
        <v>50</v>
      </c>
      <c s="34" t="s">
        <v>4225</v>
      </c>
      <c s="34" t="s">
        <v>4226</v>
      </c>
      <c s="35" t="s">
        <v>5</v>
      </c>
      <c s="6" t="s">
        <v>4227</v>
      </c>
      <c s="36" t="s">
        <v>64</v>
      </c>
      <c s="37">
        <v>180</v>
      </c>
      <c s="36">
        <v>0.008174</v>
      </c>
      <c s="36">
        <f>ROUND(G3076*H3076,6)</f>
      </c>
      <c r="L3076" s="38">
        <v>0</v>
      </c>
      <c s="32">
        <f>ROUND(ROUND(L3076,2)*ROUND(G3076,3),2)</f>
      </c>
      <c s="36" t="s">
        <v>926</v>
      </c>
      <c>
        <f>(M3076*21)/100</f>
      </c>
      <c t="s">
        <v>28</v>
      </c>
    </row>
    <row r="3077" spans="1:5" ht="25.5">
      <c r="A3077" s="35" t="s">
        <v>56</v>
      </c>
      <c r="E3077" s="39" t="s">
        <v>4227</v>
      </c>
    </row>
    <row r="3078" spans="1:5" ht="12.75">
      <c r="A3078" s="35" t="s">
        <v>57</v>
      </c>
      <c r="E3078" s="40" t="s">
        <v>5</v>
      </c>
    </row>
    <row r="3079" spans="1:5" ht="12.75">
      <c r="A3079" t="s">
        <v>58</v>
      </c>
      <c r="E3079" s="39" t="s">
        <v>59</v>
      </c>
    </row>
    <row r="3080" spans="1:16" ht="25.5">
      <c r="A3080" t="s">
        <v>50</v>
      </c>
      <c s="34" t="s">
        <v>4228</v>
      </c>
      <c s="34" t="s">
        <v>4229</v>
      </c>
      <c s="35" t="s">
        <v>5</v>
      </c>
      <c s="6" t="s">
        <v>4230</v>
      </c>
      <c s="36" t="s">
        <v>64</v>
      </c>
      <c s="37">
        <v>45</v>
      </c>
      <c s="36">
        <v>0</v>
      </c>
      <c s="36">
        <f>ROUND(G3080*H3080,6)</f>
      </c>
      <c r="L3080" s="38">
        <v>0</v>
      </c>
      <c s="32">
        <f>ROUND(ROUND(L3080,2)*ROUND(G3080,3),2)</f>
      </c>
      <c s="36" t="s">
        <v>926</v>
      </c>
      <c>
        <f>(M3080*21)/100</f>
      </c>
      <c t="s">
        <v>28</v>
      </c>
    </row>
    <row r="3081" spans="1:5" ht="25.5">
      <c r="A3081" s="35" t="s">
        <v>56</v>
      </c>
      <c r="E3081" s="39" t="s">
        <v>4230</v>
      </c>
    </row>
    <row r="3082" spans="1:5" ht="12.75">
      <c r="A3082" s="35" t="s">
        <v>57</v>
      </c>
      <c r="E3082" s="40" t="s">
        <v>5</v>
      </c>
    </row>
    <row r="3083" spans="1:5" ht="12.75">
      <c r="A3083" t="s">
        <v>58</v>
      </c>
      <c r="E3083" s="39" t="s">
        <v>59</v>
      </c>
    </row>
    <row r="3084" spans="1:16" ht="25.5">
      <c r="A3084" t="s">
        <v>50</v>
      </c>
      <c s="34" t="s">
        <v>4231</v>
      </c>
      <c s="34" t="s">
        <v>4232</v>
      </c>
      <c s="35" t="s">
        <v>5</v>
      </c>
      <c s="6" t="s">
        <v>4233</v>
      </c>
      <c s="36" t="s">
        <v>64</v>
      </c>
      <c s="37">
        <v>20</v>
      </c>
      <c s="36">
        <v>0.0043</v>
      </c>
      <c s="36">
        <f>ROUND(G3084*H3084,6)</f>
      </c>
      <c r="L3084" s="38">
        <v>0</v>
      </c>
      <c s="32">
        <f>ROUND(ROUND(L3084,2)*ROUND(G3084,3),2)</f>
      </c>
      <c s="36" t="s">
        <v>926</v>
      </c>
      <c>
        <f>(M3084*21)/100</f>
      </c>
      <c t="s">
        <v>28</v>
      </c>
    </row>
    <row r="3085" spans="1:5" ht="25.5">
      <c r="A3085" s="35" t="s">
        <v>56</v>
      </c>
      <c r="E3085" s="39" t="s">
        <v>4233</v>
      </c>
    </row>
    <row r="3086" spans="1:5" ht="12.75">
      <c r="A3086" s="35" t="s">
        <v>57</v>
      </c>
      <c r="E3086" s="40" t="s">
        <v>5</v>
      </c>
    </row>
    <row r="3087" spans="1:5" ht="12.75">
      <c r="A3087" t="s">
        <v>58</v>
      </c>
      <c r="E3087" s="39" t="s">
        <v>59</v>
      </c>
    </row>
    <row r="3088" spans="1:16" ht="25.5">
      <c r="A3088" t="s">
        <v>50</v>
      </c>
      <c s="34" t="s">
        <v>4234</v>
      </c>
      <c s="34" t="s">
        <v>4235</v>
      </c>
      <c s="35" t="s">
        <v>5</v>
      </c>
      <c s="6" t="s">
        <v>4236</v>
      </c>
      <c s="36" t="s">
        <v>64</v>
      </c>
      <c s="37">
        <v>15</v>
      </c>
      <c s="36">
        <v>0.0051</v>
      </c>
      <c s="36">
        <f>ROUND(G3088*H3088,6)</f>
      </c>
      <c r="L3088" s="38">
        <v>0</v>
      </c>
      <c s="32">
        <f>ROUND(ROUND(L3088,2)*ROUND(G3088,3),2)</f>
      </c>
      <c s="36" t="s">
        <v>926</v>
      </c>
      <c>
        <f>(M3088*21)/100</f>
      </c>
      <c t="s">
        <v>28</v>
      </c>
    </row>
    <row r="3089" spans="1:5" ht="25.5">
      <c r="A3089" s="35" t="s">
        <v>56</v>
      </c>
      <c r="E3089" s="39" t="s">
        <v>4236</v>
      </c>
    </row>
    <row r="3090" spans="1:5" ht="12.75">
      <c r="A3090" s="35" t="s">
        <v>57</v>
      </c>
      <c r="E3090" s="40" t="s">
        <v>5</v>
      </c>
    </row>
    <row r="3091" spans="1:5" ht="12.75">
      <c r="A3091" t="s">
        <v>58</v>
      </c>
      <c r="E3091" s="39" t="s">
        <v>59</v>
      </c>
    </row>
    <row r="3092" spans="1:16" ht="25.5">
      <c r="A3092" t="s">
        <v>50</v>
      </c>
      <c s="34" t="s">
        <v>4237</v>
      </c>
      <c s="34" t="s">
        <v>4238</v>
      </c>
      <c s="35" t="s">
        <v>5</v>
      </c>
      <c s="6" t="s">
        <v>4239</v>
      </c>
      <c s="36" t="s">
        <v>64</v>
      </c>
      <c s="37">
        <v>10</v>
      </c>
      <c s="36">
        <v>0.0066</v>
      </c>
      <c s="36">
        <f>ROUND(G3092*H3092,6)</f>
      </c>
      <c r="L3092" s="38">
        <v>0</v>
      </c>
      <c s="32">
        <f>ROUND(ROUND(L3092,2)*ROUND(G3092,3),2)</f>
      </c>
      <c s="36" t="s">
        <v>926</v>
      </c>
      <c>
        <f>(M3092*21)/100</f>
      </c>
      <c t="s">
        <v>28</v>
      </c>
    </row>
    <row r="3093" spans="1:5" ht="25.5">
      <c r="A3093" s="35" t="s">
        <v>56</v>
      </c>
      <c r="E3093" s="39" t="s">
        <v>4239</v>
      </c>
    </row>
    <row r="3094" spans="1:5" ht="12.75">
      <c r="A3094" s="35" t="s">
        <v>57</v>
      </c>
      <c r="E3094" s="40" t="s">
        <v>5</v>
      </c>
    </row>
    <row r="3095" spans="1:5" ht="12.75">
      <c r="A3095" t="s">
        <v>58</v>
      </c>
      <c r="E3095" s="39" t="s">
        <v>59</v>
      </c>
    </row>
    <row r="3096" spans="1:16" ht="25.5">
      <c r="A3096" t="s">
        <v>50</v>
      </c>
      <c s="34" t="s">
        <v>1549</v>
      </c>
      <c s="34" t="s">
        <v>4240</v>
      </c>
      <c s="35" t="s">
        <v>5</v>
      </c>
      <c s="6" t="s">
        <v>4241</v>
      </c>
      <c s="36" t="s">
        <v>64</v>
      </c>
      <c s="37">
        <v>5</v>
      </c>
      <c s="36">
        <v>0</v>
      </c>
      <c s="36">
        <f>ROUND(G3096*H3096,6)</f>
      </c>
      <c r="L3096" s="38">
        <v>0</v>
      </c>
      <c s="32">
        <f>ROUND(ROUND(L3096,2)*ROUND(G3096,3),2)</f>
      </c>
      <c s="36" t="s">
        <v>926</v>
      </c>
      <c>
        <f>(M3096*21)/100</f>
      </c>
      <c t="s">
        <v>28</v>
      </c>
    </row>
    <row r="3097" spans="1:5" ht="25.5">
      <c r="A3097" s="35" t="s">
        <v>56</v>
      </c>
      <c r="E3097" s="39" t="s">
        <v>4241</v>
      </c>
    </row>
    <row r="3098" spans="1:5" ht="12.75">
      <c r="A3098" s="35" t="s">
        <v>57</v>
      </c>
      <c r="E3098" s="40" t="s">
        <v>5</v>
      </c>
    </row>
    <row r="3099" spans="1:5" ht="12.75">
      <c r="A3099" t="s">
        <v>58</v>
      </c>
      <c r="E3099" s="39" t="s">
        <v>59</v>
      </c>
    </row>
    <row r="3100" spans="1:16" ht="25.5">
      <c r="A3100" t="s">
        <v>50</v>
      </c>
      <c s="34" t="s">
        <v>4242</v>
      </c>
      <c s="34" t="s">
        <v>4243</v>
      </c>
      <c s="35" t="s">
        <v>5</v>
      </c>
      <c s="6" t="s">
        <v>4244</v>
      </c>
      <c s="36" t="s">
        <v>64</v>
      </c>
      <c s="37">
        <v>5</v>
      </c>
      <c s="36">
        <v>0.0085</v>
      </c>
      <c s="36">
        <f>ROUND(G3100*H3100,6)</f>
      </c>
      <c r="L3100" s="38">
        <v>0</v>
      </c>
      <c s="32">
        <f>ROUND(ROUND(L3100,2)*ROUND(G3100,3),2)</f>
      </c>
      <c s="36" t="s">
        <v>926</v>
      </c>
      <c>
        <f>(M3100*21)/100</f>
      </c>
      <c t="s">
        <v>28</v>
      </c>
    </row>
    <row r="3101" spans="1:5" ht="25.5">
      <c r="A3101" s="35" t="s">
        <v>56</v>
      </c>
      <c r="E3101" s="39" t="s">
        <v>4244</v>
      </c>
    </row>
    <row r="3102" spans="1:5" ht="12.75">
      <c r="A3102" s="35" t="s">
        <v>57</v>
      </c>
      <c r="E3102" s="40" t="s">
        <v>5</v>
      </c>
    </row>
    <row r="3103" spans="1:5" ht="12.75">
      <c r="A3103" t="s">
        <v>58</v>
      </c>
      <c r="E3103" s="39" t="s">
        <v>59</v>
      </c>
    </row>
    <row r="3104" spans="1:16" ht="25.5">
      <c r="A3104" t="s">
        <v>50</v>
      </c>
      <c s="34" t="s">
        <v>4245</v>
      </c>
      <c s="34" t="s">
        <v>4246</v>
      </c>
      <c s="35" t="s">
        <v>5</v>
      </c>
      <c s="6" t="s">
        <v>4247</v>
      </c>
      <c s="36" t="s">
        <v>64</v>
      </c>
      <c s="37">
        <v>25</v>
      </c>
      <c s="36">
        <v>0</v>
      </c>
      <c s="36">
        <f>ROUND(G3104*H3104,6)</f>
      </c>
      <c r="L3104" s="38">
        <v>0</v>
      </c>
      <c s="32">
        <f>ROUND(ROUND(L3104,2)*ROUND(G3104,3),2)</f>
      </c>
      <c s="36" t="s">
        <v>926</v>
      </c>
      <c>
        <f>(M3104*21)/100</f>
      </c>
      <c t="s">
        <v>28</v>
      </c>
    </row>
    <row r="3105" spans="1:5" ht="25.5">
      <c r="A3105" s="35" t="s">
        <v>56</v>
      </c>
      <c r="E3105" s="39" t="s">
        <v>4247</v>
      </c>
    </row>
    <row r="3106" spans="1:5" ht="12.75">
      <c r="A3106" s="35" t="s">
        <v>57</v>
      </c>
      <c r="E3106" s="40" t="s">
        <v>5</v>
      </c>
    </row>
    <row r="3107" spans="1:5" ht="12.75">
      <c r="A3107" t="s">
        <v>58</v>
      </c>
      <c r="E3107" s="39" t="s">
        <v>59</v>
      </c>
    </row>
    <row r="3108" spans="1:16" ht="25.5">
      <c r="A3108" t="s">
        <v>50</v>
      </c>
      <c s="34" t="s">
        <v>4248</v>
      </c>
      <c s="34" t="s">
        <v>4249</v>
      </c>
      <c s="35" t="s">
        <v>5</v>
      </c>
      <c s="6" t="s">
        <v>4250</v>
      </c>
      <c s="36" t="s">
        <v>64</v>
      </c>
      <c s="37">
        <v>25</v>
      </c>
      <c s="36">
        <v>0.0102</v>
      </c>
      <c s="36">
        <f>ROUND(G3108*H3108,6)</f>
      </c>
      <c r="L3108" s="38">
        <v>0</v>
      </c>
      <c s="32">
        <f>ROUND(ROUND(L3108,2)*ROUND(G3108,3),2)</f>
      </c>
      <c s="36" t="s">
        <v>926</v>
      </c>
      <c>
        <f>(M3108*21)/100</f>
      </c>
      <c t="s">
        <v>28</v>
      </c>
    </row>
    <row r="3109" spans="1:5" ht="25.5">
      <c r="A3109" s="35" t="s">
        <v>56</v>
      </c>
      <c r="E3109" s="39" t="s">
        <v>4250</v>
      </c>
    </row>
    <row r="3110" spans="1:5" ht="12.75">
      <c r="A3110" s="35" t="s">
        <v>57</v>
      </c>
      <c r="E3110" s="40" t="s">
        <v>5</v>
      </c>
    </row>
    <row r="3111" spans="1:5" ht="12.75">
      <c r="A3111" t="s">
        <v>58</v>
      </c>
      <c r="E3111" s="39" t="s">
        <v>59</v>
      </c>
    </row>
    <row r="3112" spans="1:16" ht="25.5">
      <c r="A3112" t="s">
        <v>50</v>
      </c>
      <c s="34" t="s">
        <v>4251</v>
      </c>
      <c s="34" t="s">
        <v>4252</v>
      </c>
      <c s="35" t="s">
        <v>5</v>
      </c>
      <c s="6" t="s">
        <v>4253</v>
      </c>
      <c s="36" t="s">
        <v>64</v>
      </c>
      <c s="37">
        <v>40</v>
      </c>
      <c s="36">
        <v>0</v>
      </c>
      <c s="36">
        <f>ROUND(G3112*H3112,6)</f>
      </c>
      <c r="L3112" s="38">
        <v>0</v>
      </c>
      <c s="32">
        <f>ROUND(ROUND(L3112,2)*ROUND(G3112,3),2)</f>
      </c>
      <c s="36" t="s">
        <v>926</v>
      </c>
      <c>
        <f>(M3112*21)/100</f>
      </c>
      <c t="s">
        <v>28</v>
      </c>
    </row>
    <row r="3113" spans="1:5" ht="25.5">
      <c r="A3113" s="35" t="s">
        <v>56</v>
      </c>
      <c r="E3113" s="39" t="s">
        <v>4253</v>
      </c>
    </row>
    <row r="3114" spans="1:5" ht="12.75">
      <c r="A3114" s="35" t="s">
        <v>57</v>
      </c>
      <c r="E3114" s="40" t="s">
        <v>5</v>
      </c>
    </row>
    <row r="3115" spans="1:5" ht="12.75">
      <c r="A3115" t="s">
        <v>58</v>
      </c>
      <c r="E3115" s="39" t="s">
        <v>59</v>
      </c>
    </row>
    <row r="3116" spans="1:16" ht="25.5">
      <c r="A3116" t="s">
        <v>50</v>
      </c>
      <c s="34" t="s">
        <v>4254</v>
      </c>
      <c s="34" t="s">
        <v>4255</v>
      </c>
      <c s="35" t="s">
        <v>5</v>
      </c>
      <c s="6" t="s">
        <v>4256</v>
      </c>
      <c s="36" t="s">
        <v>64</v>
      </c>
      <c s="37">
        <v>20</v>
      </c>
      <c s="36">
        <v>0.0126</v>
      </c>
      <c s="36">
        <f>ROUND(G3116*H3116,6)</f>
      </c>
      <c r="L3116" s="38">
        <v>0</v>
      </c>
      <c s="32">
        <f>ROUND(ROUND(L3116,2)*ROUND(G3116,3),2)</f>
      </c>
      <c s="36" t="s">
        <v>926</v>
      </c>
      <c>
        <f>(M3116*21)/100</f>
      </c>
      <c t="s">
        <v>28</v>
      </c>
    </row>
    <row r="3117" spans="1:5" ht="25.5">
      <c r="A3117" s="35" t="s">
        <v>56</v>
      </c>
      <c r="E3117" s="39" t="s">
        <v>4256</v>
      </c>
    </row>
    <row r="3118" spans="1:5" ht="12.75">
      <c r="A3118" s="35" t="s">
        <v>57</v>
      </c>
      <c r="E3118" s="40" t="s">
        <v>5</v>
      </c>
    </row>
    <row r="3119" spans="1:5" ht="12.75">
      <c r="A3119" t="s">
        <v>58</v>
      </c>
      <c r="E3119" s="39" t="s">
        <v>59</v>
      </c>
    </row>
    <row r="3120" spans="1:16" ht="25.5">
      <c r="A3120" t="s">
        <v>50</v>
      </c>
      <c s="34" t="s">
        <v>4257</v>
      </c>
      <c s="34" t="s">
        <v>4258</v>
      </c>
      <c s="35" t="s">
        <v>5</v>
      </c>
      <c s="6" t="s">
        <v>4259</v>
      </c>
      <c s="36" t="s">
        <v>64</v>
      </c>
      <c s="37">
        <v>20</v>
      </c>
      <c s="36">
        <v>0.016</v>
      </c>
      <c s="36">
        <f>ROUND(G3120*H3120,6)</f>
      </c>
      <c r="L3120" s="38">
        <v>0</v>
      </c>
      <c s="32">
        <f>ROUND(ROUND(L3120,2)*ROUND(G3120,3),2)</f>
      </c>
      <c s="36" t="s">
        <v>926</v>
      </c>
      <c>
        <f>(M3120*21)/100</f>
      </c>
      <c t="s">
        <v>28</v>
      </c>
    </row>
    <row r="3121" spans="1:5" ht="25.5">
      <c r="A3121" s="35" t="s">
        <v>56</v>
      </c>
      <c r="E3121" s="39" t="s">
        <v>4259</v>
      </c>
    </row>
    <row r="3122" spans="1:5" ht="12.75">
      <c r="A3122" s="35" t="s">
        <v>57</v>
      </c>
      <c r="E3122" s="40" t="s">
        <v>5</v>
      </c>
    </row>
    <row r="3123" spans="1:5" ht="12.75">
      <c r="A3123" t="s">
        <v>58</v>
      </c>
      <c r="E3123" s="39" t="s">
        <v>59</v>
      </c>
    </row>
    <row r="3124" spans="1:16" ht="25.5">
      <c r="A3124" t="s">
        <v>50</v>
      </c>
      <c s="34" t="s">
        <v>4260</v>
      </c>
      <c s="34" t="s">
        <v>4261</v>
      </c>
      <c s="35" t="s">
        <v>5</v>
      </c>
      <c s="6" t="s">
        <v>4262</v>
      </c>
      <c s="36" t="s">
        <v>64</v>
      </c>
      <c s="37">
        <v>20</v>
      </c>
      <c s="36">
        <v>0</v>
      </c>
      <c s="36">
        <f>ROUND(G3124*H3124,6)</f>
      </c>
      <c r="L3124" s="38">
        <v>0</v>
      </c>
      <c s="32">
        <f>ROUND(ROUND(L3124,2)*ROUND(G3124,3),2)</f>
      </c>
      <c s="36" t="s">
        <v>926</v>
      </c>
      <c>
        <f>(M3124*21)/100</f>
      </c>
      <c t="s">
        <v>28</v>
      </c>
    </row>
    <row r="3125" spans="1:5" ht="25.5">
      <c r="A3125" s="35" t="s">
        <v>56</v>
      </c>
      <c r="E3125" s="39" t="s">
        <v>4262</v>
      </c>
    </row>
    <row r="3126" spans="1:5" ht="12.75">
      <c r="A3126" s="35" t="s">
        <v>57</v>
      </c>
      <c r="E3126" s="40" t="s">
        <v>5</v>
      </c>
    </row>
    <row r="3127" spans="1:5" ht="12.75">
      <c r="A3127" t="s">
        <v>58</v>
      </c>
      <c r="E3127" s="39" t="s">
        <v>59</v>
      </c>
    </row>
    <row r="3128" spans="1:16" ht="25.5">
      <c r="A3128" t="s">
        <v>50</v>
      </c>
      <c s="34" t="s">
        <v>4263</v>
      </c>
      <c s="34" t="s">
        <v>4264</v>
      </c>
      <c s="35" t="s">
        <v>5</v>
      </c>
      <c s="6" t="s">
        <v>4265</v>
      </c>
      <c s="36" t="s">
        <v>64</v>
      </c>
      <c s="37">
        <v>20</v>
      </c>
      <c s="36">
        <v>0.0191</v>
      </c>
      <c s="36">
        <f>ROUND(G3128*H3128,6)</f>
      </c>
      <c r="L3128" s="38">
        <v>0</v>
      </c>
      <c s="32">
        <f>ROUND(ROUND(L3128,2)*ROUND(G3128,3),2)</f>
      </c>
      <c s="36" t="s">
        <v>926</v>
      </c>
      <c>
        <f>(M3128*21)/100</f>
      </c>
      <c t="s">
        <v>28</v>
      </c>
    </row>
    <row r="3129" spans="1:5" ht="25.5">
      <c r="A3129" s="35" t="s">
        <v>56</v>
      </c>
      <c r="E3129" s="39" t="s">
        <v>4265</v>
      </c>
    </row>
    <row r="3130" spans="1:5" ht="12.75">
      <c r="A3130" s="35" t="s">
        <v>57</v>
      </c>
      <c r="E3130" s="40" t="s">
        <v>5</v>
      </c>
    </row>
    <row r="3131" spans="1:5" ht="12.75">
      <c r="A3131" t="s">
        <v>58</v>
      </c>
      <c r="E3131" s="39" t="s">
        <v>59</v>
      </c>
    </row>
    <row r="3132" spans="1:16" ht="25.5">
      <c r="A3132" t="s">
        <v>50</v>
      </c>
      <c s="34" t="s">
        <v>4266</v>
      </c>
      <c s="34" t="s">
        <v>4267</v>
      </c>
      <c s="35" t="s">
        <v>5</v>
      </c>
      <c s="6" t="s">
        <v>4268</v>
      </c>
      <c s="36" t="s">
        <v>64</v>
      </c>
      <c s="37">
        <v>4</v>
      </c>
      <c s="36">
        <v>0</v>
      </c>
      <c s="36">
        <f>ROUND(G3132*H3132,6)</f>
      </c>
      <c r="L3132" s="38">
        <v>0</v>
      </c>
      <c s="32">
        <f>ROUND(ROUND(L3132,2)*ROUND(G3132,3),2)</f>
      </c>
      <c s="36" t="s">
        <v>926</v>
      </c>
      <c>
        <f>(M3132*21)/100</f>
      </c>
      <c t="s">
        <v>28</v>
      </c>
    </row>
    <row r="3133" spans="1:5" ht="25.5">
      <c r="A3133" s="35" t="s">
        <v>56</v>
      </c>
      <c r="E3133" s="39" t="s">
        <v>4268</v>
      </c>
    </row>
    <row r="3134" spans="1:5" ht="12.75">
      <c r="A3134" s="35" t="s">
        <v>57</v>
      </c>
      <c r="E3134" s="40" t="s">
        <v>5</v>
      </c>
    </row>
    <row r="3135" spans="1:5" ht="12.75">
      <c r="A3135" t="s">
        <v>58</v>
      </c>
      <c r="E3135" s="39" t="s">
        <v>59</v>
      </c>
    </row>
    <row r="3136" spans="1:16" ht="12.75">
      <c r="A3136" t="s">
        <v>50</v>
      </c>
      <c s="34" t="s">
        <v>4269</v>
      </c>
      <c s="34" t="s">
        <v>4270</v>
      </c>
      <c s="35" t="s">
        <v>5</v>
      </c>
      <c s="6" t="s">
        <v>4271</v>
      </c>
      <c s="36" t="s">
        <v>54</v>
      </c>
      <c s="37">
        <v>0.4</v>
      </c>
      <c s="36">
        <v>0.0053</v>
      </c>
      <c s="36">
        <f>ROUND(G3136*H3136,6)</f>
      </c>
      <c r="L3136" s="38">
        <v>0</v>
      </c>
      <c s="32">
        <f>ROUND(ROUND(L3136,2)*ROUND(G3136,3),2)</f>
      </c>
      <c s="36" t="s">
        <v>926</v>
      </c>
      <c>
        <f>(M3136*21)/100</f>
      </c>
      <c t="s">
        <v>28</v>
      </c>
    </row>
    <row r="3137" spans="1:5" ht="12.75">
      <c r="A3137" s="35" t="s">
        <v>56</v>
      </c>
      <c r="E3137" s="39" t="s">
        <v>4271</v>
      </c>
    </row>
    <row r="3138" spans="1:5" ht="12.75">
      <c r="A3138" s="35" t="s">
        <v>57</v>
      </c>
      <c r="E3138" s="40" t="s">
        <v>5</v>
      </c>
    </row>
    <row r="3139" spans="1:5" ht="12.75">
      <c r="A3139" t="s">
        <v>58</v>
      </c>
      <c r="E3139" s="39" t="s">
        <v>59</v>
      </c>
    </row>
    <row r="3140" spans="1:16" ht="25.5">
      <c r="A3140" t="s">
        <v>50</v>
      </c>
      <c s="34" t="s">
        <v>4272</v>
      </c>
      <c s="34" t="s">
        <v>4273</v>
      </c>
      <c s="35" t="s">
        <v>5</v>
      </c>
      <c s="6" t="s">
        <v>4274</v>
      </c>
      <c s="36" t="s">
        <v>64</v>
      </c>
      <c s="37">
        <v>5</v>
      </c>
      <c s="36">
        <v>0</v>
      </c>
      <c s="36">
        <f>ROUND(G3140*H3140,6)</f>
      </c>
      <c r="L3140" s="38">
        <v>0</v>
      </c>
      <c s="32">
        <f>ROUND(ROUND(L3140,2)*ROUND(G3140,3),2)</f>
      </c>
      <c s="36" t="s">
        <v>926</v>
      </c>
      <c>
        <f>(M3140*21)/100</f>
      </c>
      <c t="s">
        <v>28</v>
      </c>
    </row>
    <row r="3141" spans="1:5" ht="25.5">
      <c r="A3141" s="35" t="s">
        <v>56</v>
      </c>
      <c r="E3141" s="39" t="s">
        <v>4274</v>
      </c>
    </row>
    <row r="3142" spans="1:5" ht="12.75">
      <c r="A3142" s="35" t="s">
        <v>57</v>
      </c>
      <c r="E3142" s="40" t="s">
        <v>5</v>
      </c>
    </row>
    <row r="3143" spans="1:5" ht="12.75">
      <c r="A3143" t="s">
        <v>58</v>
      </c>
      <c r="E3143" s="39" t="s">
        <v>59</v>
      </c>
    </row>
    <row r="3144" spans="1:16" ht="12.75">
      <c r="A3144" t="s">
        <v>50</v>
      </c>
      <c s="34" t="s">
        <v>4275</v>
      </c>
      <c s="34" t="s">
        <v>4276</v>
      </c>
      <c s="35" t="s">
        <v>5</v>
      </c>
      <c s="6" t="s">
        <v>4277</v>
      </c>
      <c s="36" t="s">
        <v>54</v>
      </c>
      <c s="37">
        <v>0.5</v>
      </c>
      <c s="36">
        <v>0.0189</v>
      </c>
      <c s="36">
        <f>ROUND(G3144*H3144,6)</f>
      </c>
      <c r="L3144" s="38">
        <v>0</v>
      </c>
      <c s="32">
        <f>ROUND(ROUND(L3144,2)*ROUND(G3144,3),2)</f>
      </c>
      <c s="36" t="s">
        <v>926</v>
      </c>
      <c>
        <f>(M3144*21)/100</f>
      </c>
      <c t="s">
        <v>28</v>
      </c>
    </row>
    <row r="3145" spans="1:5" ht="12.75">
      <c r="A3145" s="35" t="s">
        <v>56</v>
      </c>
      <c r="E3145" s="39" t="s">
        <v>4277</v>
      </c>
    </row>
    <row r="3146" spans="1:5" ht="12.75">
      <c r="A3146" s="35" t="s">
        <v>57</v>
      </c>
      <c r="E3146" s="40" t="s">
        <v>5</v>
      </c>
    </row>
    <row r="3147" spans="1:5" ht="12.75">
      <c r="A3147" t="s">
        <v>58</v>
      </c>
      <c r="E3147" s="39" t="s">
        <v>59</v>
      </c>
    </row>
    <row r="3148" spans="1:16" ht="12.75">
      <c r="A3148" t="s">
        <v>50</v>
      </c>
      <c s="34" t="s">
        <v>4278</v>
      </c>
      <c s="34" t="s">
        <v>4279</v>
      </c>
      <c s="35" t="s">
        <v>5</v>
      </c>
      <c s="6" t="s">
        <v>4280</v>
      </c>
      <c s="36" t="s">
        <v>1223</v>
      </c>
      <c s="37">
        <v>1</v>
      </c>
      <c s="36">
        <v>0</v>
      </c>
      <c s="36">
        <f>ROUND(G3148*H3148,6)</f>
      </c>
      <c r="L3148" s="38">
        <v>0</v>
      </c>
      <c s="32">
        <f>ROUND(ROUND(L3148,2)*ROUND(G3148,3),2)</f>
      </c>
      <c s="36" t="s">
        <v>97</v>
      </c>
      <c>
        <f>(M3148*21)/100</f>
      </c>
      <c t="s">
        <v>28</v>
      </c>
    </row>
    <row r="3149" spans="1:5" ht="12.75">
      <c r="A3149" s="35" t="s">
        <v>56</v>
      </c>
      <c r="E3149" s="39" t="s">
        <v>4280</v>
      </c>
    </row>
    <row r="3150" spans="1:5" ht="12.75">
      <c r="A3150" s="35" t="s">
        <v>57</v>
      </c>
      <c r="E3150" s="40" t="s">
        <v>5</v>
      </c>
    </row>
    <row r="3151" spans="1:5" ht="12.75">
      <c r="A3151" t="s">
        <v>58</v>
      </c>
      <c r="E3151" s="39" t="s">
        <v>5</v>
      </c>
    </row>
    <row r="3152" spans="1:16" ht="12.75">
      <c r="A3152" t="s">
        <v>50</v>
      </c>
      <c s="34" t="s">
        <v>4281</v>
      </c>
      <c s="34" t="s">
        <v>4282</v>
      </c>
      <c s="35" t="s">
        <v>5</v>
      </c>
      <c s="6" t="s">
        <v>4283</v>
      </c>
      <c s="36" t="s">
        <v>1223</v>
      </c>
      <c s="37">
        <v>2</v>
      </c>
      <c s="36">
        <v>0</v>
      </c>
      <c s="36">
        <f>ROUND(G3152*H3152,6)</f>
      </c>
      <c r="L3152" s="38">
        <v>0</v>
      </c>
      <c s="32">
        <f>ROUND(ROUND(L3152,2)*ROUND(G3152,3),2)</f>
      </c>
      <c s="36" t="s">
        <v>97</v>
      </c>
      <c>
        <f>(M3152*21)/100</f>
      </c>
      <c t="s">
        <v>28</v>
      </c>
    </row>
    <row r="3153" spans="1:5" ht="12.75">
      <c r="A3153" s="35" t="s">
        <v>56</v>
      </c>
      <c r="E3153" s="39" t="s">
        <v>4283</v>
      </c>
    </row>
    <row r="3154" spans="1:5" ht="12.75">
      <c r="A3154" s="35" t="s">
        <v>57</v>
      </c>
      <c r="E3154" s="40" t="s">
        <v>5</v>
      </c>
    </row>
    <row r="3155" spans="1:5" ht="12.75">
      <c r="A3155" t="s">
        <v>58</v>
      </c>
      <c r="E3155" s="39" t="s">
        <v>5</v>
      </c>
    </row>
    <row r="3156" spans="1:16" ht="12.75">
      <c r="A3156" t="s">
        <v>50</v>
      </c>
      <c s="34" t="s">
        <v>4284</v>
      </c>
      <c s="34" t="s">
        <v>4285</v>
      </c>
      <c s="35" t="s">
        <v>5</v>
      </c>
      <c s="6" t="s">
        <v>4286</v>
      </c>
      <c s="36" t="s">
        <v>1223</v>
      </c>
      <c s="37">
        <v>1</v>
      </c>
      <c s="36">
        <v>0</v>
      </c>
      <c s="36">
        <f>ROUND(G3156*H3156,6)</f>
      </c>
      <c r="L3156" s="38">
        <v>0</v>
      </c>
      <c s="32">
        <f>ROUND(ROUND(L3156,2)*ROUND(G3156,3),2)</f>
      </c>
      <c s="36" t="s">
        <v>97</v>
      </c>
      <c>
        <f>(M3156*21)/100</f>
      </c>
      <c t="s">
        <v>28</v>
      </c>
    </row>
    <row r="3157" spans="1:5" ht="12.75">
      <c r="A3157" s="35" t="s">
        <v>56</v>
      </c>
      <c r="E3157" s="39" t="s">
        <v>4286</v>
      </c>
    </row>
    <row r="3158" spans="1:5" ht="12.75">
      <c r="A3158" s="35" t="s">
        <v>57</v>
      </c>
      <c r="E3158" s="40" t="s">
        <v>5</v>
      </c>
    </row>
    <row r="3159" spans="1:5" ht="12.75">
      <c r="A3159" t="s">
        <v>58</v>
      </c>
      <c r="E3159" s="39" t="s">
        <v>5</v>
      </c>
    </row>
    <row r="3160" spans="1:16" ht="12.75">
      <c r="A3160" t="s">
        <v>50</v>
      </c>
      <c s="34" t="s">
        <v>4287</v>
      </c>
      <c s="34" t="s">
        <v>4288</v>
      </c>
      <c s="35" t="s">
        <v>5</v>
      </c>
      <c s="6" t="s">
        <v>4289</v>
      </c>
      <c s="36" t="s">
        <v>1223</v>
      </c>
      <c s="37">
        <v>1</v>
      </c>
      <c s="36">
        <v>0</v>
      </c>
      <c s="36">
        <f>ROUND(G3160*H3160,6)</f>
      </c>
      <c r="L3160" s="38">
        <v>0</v>
      </c>
      <c s="32">
        <f>ROUND(ROUND(L3160,2)*ROUND(G3160,3),2)</f>
      </c>
      <c s="36" t="s">
        <v>97</v>
      </c>
      <c>
        <f>(M3160*21)/100</f>
      </c>
      <c t="s">
        <v>28</v>
      </c>
    </row>
    <row r="3161" spans="1:5" ht="12.75">
      <c r="A3161" s="35" t="s">
        <v>56</v>
      </c>
      <c r="E3161" s="39" t="s">
        <v>4289</v>
      </c>
    </row>
    <row r="3162" spans="1:5" ht="12.75">
      <c r="A3162" s="35" t="s">
        <v>57</v>
      </c>
      <c r="E3162" s="40" t="s">
        <v>5</v>
      </c>
    </row>
    <row r="3163" spans="1:5" ht="12.75">
      <c r="A3163" t="s">
        <v>58</v>
      </c>
      <c r="E3163" s="39" t="s">
        <v>5</v>
      </c>
    </row>
    <row r="3164" spans="1:16" ht="12.75">
      <c r="A3164" t="s">
        <v>50</v>
      </c>
      <c s="34" t="s">
        <v>4290</v>
      </c>
      <c s="34" t="s">
        <v>4291</v>
      </c>
      <c s="35" t="s">
        <v>5</v>
      </c>
      <c s="6" t="s">
        <v>4292</v>
      </c>
      <c s="36" t="s">
        <v>1223</v>
      </c>
      <c s="37">
        <v>2</v>
      </c>
      <c s="36">
        <v>0</v>
      </c>
      <c s="36">
        <f>ROUND(G3164*H3164,6)</f>
      </c>
      <c r="L3164" s="38">
        <v>0</v>
      </c>
      <c s="32">
        <f>ROUND(ROUND(L3164,2)*ROUND(G3164,3),2)</f>
      </c>
      <c s="36" t="s">
        <v>97</v>
      </c>
      <c>
        <f>(M3164*21)/100</f>
      </c>
      <c t="s">
        <v>28</v>
      </c>
    </row>
    <row r="3165" spans="1:5" ht="12.75">
      <c r="A3165" s="35" t="s">
        <v>56</v>
      </c>
      <c r="E3165" s="39" t="s">
        <v>4292</v>
      </c>
    </row>
    <row r="3166" spans="1:5" ht="12.75">
      <c r="A3166" s="35" t="s">
        <v>57</v>
      </c>
      <c r="E3166" s="40" t="s">
        <v>5</v>
      </c>
    </row>
    <row r="3167" spans="1:5" ht="12.75">
      <c r="A3167" t="s">
        <v>58</v>
      </c>
      <c r="E3167" s="39" t="s">
        <v>5</v>
      </c>
    </row>
    <row r="3168" spans="1:16" ht="12.75">
      <c r="A3168" t="s">
        <v>50</v>
      </c>
      <c s="34" t="s">
        <v>4293</v>
      </c>
      <c s="34" t="s">
        <v>4294</v>
      </c>
      <c s="35" t="s">
        <v>5</v>
      </c>
      <c s="6" t="s">
        <v>4295</v>
      </c>
      <c s="36" t="s">
        <v>1223</v>
      </c>
      <c s="37">
        <v>2</v>
      </c>
      <c s="36">
        <v>0</v>
      </c>
      <c s="36">
        <f>ROUND(G3168*H3168,6)</f>
      </c>
      <c r="L3168" s="38">
        <v>0</v>
      </c>
      <c s="32">
        <f>ROUND(ROUND(L3168,2)*ROUND(G3168,3),2)</f>
      </c>
      <c s="36" t="s">
        <v>97</v>
      </c>
      <c>
        <f>(M3168*21)/100</f>
      </c>
      <c t="s">
        <v>28</v>
      </c>
    </row>
    <row r="3169" spans="1:5" ht="12.75">
      <c r="A3169" s="35" t="s">
        <v>56</v>
      </c>
      <c r="E3169" s="39" t="s">
        <v>4295</v>
      </c>
    </row>
    <row r="3170" spans="1:5" ht="12.75">
      <c r="A3170" s="35" t="s">
        <v>57</v>
      </c>
      <c r="E3170" s="40" t="s">
        <v>5</v>
      </c>
    </row>
    <row r="3171" spans="1:5" ht="12.75">
      <c r="A3171" t="s">
        <v>58</v>
      </c>
      <c r="E3171" s="39" t="s">
        <v>5</v>
      </c>
    </row>
    <row r="3172" spans="1:16" ht="12.75">
      <c r="A3172" t="s">
        <v>50</v>
      </c>
      <c s="34" t="s">
        <v>4296</v>
      </c>
      <c s="34" t="s">
        <v>4297</v>
      </c>
      <c s="35" t="s">
        <v>5</v>
      </c>
      <c s="6" t="s">
        <v>4298</v>
      </c>
      <c s="36" t="s">
        <v>1223</v>
      </c>
      <c s="37">
        <v>2</v>
      </c>
      <c s="36">
        <v>0</v>
      </c>
      <c s="36">
        <f>ROUND(G3172*H3172,6)</f>
      </c>
      <c r="L3172" s="38">
        <v>0</v>
      </c>
      <c s="32">
        <f>ROUND(ROUND(L3172,2)*ROUND(G3172,3),2)</f>
      </c>
      <c s="36" t="s">
        <v>97</v>
      </c>
      <c>
        <f>(M3172*21)/100</f>
      </c>
      <c t="s">
        <v>28</v>
      </c>
    </row>
    <row r="3173" spans="1:5" ht="12.75">
      <c r="A3173" s="35" t="s">
        <v>56</v>
      </c>
      <c r="E3173" s="39" t="s">
        <v>4298</v>
      </c>
    </row>
    <row r="3174" spans="1:5" ht="12.75">
      <c r="A3174" s="35" t="s">
        <v>57</v>
      </c>
      <c r="E3174" s="40" t="s">
        <v>5</v>
      </c>
    </row>
    <row r="3175" spans="1:5" ht="12.75">
      <c r="A3175" t="s">
        <v>58</v>
      </c>
      <c r="E3175" s="39" t="s">
        <v>5</v>
      </c>
    </row>
    <row r="3176" spans="1:16" ht="12.75">
      <c r="A3176" t="s">
        <v>50</v>
      </c>
      <c s="34" t="s">
        <v>4299</v>
      </c>
      <c s="34" t="s">
        <v>4300</v>
      </c>
      <c s="35" t="s">
        <v>5</v>
      </c>
      <c s="6" t="s">
        <v>4301</v>
      </c>
      <c s="36" t="s">
        <v>1223</v>
      </c>
      <c s="37">
        <v>1</v>
      </c>
      <c s="36">
        <v>0</v>
      </c>
      <c s="36">
        <f>ROUND(G3176*H3176,6)</f>
      </c>
      <c r="L3176" s="38">
        <v>0</v>
      </c>
      <c s="32">
        <f>ROUND(ROUND(L3176,2)*ROUND(G3176,3),2)</f>
      </c>
      <c s="36" t="s">
        <v>97</v>
      </c>
      <c>
        <f>(M3176*21)/100</f>
      </c>
      <c t="s">
        <v>28</v>
      </c>
    </row>
    <row r="3177" spans="1:5" ht="12.75">
      <c r="A3177" s="35" t="s">
        <v>56</v>
      </c>
      <c r="E3177" s="39" t="s">
        <v>4301</v>
      </c>
    </row>
    <row r="3178" spans="1:5" ht="12.75">
      <c r="A3178" s="35" t="s">
        <v>57</v>
      </c>
      <c r="E3178" s="40" t="s">
        <v>5</v>
      </c>
    </row>
    <row r="3179" spans="1:5" ht="12.75">
      <c r="A3179" t="s">
        <v>58</v>
      </c>
      <c r="E3179" s="39" t="s">
        <v>5</v>
      </c>
    </row>
    <row r="3180" spans="1:16" ht="12.75">
      <c r="A3180" t="s">
        <v>50</v>
      </c>
      <c s="34" t="s">
        <v>4302</v>
      </c>
      <c s="34" t="s">
        <v>4303</v>
      </c>
      <c s="35" t="s">
        <v>5</v>
      </c>
      <c s="6" t="s">
        <v>4304</v>
      </c>
      <c s="36" t="s">
        <v>1223</v>
      </c>
      <c s="37">
        <v>2</v>
      </c>
      <c s="36">
        <v>0</v>
      </c>
      <c s="36">
        <f>ROUND(G3180*H3180,6)</f>
      </c>
      <c r="L3180" s="38">
        <v>0</v>
      </c>
      <c s="32">
        <f>ROUND(ROUND(L3180,2)*ROUND(G3180,3),2)</f>
      </c>
      <c s="36" t="s">
        <v>97</v>
      </c>
      <c>
        <f>(M3180*21)/100</f>
      </c>
      <c t="s">
        <v>28</v>
      </c>
    </row>
    <row r="3181" spans="1:5" ht="12.75">
      <c r="A3181" s="35" t="s">
        <v>56</v>
      </c>
      <c r="E3181" s="39" t="s">
        <v>4304</v>
      </c>
    </row>
    <row r="3182" spans="1:5" ht="12.75">
      <c r="A3182" s="35" t="s">
        <v>57</v>
      </c>
      <c r="E3182" s="40" t="s">
        <v>5</v>
      </c>
    </row>
    <row r="3183" spans="1:5" ht="12.75">
      <c r="A3183" t="s">
        <v>58</v>
      </c>
      <c r="E3183" s="39" t="s">
        <v>5</v>
      </c>
    </row>
    <row r="3184" spans="1:16" ht="12.75">
      <c r="A3184" t="s">
        <v>50</v>
      </c>
      <c s="34" t="s">
        <v>4305</v>
      </c>
      <c s="34" t="s">
        <v>4306</v>
      </c>
      <c s="35" t="s">
        <v>5</v>
      </c>
      <c s="6" t="s">
        <v>4307</v>
      </c>
      <c s="36" t="s">
        <v>1223</v>
      </c>
      <c s="37">
        <v>1</v>
      </c>
      <c s="36">
        <v>0</v>
      </c>
      <c s="36">
        <f>ROUND(G3184*H3184,6)</f>
      </c>
      <c r="L3184" s="38">
        <v>0</v>
      </c>
      <c s="32">
        <f>ROUND(ROUND(L3184,2)*ROUND(G3184,3),2)</f>
      </c>
      <c s="36" t="s">
        <v>97</v>
      </c>
      <c>
        <f>(M3184*21)/100</f>
      </c>
      <c t="s">
        <v>28</v>
      </c>
    </row>
    <row r="3185" spans="1:5" ht="12.75">
      <c r="A3185" s="35" t="s">
        <v>56</v>
      </c>
      <c r="E3185" s="39" t="s">
        <v>4307</v>
      </c>
    </row>
    <row r="3186" spans="1:5" ht="12.75">
      <c r="A3186" s="35" t="s">
        <v>57</v>
      </c>
      <c r="E3186" s="40" t="s">
        <v>5</v>
      </c>
    </row>
    <row r="3187" spans="1:5" ht="12.75">
      <c r="A3187" t="s">
        <v>58</v>
      </c>
      <c r="E3187" s="39" t="s">
        <v>5</v>
      </c>
    </row>
    <row r="3188" spans="1:16" ht="12.75">
      <c r="A3188" t="s">
        <v>50</v>
      </c>
      <c s="34" t="s">
        <v>4308</v>
      </c>
      <c s="34" t="s">
        <v>4309</v>
      </c>
      <c s="35" t="s">
        <v>5</v>
      </c>
      <c s="6" t="s">
        <v>4310</v>
      </c>
      <c s="36" t="s">
        <v>1223</v>
      </c>
      <c s="37">
        <v>1</v>
      </c>
      <c s="36">
        <v>0</v>
      </c>
      <c s="36">
        <f>ROUND(G3188*H3188,6)</f>
      </c>
      <c r="L3188" s="38">
        <v>0</v>
      </c>
      <c s="32">
        <f>ROUND(ROUND(L3188,2)*ROUND(G3188,3),2)</f>
      </c>
      <c s="36" t="s">
        <v>97</v>
      </c>
      <c>
        <f>(M3188*21)/100</f>
      </c>
      <c t="s">
        <v>28</v>
      </c>
    </row>
    <row r="3189" spans="1:5" ht="12.75">
      <c r="A3189" s="35" t="s">
        <v>56</v>
      </c>
      <c r="E3189" s="39" t="s">
        <v>4310</v>
      </c>
    </row>
    <row r="3190" spans="1:5" ht="12.75">
      <c r="A3190" s="35" t="s">
        <v>57</v>
      </c>
      <c r="E3190" s="40" t="s">
        <v>5</v>
      </c>
    </row>
    <row r="3191" spans="1:5" ht="12.75">
      <c r="A3191" t="s">
        <v>58</v>
      </c>
      <c r="E3191" s="39" t="s">
        <v>5</v>
      </c>
    </row>
    <row r="3192" spans="1:16" ht="12.75">
      <c r="A3192" t="s">
        <v>50</v>
      </c>
      <c s="34" t="s">
        <v>4311</v>
      </c>
      <c s="34" t="s">
        <v>4312</v>
      </c>
      <c s="35" t="s">
        <v>5</v>
      </c>
      <c s="6" t="s">
        <v>4313</v>
      </c>
      <c s="36" t="s">
        <v>1223</v>
      </c>
      <c s="37">
        <v>1</v>
      </c>
      <c s="36">
        <v>0</v>
      </c>
      <c s="36">
        <f>ROUND(G3192*H3192,6)</f>
      </c>
      <c r="L3192" s="38">
        <v>0</v>
      </c>
      <c s="32">
        <f>ROUND(ROUND(L3192,2)*ROUND(G3192,3),2)</f>
      </c>
      <c s="36" t="s">
        <v>97</v>
      </c>
      <c>
        <f>(M3192*21)/100</f>
      </c>
      <c t="s">
        <v>28</v>
      </c>
    </row>
    <row r="3193" spans="1:5" ht="12.75">
      <c r="A3193" s="35" t="s">
        <v>56</v>
      </c>
      <c r="E3193" s="39" t="s">
        <v>4313</v>
      </c>
    </row>
    <row r="3194" spans="1:5" ht="12.75">
      <c r="A3194" s="35" t="s">
        <v>57</v>
      </c>
      <c r="E3194" s="40" t="s">
        <v>5</v>
      </c>
    </row>
    <row r="3195" spans="1:5" ht="12.75">
      <c r="A3195" t="s">
        <v>58</v>
      </c>
      <c r="E3195" s="39" t="s">
        <v>5</v>
      </c>
    </row>
    <row r="3196" spans="1:16" ht="12.75">
      <c r="A3196" t="s">
        <v>50</v>
      </c>
      <c s="34" t="s">
        <v>4314</v>
      </c>
      <c s="34" t="s">
        <v>4315</v>
      </c>
      <c s="35" t="s">
        <v>5</v>
      </c>
      <c s="6" t="s">
        <v>4316</v>
      </c>
      <c s="36" t="s">
        <v>1223</v>
      </c>
      <c s="37">
        <v>1</v>
      </c>
      <c s="36">
        <v>0</v>
      </c>
      <c s="36">
        <f>ROUND(G3196*H3196,6)</f>
      </c>
      <c r="L3196" s="38">
        <v>0</v>
      </c>
      <c s="32">
        <f>ROUND(ROUND(L3196,2)*ROUND(G3196,3),2)</f>
      </c>
      <c s="36" t="s">
        <v>97</v>
      </c>
      <c>
        <f>(M3196*21)/100</f>
      </c>
      <c t="s">
        <v>28</v>
      </c>
    </row>
    <row r="3197" spans="1:5" ht="12.75">
      <c r="A3197" s="35" t="s">
        <v>56</v>
      </c>
      <c r="E3197" s="39" t="s">
        <v>4316</v>
      </c>
    </row>
    <row r="3198" spans="1:5" ht="12.75">
      <c r="A3198" s="35" t="s">
        <v>57</v>
      </c>
      <c r="E3198" s="40" t="s">
        <v>5</v>
      </c>
    </row>
    <row r="3199" spans="1:5" ht="12.75">
      <c r="A3199" t="s">
        <v>58</v>
      </c>
      <c r="E3199" s="39" t="s">
        <v>5</v>
      </c>
    </row>
    <row r="3200" spans="1:16" ht="12.75">
      <c r="A3200" t="s">
        <v>50</v>
      </c>
      <c s="34" t="s">
        <v>4317</v>
      </c>
      <c s="34" t="s">
        <v>4318</v>
      </c>
      <c s="35" t="s">
        <v>5</v>
      </c>
      <c s="6" t="s">
        <v>4298</v>
      </c>
      <c s="36" t="s">
        <v>1223</v>
      </c>
      <c s="37">
        <v>1</v>
      </c>
      <c s="36">
        <v>0</v>
      </c>
      <c s="36">
        <f>ROUND(G3200*H3200,6)</f>
      </c>
      <c r="L3200" s="38">
        <v>0</v>
      </c>
      <c s="32">
        <f>ROUND(ROUND(L3200,2)*ROUND(G3200,3),2)</f>
      </c>
      <c s="36" t="s">
        <v>97</v>
      </c>
      <c>
        <f>(M3200*21)/100</f>
      </c>
      <c t="s">
        <v>28</v>
      </c>
    </row>
    <row r="3201" spans="1:5" ht="12.75">
      <c r="A3201" s="35" t="s">
        <v>56</v>
      </c>
      <c r="E3201" s="39" t="s">
        <v>4298</v>
      </c>
    </row>
    <row r="3202" spans="1:5" ht="12.75">
      <c r="A3202" s="35" t="s">
        <v>57</v>
      </c>
      <c r="E3202" s="40" t="s">
        <v>5</v>
      </c>
    </row>
    <row r="3203" spans="1:5" ht="12.75">
      <c r="A3203" t="s">
        <v>58</v>
      </c>
      <c r="E3203" s="39" t="s">
        <v>5</v>
      </c>
    </row>
    <row r="3204" spans="1:16" ht="25.5">
      <c r="A3204" t="s">
        <v>50</v>
      </c>
      <c s="34" t="s">
        <v>4319</v>
      </c>
      <c s="34" t="s">
        <v>4320</v>
      </c>
      <c s="35" t="s">
        <v>5</v>
      </c>
      <c s="6" t="s">
        <v>4321</v>
      </c>
      <c s="36" t="s">
        <v>1223</v>
      </c>
      <c s="37">
        <v>1</v>
      </c>
      <c s="36">
        <v>0</v>
      </c>
      <c s="36">
        <f>ROUND(G3204*H3204,6)</f>
      </c>
      <c r="L3204" s="38">
        <v>0</v>
      </c>
      <c s="32">
        <f>ROUND(ROUND(L3204,2)*ROUND(G3204,3),2)</f>
      </c>
      <c s="36" t="s">
        <v>97</v>
      </c>
      <c>
        <f>(M3204*21)/100</f>
      </c>
      <c t="s">
        <v>28</v>
      </c>
    </row>
    <row r="3205" spans="1:5" ht="38.25">
      <c r="A3205" s="35" t="s">
        <v>56</v>
      </c>
      <c r="E3205" s="39" t="s">
        <v>4322</v>
      </c>
    </row>
    <row r="3206" spans="1:5" ht="12.75">
      <c r="A3206" s="35" t="s">
        <v>57</v>
      </c>
      <c r="E3206" s="40" t="s">
        <v>5</v>
      </c>
    </row>
    <row r="3207" spans="1:5" ht="12.75">
      <c r="A3207" t="s">
        <v>58</v>
      </c>
      <c r="E3207" s="39" t="s">
        <v>5</v>
      </c>
    </row>
    <row r="3208" spans="1:16" ht="12.75">
      <c r="A3208" t="s">
        <v>50</v>
      </c>
      <c s="34" t="s">
        <v>4323</v>
      </c>
      <c s="34" t="s">
        <v>4324</v>
      </c>
      <c s="35" t="s">
        <v>5</v>
      </c>
      <c s="6" t="s">
        <v>4325</v>
      </c>
      <c s="36" t="s">
        <v>1223</v>
      </c>
      <c s="37">
        <v>5</v>
      </c>
      <c s="36">
        <v>0</v>
      </c>
      <c s="36">
        <f>ROUND(G3208*H3208,6)</f>
      </c>
      <c r="L3208" s="38">
        <v>0</v>
      </c>
      <c s="32">
        <f>ROUND(ROUND(L3208,2)*ROUND(G3208,3),2)</f>
      </c>
      <c s="36" t="s">
        <v>97</v>
      </c>
      <c>
        <f>(M3208*21)/100</f>
      </c>
      <c t="s">
        <v>28</v>
      </c>
    </row>
    <row r="3209" spans="1:5" ht="12.75">
      <c r="A3209" s="35" t="s">
        <v>56</v>
      </c>
      <c r="E3209" s="39" t="s">
        <v>4325</v>
      </c>
    </row>
    <row r="3210" spans="1:5" ht="12.75">
      <c r="A3210" s="35" t="s">
        <v>57</v>
      </c>
      <c r="E3210" s="40" t="s">
        <v>5</v>
      </c>
    </row>
    <row r="3211" spans="1:5" ht="12.75">
      <c r="A3211" t="s">
        <v>58</v>
      </c>
      <c r="E3211" s="39" t="s">
        <v>5</v>
      </c>
    </row>
    <row r="3212" spans="1:16" ht="25.5">
      <c r="A3212" t="s">
        <v>50</v>
      </c>
      <c s="34" t="s">
        <v>4326</v>
      </c>
      <c s="34" t="s">
        <v>4327</v>
      </c>
      <c s="35" t="s">
        <v>5</v>
      </c>
      <c s="6" t="s">
        <v>4328</v>
      </c>
      <c s="36" t="s">
        <v>1223</v>
      </c>
      <c s="37">
        <v>1</v>
      </c>
      <c s="36">
        <v>0</v>
      </c>
      <c s="36">
        <f>ROUND(G3212*H3212,6)</f>
      </c>
      <c r="L3212" s="38">
        <v>0</v>
      </c>
      <c s="32">
        <f>ROUND(ROUND(L3212,2)*ROUND(G3212,3),2)</f>
      </c>
      <c s="36" t="s">
        <v>97</v>
      </c>
      <c>
        <f>(M3212*21)/100</f>
      </c>
      <c t="s">
        <v>28</v>
      </c>
    </row>
    <row r="3213" spans="1:5" ht="25.5">
      <c r="A3213" s="35" t="s">
        <v>56</v>
      </c>
      <c r="E3213" s="39" t="s">
        <v>4328</v>
      </c>
    </row>
    <row r="3214" spans="1:5" ht="12.75">
      <c r="A3214" s="35" t="s">
        <v>57</v>
      </c>
      <c r="E3214" s="40" t="s">
        <v>5</v>
      </c>
    </row>
    <row r="3215" spans="1:5" ht="12.75">
      <c r="A3215" t="s">
        <v>58</v>
      </c>
      <c r="E3215" s="39" t="s">
        <v>5</v>
      </c>
    </row>
    <row r="3216" spans="1:16" ht="12.75">
      <c r="A3216" t="s">
        <v>50</v>
      </c>
      <c s="34" t="s">
        <v>4329</v>
      </c>
      <c s="34" t="s">
        <v>4330</v>
      </c>
      <c s="35" t="s">
        <v>5</v>
      </c>
      <c s="6" t="s">
        <v>4331</v>
      </c>
      <c s="36" t="s">
        <v>1223</v>
      </c>
      <c s="37">
        <v>1</v>
      </c>
      <c s="36">
        <v>0</v>
      </c>
      <c s="36">
        <f>ROUND(G3216*H3216,6)</f>
      </c>
      <c r="L3216" s="38">
        <v>0</v>
      </c>
      <c s="32">
        <f>ROUND(ROUND(L3216,2)*ROUND(G3216,3),2)</f>
      </c>
      <c s="36" t="s">
        <v>97</v>
      </c>
      <c>
        <f>(M3216*21)/100</f>
      </c>
      <c t="s">
        <v>28</v>
      </c>
    </row>
    <row r="3217" spans="1:5" ht="12.75">
      <c r="A3217" s="35" t="s">
        <v>56</v>
      </c>
      <c r="E3217" s="39" t="s">
        <v>4331</v>
      </c>
    </row>
    <row r="3218" spans="1:5" ht="12.75">
      <c r="A3218" s="35" t="s">
        <v>57</v>
      </c>
      <c r="E3218" s="40" t="s">
        <v>5</v>
      </c>
    </row>
    <row r="3219" spans="1:5" ht="12.75">
      <c r="A3219" t="s">
        <v>58</v>
      </c>
      <c r="E3219" s="39" t="s">
        <v>5</v>
      </c>
    </row>
    <row r="3220" spans="1:16" ht="12.75">
      <c r="A3220" t="s">
        <v>50</v>
      </c>
      <c s="34" t="s">
        <v>4332</v>
      </c>
      <c s="34" t="s">
        <v>4333</v>
      </c>
      <c s="35" t="s">
        <v>5</v>
      </c>
      <c s="6" t="s">
        <v>4334</v>
      </c>
      <c s="36" t="s">
        <v>1223</v>
      </c>
      <c s="37">
        <v>1</v>
      </c>
      <c s="36">
        <v>0</v>
      </c>
      <c s="36">
        <f>ROUND(G3220*H3220,6)</f>
      </c>
      <c r="L3220" s="38">
        <v>0</v>
      </c>
      <c s="32">
        <f>ROUND(ROUND(L3220,2)*ROUND(G3220,3),2)</f>
      </c>
      <c s="36" t="s">
        <v>97</v>
      </c>
      <c>
        <f>(M3220*21)/100</f>
      </c>
      <c t="s">
        <v>28</v>
      </c>
    </row>
    <row r="3221" spans="1:5" ht="12.75">
      <c r="A3221" s="35" t="s">
        <v>56</v>
      </c>
      <c r="E3221" s="39" t="s">
        <v>4334</v>
      </c>
    </row>
    <row r="3222" spans="1:5" ht="12.75">
      <c r="A3222" s="35" t="s">
        <v>57</v>
      </c>
      <c r="E3222" s="40" t="s">
        <v>5</v>
      </c>
    </row>
    <row r="3223" spans="1:5" ht="12.75">
      <c r="A3223" t="s">
        <v>58</v>
      </c>
      <c r="E3223" s="39" t="s">
        <v>5</v>
      </c>
    </row>
    <row r="3224" spans="1:16" ht="12.75">
      <c r="A3224" t="s">
        <v>50</v>
      </c>
      <c s="34" t="s">
        <v>4335</v>
      </c>
      <c s="34" t="s">
        <v>4336</v>
      </c>
      <c s="35" t="s">
        <v>5</v>
      </c>
      <c s="6" t="s">
        <v>4337</v>
      </c>
      <c s="36" t="s">
        <v>1223</v>
      </c>
      <c s="37">
        <v>5</v>
      </c>
      <c s="36">
        <v>0</v>
      </c>
      <c s="36">
        <f>ROUND(G3224*H3224,6)</f>
      </c>
      <c r="L3224" s="38">
        <v>0</v>
      </c>
      <c s="32">
        <f>ROUND(ROUND(L3224,2)*ROUND(G3224,3),2)</f>
      </c>
      <c s="36" t="s">
        <v>97</v>
      </c>
      <c>
        <f>(M3224*21)/100</f>
      </c>
      <c t="s">
        <v>28</v>
      </c>
    </row>
    <row r="3225" spans="1:5" ht="12.75">
      <c r="A3225" s="35" t="s">
        <v>56</v>
      </c>
      <c r="E3225" s="39" t="s">
        <v>4337</v>
      </c>
    </row>
    <row r="3226" spans="1:5" ht="12.75">
      <c r="A3226" s="35" t="s">
        <v>57</v>
      </c>
      <c r="E3226" s="40" t="s">
        <v>5</v>
      </c>
    </row>
    <row r="3227" spans="1:5" ht="12.75">
      <c r="A3227" t="s">
        <v>58</v>
      </c>
      <c r="E3227" s="39" t="s">
        <v>5</v>
      </c>
    </row>
    <row r="3228" spans="1:16" ht="12.75">
      <c r="A3228" t="s">
        <v>50</v>
      </c>
      <c s="34" t="s">
        <v>4338</v>
      </c>
      <c s="34" t="s">
        <v>4339</v>
      </c>
      <c s="35" t="s">
        <v>5</v>
      </c>
      <c s="6" t="s">
        <v>4340</v>
      </c>
      <c s="36" t="s">
        <v>1223</v>
      </c>
      <c s="37">
        <v>1</v>
      </c>
      <c s="36">
        <v>0</v>
      </c>
      <c s="36">
        <f>ROUND(G3228*H3228,6)</f>
      </c>
      <c r="L3228" s="38">
        <v>0</v>
      </c>
      <c s="32">
        <f>ROUND(ROUND(L3228,2)*ROUND(G3228,3),2)</f>
      </c>
      <c s="36" t="s">
        <v>97</v>
      </c>
      <c>
        <f>(M3228*21)/100</f>
      </c>
      <c t="s">
        <v>28</v>
      </c>
    </row>
    <row r="3229" spans="1:5" ht="12.75">
      <c r="A3229" s="35" t="s">
        <v>56</v>
      </c>
      <c r="E3229" s="39" t="s">
        <v>4340</v>
      </c>
    </row>
    <row r="3230" spans="1:5" ht="12.75">
      <c r="A3230" s="35" t="s">
        <v>57</v>
      </c>
      <c r="E3230" s="40" t="s">
        <v>5</v>
      </c>
    </row>
    <row r="3231" spans="1:5" ht="12.75">
      <c r="A3231" t="s">
        <v>58</v>
      </c>
      <c r="E3231" s="39" t="s">
        <v>5</v>
      </c>
    </row>
    <row r="3232" spans="1:16" ht="12.75">
      <c r="A3232" t="s">
        <v>50</v>
      </c>
      <c s="34" t="s">
        <v>4341</v>
      </c>
      <c s="34" t="s">
        <v>4342</v>
      </c>
      <c s="35" t="s">
        <v>5</v>
      </c>
      <c s="6" t="s">
        <v>4343</v>
      </c>
      <c s="36" t="s">
        <v>1223</v>
      </c>
      <c s="37">
        <v>5</v>
      </c>
      <c s="36">
        <v>0</v>
      </c>
      <c s="36">
        <f>ROUND(G3232*H3232,6)</f>
      </c>
      <c r="L3232" s="38">
        <v>0</v>
      </c>
      <c s="32">
        <f>ROUND(ROUND(L3232,2)*ROUND(G3232,3),2)</f>
      </c>
      <c s="36" t="s">
        <v>97</v>
      </c>
      <c>
        <f>(M3232*21)/100</f>
      </c>
      <c t="s">
        <v>28</v>
      </c>
    </row>
    <row r="3233" spans="1:5" ht="12.75">
      <c r="A3233" s="35" t="s">
        <v>56</v>
      </c>
      <c r="E3233" s="39" t="s">
        <v>4343</v>
      </c>
    </row>
    <row r="3234" spans="1:5" ht="12.75">
      <c r="A3234" s="35" t="s">
        <v>57</v>
      </c>
      <c r="E3234" s="40" t="s">
        <v>5</v>
      </c>
    </row>
    <row r="3235" spans="1:5" ht="12.75">
      <c r="A3235" t="s">
        <v>58</v>
      </c>
      <c r="E3235" s="39" t="s">
        <v>5</v>
      </c>
    </row>
    <row r="3236" spans="1:16" ht="12.75">
      <c r="A3236" t="s">
        <v>50</v>
      </c>
      <c s="34" t="s">
        <v>4344</v>
      </c>
      <c s="34" t="s">
        <v>4345</v>
      </c>
      <c s="35" t="s">
        <v>5</v>
      </c>
      <c s="6" t="s">
        <v>4346</v>
      </c>
      <c s="36" t="s">
        <v>1223</v>
      </c>
      <c s="37">
        <v>1</v>
      </c>
      <c s="36">
        <v>0</v>
      </c>
      <c s="36">
        <f>ROUND(G3236*H3236,6)</f>
      </c>
      <c r="L3236" s="38">
        <v>0</v>
      </c>
      <c s="32">
        <f>ROUND(ROUND(L3236,2)*ROUND(G3236,3),2)</f>
      </c>
      <c s="36" t="s">
        <v>97</v>
      </c>
      <c>
        <f>(M3236*21)/100</f>
      </c>
      <c t="s">
        <v>28</v>
      </c>
    </row>
    <row r="3237" spans="1:5" ht="12.75">
      <c r="A3237" s="35" t="s">
        <v>56</v>
      </c>
      <c r="E3237" s="39" t="s">
        <v>4346</v>
      </c>
    </row>
    <row r="3238" spans="1:5" ht="12.75">
      <c r="A3238" s="35" t="s">
        <v>57</v>
      </c>
      <c r="E3238" s="40" t="s">
        <v>5</v>
      </c>
    </row>
    <row r="3239" spans="1:5" ht="12.75">
      <c r="A3239" t="s">
        <v>58</v>
      </c>
      <c r="E3239" s="39" t="s">
        <v>5</v>
      </c>
    </row>
    <row r="3240" spans="1:16" ht="12.75">
      <c r="A3240" t="s">
        <v>50</v>
      </c>
      <c s="34" t="s">
        <v>4347</v>
      </c>
      <c s="34" t="s">
        <v>4348</v>
      </c>
      <c s="35" t="s">
        <v>5</v>
      </c>
      <c s="6" t="s">
        <v>4349</v>
      </c>
      <c s="36" t="s">
        <v>1223</v>
      </c>
      <c s="37">
        <v>1</v>
      </c>
      <c s="36">
        <v>0</v>
      </c>
      <c s="36">
        <f>ROUND(G3240*H3240,6)</f>
      </c>
      <c r="L3240" s="38">
        <v>0</v>
      </c>
      <c s="32">
        <f>ROUND(ROUND(L3240,2)*ROUND(G3240,3),2)</f>
      </c>
      <c s="36" t="s">
        <v>97</v>
      </c>
      <c>
        <f>(M3240*21)/100</f>
      </c>
      <c t="s">
        <v>28</v>
      </c>
    </row>
    <row r="3241" spans="1:5" ht="12.75">
      <c r="A3241" s="35" t="s">
        <v>56</v>
      </c>
      <c r="E3241" s="39" t="s">
        <v>4349</v>
      </c>
    </row>
    <row r="3242" spans="1:5" ht="12.75">
      <c r="A3242" s="35" t="s">
        <v>57</v>
      </c>
      <c r="E3242" s="40" t="s">
        <v>5</v>
      </c>
    </row>
    <row r="3243" spans="1:5" ht="12.75">
      <c r="A3243" t="s">
        <v>58</v>
      </c>
      <c r="E3243" s="39" t="s">
        <v>5</v>
      </c>
    </row>
    <row r="3244" spans="1:16" ht="12.75">
      <c r="A3244" t="s">
        <v>50</v>
      </c>
      <c s="34" t="s">
        <v>4350</v>
      </c>
      <c s="34" t="s">
        <v>4351</v>
      </c>
      <c s="35" t="s">
        <v>5</v>
      </c>
      <c s="6" t="s">
        <v>4352</v>
      </c>
      <c s="36" t="s">
        <v>1223</v>
      </c>
      <c s="37">
        <v>1</v>
      </c>
      <c s="36">
        <v>0</v>
      </c>
      <c s="36">
        <f>ROUND(G3244*H3244,6)</f>
      </c>
      <c r="L3244" s="38">
        <v>0</v>
      </c>
      <c s="32">
        <f>ROUND(ROUND(L3244,2)*ROUND(G3244,3),2)</f>
      </c>
      <c s="36" t="s">
        <v>97</v>
      </c>
      <c>
        <f>(M3244*21)/100</f>
      </c>
      <c t="s">
        <v>28</v>
      </c>
    </row>
    <row r="3245" spans="1:5" ht="12.75">
      <c r="A3245" s="35" t="s">
        <v>56</v>
      </c>
      <c r="E3245" s="39" t="s">
        <v>4352</v>
      </c>
    </row>
    <row r="3246" spans="1:5" ht="12.75">
      <c r="A3246" s="35" t="s">
        <v>57</v>
      </c>
      <c r="E3246" s="40" t="s">
        <v>5</v>
      </c>
    </row>
    <row r="3247" spans="1:5" ht="12.75">
      <c r="A3247" t="s">
        <v>58</v>
      </c>
      <c r="E3247" s="39" t="s">
        <v>5</v>
      </c>
    </row>
    <row r="3248" spans="1:16" ht="12.75">
      <c r="A3248" t="s">
        <v>50</v>
      </c>
      <c s="34" t="s">
        <v>4353</v>
      </c>
      <c s="34" t="s">
        <v>4354</v>
      </c>
      <c s="35" t="s">
        <v>5</v>
      </c>
      <c s="6" t="s">
        <v>4355</v>
      </c>
      <c s="36" t="s">
        <v>1223</v>
      </c>
      <c s="37">
        <v>2</v>
      </c>
      <c s="36">
        <v>0</v>
      </c>
      <c s="36">
        <f>ROUND(G3248*H3248,6)</f>
      </c>
      <c r="L3248" s="38">
        <v>0</v>
      </c>
      <c s="32">
        <f>ROUND(ROUND(L3248,2)*ROUND(G3248,3),2)</f>
      </c>
      <c s="36" t="s">
        <v>97</v>
      </c>
      <c>
        <f>(M3248*21)/100</f>
      </c>
      <c t="s">
        <v>28</v>
      </c>
    </row>
    <row r="3249" spans="1:5" ht="12.75">
      <c r="A3249" s="35" t="s">
        <v>56</v>
      </c>
      <c r="E3249" s="39" t="s">
        <v>4355</v>
      </c>
    </row>
    <row r="3250" spans="1:5" ht="12.75">
      <c r="A3250" s="35" t="s">
        <v>57</v>
      </c>
      <c r="E3250" s="40" t="s">
        <v>5</v>
      </c>
    </row>
    <row r="3251" spans="1:5" ht="12.75">
      <c r="A3251" t="s">
        <v>58</v>
      </c>
      <c r="E3251" s="39" t="s">
        <v>5</v>
      </c>
    </row>
    <row r="3252" spans="1:16" ht="12.75">
      <c r="A3252" t="s">
        <v>50</v>
      </c>
      <c s="34" t="s">
        <v>4356</v>
      </c>
      <c s="34" t="s">
        <v>4357</v>
      </c>
      <c s="35" t="s">
        <v>5</v>
      </c>
      <c s="6" t="s">
        <v>4358</v>
      </c>
      <c s="36" t="s">
        <v>1223</v>
      </c>
      <c s="37">
        <v>50</v>
      </c>
      <c s="36">
        <v>0</v>
      </c>
      <c s="36">
        <f>ROUND(G3252*H3252,6)</f>
      </c>
      <c r="L3252" s="38">
        <v>0</v>
      </c>
      <c s="32">
        <f>ROUND(ROUND(L3252,2)*ROUND(G3252,3),2)</f>
      </c>
      <c s="36" t="s">
        <v>97</v>
      </c>
      <c>
        <f>(M3252*21)/100</f>
      </c>
      <c t="s">
        <v>28</v>
      </c>
    </row>
    <row r="3253" spans="1:5" ht="12.75">
      <c r="A3253" s="35" t="s">
        <v>56</v>
      </c>
      <c r="E3253" s="39" t="s">
        <v>4358</v>
      </c>
    </row>
    <row r="3254" spans="1:5" ht="12.75">
      <c r="A3254" s="35" t="s">
        <v>57</v>
      </c>
      <c r="E3254" s="40" t="s">
        <v>5</v>
      </c>
    </row>
    <row r="3255" spans="1:5" ht="12.75">
      <c r="A3255" t="s">
        <v>58</v>
      </c>
      <c r="E3255" s="39" t="s">
        <v>5</v>
      </c>
    </row>
    <row r="3256" spans="1:16" ht="12.75">
      <c r="A3256" t="s">
        <v>50</v>
      </c>
      <c s="34" t="s">
        <v>4359</v>
      </c>
      <c s="34" t="s">
        <v>4360</v>
      </c>
      <c s="35" t="s">
        <v>5</v>
      </c>
      <c s="6" t="s">
        <v>4361</v>
      </c>
      <c s="36" t="s">
        <v>1223</v>
      </c>
      <c s="37">
        <v>2</v>
      </c>
      <c s="36">
        <v>0</v>
      </c>
      <c s="36">
        <f>ROUND(G3256*H3256,6)</f>
      </c>
      <c r="L3256" s="38">
        <v>0</v>
      </c>
      <c s="32">
        <f>ROUND(ROUND(L3256,2)*ROUND(G3256,3),2)</f>
      </c>
      <c s="36" t="s">
        <v>97</v>
      </c>
      <c>
        <f>(M3256*21)/100</f>
      </c>
      <c t="s">
        <v>28</v>
      </c>
    </row>
    <row r="3257" spans="1:5" ht="12.75">
      <c r="A3257" s="35" t="s">
        <v>56</v>
      </c>
      <c r="E3257" s="39" t="s">
        <v>4361</v>
      </c>
    </row>
    <row r="3258" spans="1:5" ht="12.75">
      <c r="A3258" s="35" t="s">
        <v>57</v>
      </c>
      <c r="E3258" s="40" t="s">
        <v>5</v>
      </c>
    </row>
    <row r="3259" spans="1:5" ht="12.75">
      <c r="A3259" t="s">
        <v>58</v>
      </c>
      <c r="E3259" s="39" t="s">
        <v>5</v>
      </c>
    </row>
    <row r="3260" spans="1:16" ht="12.75">
      <c r="A3260" t="s">
        <v>50</v>
      </c>
      <c s="34" t="s">
        <v>4362</v>
      </c>
      <c s="34" t="s">
        <v>4363</v>
      </c>
      <c s="35" t="s">
        <v>5</v>
      </c>
      <c s="6" t="s">
        <v>4364</v>
      </c>
      <c s="36" t="s">
        <v>1223</v>
      </c>
      <c s="37">
        <v>1</v>
      </c>
      <c s="36">
        <v>0</v>
      </c>
      <c s="36">
        <f>ROUND(G3260*H3260,6)</f>
      </c>
      <c r="L3260" s="38">
        <v>0</v>
      </c>
      <c s="32">
        <f>ROUND(ROUND(L3260,2)*ROUND(G3260,3),2)</f>
      </c>
      <c s="36" t="s">
        <v>97</v>
      </c>
      <c>
        <f>(M3260*21)/100</f>
      </c>
      <c t="s">
        <v>28</v>
      </c>
    </row>
    <row r="3261" spans="1:5" ht="12.75">
      <c r="A3261" s="35" t="s">
        <v>56</v>
      </c>
      <c r="E3261" s="39" t="s">
        <v>4364</v>
      </c>
    </row>
    <row r="3262" spans="1:5" ht="12.75">
      <c r="A3262" s="35" t="s">
        <v>57</v>
      </c>
      <c r="E3262" s="40" t="s">
        <v>5</v>
      </c>
    </row>
    <row r="3263" spans="1:5" ht="12.75">
      <c r="A3263" t="s">
        <v>58</v>
      </c>
      <c r="E3263" s="39" t="s">
        <v>5</v>
      </c>
    </row>
    <row r="3264" spans="1:16" ht="12.75">
      <c r="A3264" t="s">
        <v>50</v>
      </c>
      <c s="34" t="s">
        <v>4365</v>
      </c>
      <c s="34" t="s">
        <v>4366</v>
      </c>
      <c s="35" t="s">
        <v>5</v>
      </c>
      <c s="6" t="s">
        <v>4367</v>
      </c>
      <c s="36" t="s">
        <v>1223</v>
      </c>
      <c s="37">
        <v>5</v>
      </c>
      <c s="36">
        <v>0</v>
      </c>
      <c s="36">
        <f>ROUND(G3264*H3264,6)</f>
      </c>
      <c r="L3264" s="38">
        <v>0</v>
      </c>
      <c s="32">
        <f>ROUND(ROUND(L3264,2)*ROUND(G3264,3),2)</f>
      </c>
      <c s="36" t="s">
        <v>97</v>
      </c>
      <c>
        <f>(M3264*21)/100</f>
      </c>
      <c t="s">
        <v>28</v>
      </c>
    </row>
    <row r="3265" spans="1:5" ht="12.75">
      <c r="A3265" s="35" t="s">
        <v>56</v>
      </c>
      <c r="E3265" s="39" t="s">
        <v>4367</v>
      </c>
    </row>
    <row r="3266" spans="1:5" ht="12.75">
      <c r="A3266" s="35" t="s">
        <v>57</v>
      </c>
      <c r="E3266" s="40" t="s">
        <v>5</v>
      </c>
    </row>
    <row r="3267" spans="1:5" ht="12.75">
      <c r="A3267" t="s">
        <v>58</v>
      </c>
      <c r="E3267" s="39" t="s">
        <v>5</v>
      </c>
    </row>
    <row r="3268" spans="1:16" ht="12.75">
      <c r="A3268" t="s">
        <v>50</v>
      </c>
      <c s="34" t="s">
        <v>4368</v>
      </c>
      <c s="34" t="s">
        <v>4369</v>
      </c>
      <c s="35" t="s">
        <v>5</v>
      </c>
      <c s="6" t="s">
        <v>4370</v>
      </c>
      <c s="36" t="s">
        <v>1223</v>
      </c>
      <c s="37">
        <v>1</v>
      </c>
      <c s="36">
        <v>0</v>
      </c>
      <c s="36">
        <f>ROUND(G3268*H3268,6)</f>
      </c>
      <c r="L3268" s="38">
        <v>0</v>
      </c>
      <c s="32">
        <f>ROUND(ROUND(L3268,2)*ROUND(G3268,3),2)</f>
      </c>
      <c s="36" t="s">
        <v>97</v>
      </c>
      <c>
        <f>(M3268*21)/100</f>
      </c>
      <c t="s">
        <v>28</v>
      </c>
    </row>
    <row r="3269" spans="1:5" ht="12.75">
      <c r="A3269" s="35" t="s">
        <v>56</v>
      </c>
      <c r="E3269" s="39" t="s">
        <v>4370</v>
      </c>
    </row>
    <row r="3270" spans="1:5" ht="12.75">
      <c r="A3270" s="35" t="s">
        <v>57</v>
      </c>
      <c r="E3270" s="40" t="s">
        <v>5</v>
      </c>
    </row>
    <row r="3271" spans="1:5" ht="12.75">
      <c r="A3271" t="s">
        <v>58</v>
      </c>
      <c r="E3271" s="39" t="s">
        <v>5</v>
      </c>
    </row>
    <row r="3272" spans="1:16" ht="12.75">
      <c r="A3272" t="s">
        <v>50</v>
      </c>
      <c s="34" t="s">
        <v>4371</v>
      </c>
      <c s="34" t="s">
        <v>4372</v>
      </c>
      <c s="35" t="s">
        <v>5</v>
      </c>
      <c s="6" t="s">
        <v>4373</v>
      </c>
      <c s="36" t="s">
        <v>1223</v>
      </c>
      <c s="37">
        <v>1</v>
      </c>
      <c s="36">
        <v>0</v>
      </c>
      <c s="36">
        <f>ROUND(G3272*H3272,6)</f>
      </c>
      <c r="L3272" s="38">
        <v>0</v>
      </c>
      <c s="32">
        <f>ROUND(ROUND(L3272,2)*ROUND(G3272,3),2)</f>
      </c>
      <c s="36" t="s">
        <v>97</v>
      </c>
      <c>
        <f>(M3272*21)/100</f>
      </c>
      <c t="s">
        <v>28</v>
      </c>
    </row>
    <row r="3273" spans="1:5" ht="12.75">
      <c r="A3273" s="35" t="s">
        <v>56</v>
      </c>
      <c r="E3273" s="39" t="s">
        <v>4373</v>
      </c>
    </row>
    <row r="3274" spans="1:5" ht="12.75">
      <c r="A3274" s="35" t="s">
        <v>57</v>
      </c>
      <c r="E3274" s="40" t="s">
        <v>5</v>
      </c>
    </row>
    <row r="3275" spans="1:5" ht="12.75">
      <c r="A3275" t="s">
        <v>58</v>
      </c>
      <c r="E3275" s="39" t="s">
        <v>5</v>
      </c>
    </row>
    <row r="3276" spans="1:16" ht="12.75">
      <c r="A3276" t="s">
        <v>50</v>
      </c>
      <c s="34" t="s">
        <v>4374</v>
      </c>
      <c s="34" t="s">
        <v>4375</v>
      </c>
      <c s="35" t="s">
        <v>5</v>
      </c>
      <c s="6" t="s">
        <v>4376</v>
      </c>
      <c s="36" t="s">
        <v>1223</v>
      </c>
      <c s="37">
        <v>1</v>
      </c>
      <c s="36">
        <v>0</v>
      </c>
      <c s="36">
        <f>ROUND(G3276*H3276,6)</f>
      </c>
      <c r="L3276" s="38">
        <v>0</v>
      </c>
      <c s="32">
        <f>ROUND(ROUND(L3276,2)*ROUND(G3276,3),2)</f>
      </c>
      <c s="36" t="s">
        <v>97</v>
      </c>
      <c>
        <f>(M3276*21)/100</f>
      </c>
      <c t="s">
        <v>28</v>
      </c>
    </row>
    <row r="3277" spans="1:5" ht="12.75">
      <c r="A3277" s="35" t="s">
        <v>56</v>
      </c>
      <c r="E3277" s="39" t="s">
        <v>4376</v>
      </c>
    </row>
    <row r="3278" spans="1:5" ht="12.75">
      <c r="A3278" s="35" t="s">
        <v>57</v>
      </c>
      <c r="E3278" s="40" t="s">
        <v>5</v>
      </c>
    </row>
    <row r="3279" spans="1:5" ht="12.75">
      <c r="A3279" t="s">
        <v>58</v>
      </c>
      <c r="E3279" s="39" t="s">
        <v>5</v>
      </c>
    </row>
    <row r="3280" spans="1:16" ht="12.75">
      <c r="A3280" t="s">
        <v>50</v>
      </c>
      <c s="34" t="s">
        <v>4377</v>
      </c>
      <c s="34" t="s">
        <v>4378</v>
      </c>
      <c s="35" t="s">
        <v>5</v>
      </c>
      <c s="6" t="s">
        <v>4379</v>
      </c>
      <c s="36" t="s">
        <v>1223</v>
      </c>
      <c s="37">
        <v>1</v>
      </c>
      <c s="36">
        <v>0</v>
      </c>
      <c s="36">
        <f>ROUND(G3280*H3280,6)</f>
      </c>
      <c r="L3280" s="38">
        <v>0</v>
      </c>
      <c s="32">
        <f>ROUND(ROUND(L3280,2)*ROUND(G3280,3),2)</f>
      </c>
      <c s="36" t="s">
        <v>97</v>
      </c>
      <c>
        <f>(M3280*21)/100</f>
      </c>
      <c t="s">
        <v>28</v>
      </c>
    </row>
    <row r="3281" spans="1:5" ht="12.75">
      <c r="A3281" s="35" t="s">
        <v>56</v>
      </c>
      <c r="E3281" s="39" t="s">
        <v>4379</v>
      </c>
    </row>
    <row r="3282" spans="1:5" ht="12.75">
      <c r="A3282" s="35" t="s">
        <v>57</v>
      </c>
      <c r="E3282" s="40" t="s">
        <v>5</v>
      </c>
    </row>
    <row r="3283" spans="1:5" ht="12.75">
      <c r="A3283" t="s">
        <v>58</v>
      </c>
      <c r="E3283" s="39" t="s">
        <v>5</v>
      </c>
    </row>
    <row r="3284" spans="1:16" ht="12.75">
      <c r="A3284" t="s">
        <v>50</v>
      </c>
      <c s="34" t="s">
        <v>4380</v>
      </c>
      <c s="34" t="s">
        <v>4381</v>
      </c>
      <c s="35" t="s">
        <v>5</v>
      </c>
      <c s="6" t="s">
        <v>4382</v>
      </c>
      <c s="36" t="s">
        <v>1223</v>
      </c>
      <c s="37">
        <v>1</v>
      </c>
      <c s="36">
        <v>0</v>
      </c>
      <c s="36">
        <f>ROUND(G3284*H3284,6)</f>
      </c>
      <c r="L3284" s="38">
        <v>0</v>
      </c>
      <c s="32">
        <f>ROUND(ROUND(L3284,2)*ROUND(G3284,3),2)</f>
      </c>
      <c s="36" t="s">
        <v>97</v>
      </c>
      <c>
        <f>(M3284*21)/100</f>
      </c>
      <c t="s">
        <v>28</v>
      </c>
    </row>
    <row r="3285" spans="1:5" ht="12.75">
      <c r="A3285" s="35" t="s">
        <v>56</v>
      </c>
      <c r="E3285" s="39" t="s">
        <v>4382</v>
      </c>
    </row>
    <row r="3286" spans="1:5" ht="12.75">
      <c r="A3286" s="35" t="s">
        <v>57</v>
      </c>
      <c r="E3286" s="40" t="s">
        <v>5</v>
      </c>
    </row>
    <row r="3287" spans="1:5" ht="12.75">
      <c r="A3287" t="s">
        <v>58</v>
      </c>
      <c r="E3287" s="39" t="s">
        <v>5</v>
      </c>
    </row>
    <row r="3288" spans="1:16" ht="12.75">
      <c r="A3288" t="s">
        <v>50</v>
      </c>
      <c s="34" t="s">
        <v>4383</v>
      </c>
      <c s="34" t="s">
        <v>4384</v>
      </c>
      <c s="35" t="s">
        <v>5</v>
      </c>
      <c s="6" t="s">
        <v>4385</v>
      </c>
      <c s="36" t="s">
        <v>1223</v>
      </c>
      <c s="37">
        <v>1</v>
      </c>
      <c s="36">
        <v>0</v>
      </c>
      <c s="36">
        <f>ROUND(G3288*H3288,6)</f>
      </c>
      <c r="L3288" s="38">
        <v>0</v>
      </c>
      <c s="32">
        <f>ROUND(ROUND(L3288,2)*ROUND(G3288,3),2)</f>
      </c>
      <c s="36" t="s">
        <v>97</v>
      </c>
      <c>
        <f>(M3288*21)/100</f>
      </c>
      <c t="s">
        <v>28</v>
      </c>
    </row>
    <row r="3289" spans="1:5" ht="12.75">
      <c r="A3289" s="35" t="s">
        <v>56</v>
      </c>
      <c r="E3289" s="39" t="s">
        <v>4385</v>
      </c>
    </row>
    <row r="3290" spans="1:5" ht="12.75">
      <c r="A3290" s="35" t="s">
        <v>57</v>
      </c>
      <c r="E3290" s="40" t="s">
        <v>5</v>
      </c>
    </row>
    <row r="3291" spans="1:5" ht="12.75">
      <c r="A3291" t="s">
        <v>58</v>
      </c>
      <c r="E3291" s="39" t="s">
        <v>5</v>
      </c>
    </row>
    <row r="3292" spans="1:16" ht="25.5">
      <c r="A3292" t="s">
        <v>50</v>
      </c>
      <c s="34" t="s">
        <v>4386</v>
      </c>
      <c s="34" t="s">
        <v>4387</v>
      </c>
      <c s="35" t="s">
        <v>5</v>
      </c>
      <c s="6" t="s">
        <v>4388</v>
      </c>
      <c s="36" t="s">
        <v>54</v>
      </c>
      <c s="37">
        <v>7</v>
      </c>
      <c s="36">
        <v>0</v>
      </c>
      <c s="36">
        <f>ROUND(G3292*H3292,6)</f>
      </c>
      <c r="L3292" s="38">
        <v>0</v>
      </c>
      <c s="32">
        <f>ROUND(ROUND(L3292,2)*ROUND(G3292,3),2)</f>
      </c>
      <c s="36" t="s">
        <v>926</v>
      </c>
      <c>
        <f>(M3292*21)/100</f>
      </c>
      <c t="s">
        <v>28</v>
      </c>
    </row>
    <row r="3293" spans="1:5" ht="25.5">
      <c r="A3293" s="35" t="s">
        <v>56</v>
      </c>
      <c r="E3293" s="39" t="s">
        <v>4388</v>
      </c>
    </row>
    <row r="3294" spans="1:5" ht="12.75">
      <c r="A3294" s="35" t="s">
        <v>57</v>
      </c>
      <c r="E3294" s="40" t="s">
        <v>5</v>
      </c>
    </row>
    <row r="3295" spans="1:5" ht="12.75">
      <c r="A3295" t="s">
        <v>58</v>
      </c>
      <c r="E3295" s="39" t="s">
        <v>59</v>
      </c>
    </row>
    <row r="3296" spans="1:16" ht="25.5">
      <c r="A3296" t="s">
        <v>50</v>
      </c>
      <c s="34" t="s">
        <v>4389</v>
      </c>
      <c s="34" t="s">
        <v>4390</v>
      </c>
      <c s="35" t="s">
        <v>5</v>
      </c>
      <c s="6" t="s">
        <v>4391</v>
      </c>
      <c s="36" t="s">
        <v>54</v>
      </c>
      <c s="37">
        <v>4</v>
      </c>
      <c s="36">
        <v>0.069</v>
      </c>
      <c s="36">
        <f>ROUND(G3296*H3296,6)</f>
      </c>
      <c r="L3296" s="38">
        <v>0</v>
      </c>
      <c s="32">
        <f>ROUND(ROUND(L3296,2)*ROUND(G3296,3),2)</f>
      </c>
      <c s="36" t="s">
        <v>97</v>
      </c>
      <c>
        <f>(M3296*21)/100</f>
      </c>
      <c t="s">
        <v>28</v>
      </c>
    </row>
    <row r="3297" spans="1:5" ht="38.25">
      <c r="A3297" s="35" t="s">
        <v>56</v>
      </c>
      <c r="E3297" s="39" t="s">
        <v>4392</v>
      </c>
    </row>
    <row r="3298" spans="1:5" ht="12.75">
      <c r="A3298" s="35" t="s">
        <v>57</v>
      </c>
      <c r="E3298" s="40" t="s">
        <v>5</v>
      </c>
    </row>
    <row r="3299" spans="1:5" ht="12.75">
      <c r="A3299" t="s">
        <v>58</v>
      </c>
      <c r="E3299" s="39" t="s">
        <v>5</v>
      </c>
    </row>
    <row r="3300" spans="1:16" ht="25.5">
      <c r="A3300" t="s">
        <v>50</v>
      </c>
      <c s="34" t="s">
        <v>4393</v>
      </c>
      <c s="34" t="s">
        <v>4394</v>
      </c>
      <c s="35" t="s">
        <v>5</v>
      </c>
      <c s="6" t="s">
        <v>4395</v>
      </c>
      <c s="36" t="s">
        <v>54</v>
      </c>
      <c s="37">
        <v>1</v>
      </c>
      <c s="36">
        <v>0.069</v>
      </c>
      <c s="36">
        <f>ROUND(G3300*H3300,6)</f>
      </c>
      <c r="L3300" s="38">
        <v>0</v>
      </c>
      <c s="32">
        <f>ROUND(ROUND(L3300,2)*ROUND(G3300,3),2)</f>
      </c>
      <c s="36" t="s">
        <v>97</v>
      </c>
      <c>
        <f>(M3300*21)/100</f>
      </c>
      <c t="s">
        <v>28</v>
      </c>
    </row>
    <row r="3301" spans="1:5" ht="38.25">
      <c r="A3301" s="35" t="s">
        <v>56</v>
      </c>
      <c r="E3301" s="39" t="s">
        <v>4396</v>
      </c>
    </row>
    <row r="3302" spans="1:5" ht="12.75">
      <c r="A3302" s="35" t="s">
        <v>57</v>
      </c>
      <c r="E3302" s="40" t="s">
        <v>5</v>
      </c>
    </row>
    <row r="3303" spans="1:5" ht="12.75">
      <c r="A3303" t="s">
        <v>58</v>
      </c>
      <c r="E3303" s="39" t="s">
        <v>5</v>
      </c>
    </row>
    <row r="3304" spans="1:16" ht="25.5">
      <c r="A3304" t="s">
        <v>50</v>
      </c>
      <c s="34" t="s">
        <v>4397</v>
      </c>
      <c s="34" t="s">
        <v>4398</v>
      </c>
      <c s="35" t="s">
        <v>5</v>
      </c>
      <c s="6" t="s">
        <v>4395</v>
      </c>
      <c s="36" t="s">
        <v>54</v>
      </c>
      <c s="37">
        <v>1</v>
      </c>
      <c s="36">
        <v>0.069</v>
      </c>
      <c s="36">
        <f>ROUND(G3304*H3304,6)</f>
      </c>
      <c r="L3304" s="38">
        <v>0</v>
      </c>
      <c s="32">
        <f>ROUND(ROUND(L3304,2)*ROUND(G3304,3),2)</f>
      </c>
      <c s="36" t="s">
        <v>97</v>
      </c>
      <c>
        <f>(M3304*21)/100</f>
      </c>
      <c t="s">
        <v>28</v>
      </c>
    </row>
    <row r="3305" spans="1:5" ht="38.25">
      <c r="A3305" s="35" t="s">
        <v>56</v>
      </c>
      <c r="E3305" s="39" t="s">
        <v>4399</v>
      </c>
    </row>
    <row r="3306" spans="1:5" ht="12.75">
      <c r="A3306" s="35" t="s">
        <v>57</v>
      </c>
      <c r="E3306" s="40" t="s">
        <v>5</v>
      </c>
    </row>
    <row r="3307" spans="1:5" ht="12.75">
      <c r="A3307" t="s">
        <v>58</v>
      </c>
      <c r="E3307" s="39" t="s">
        <v>5</v>
      </c>
    </row>
    <row r="3308" spans="1:16" ht="25.5">
      <c r="A3308" t="s">
        <v>50</v>
      </c>
      <c s="34" t="s">
        <v>4400</v>
      </c>
      <c s="34" t="s">
        <v>4401</v>
      </c>
      <c s="35" t="s">
        <v>5</v>
      </c>
      <c s="6" t="s">
        <v>4402</v>
      </c>
      <c s="36" t="s">
        <v>54</v>
      </c>
      <c s="37">
        <v>1</v>
      </c>
      <c s="36">
        <v>0.069</v>
      </c>
      <c s="36">
        <f>ROUND(G3308*H3308,6)</f>
      </c>
      <c r="L3308" s="38">
        <v>0</v>
      </c>
      <c s="32">
        <f>ROUND(ROUND(L3308,2)*ROUND(G3308,3),2)</f>
      </c>
      <c s="36" t="s">
        <v>97</v>
      </c>
      <c>
        <f>(M3308*21)/100</f>
      </c>
      <c t="s">
        <v>28</v>
      </c>
    </row>
    <row r="3309" spans="1:5" ht="51">
      <c r="A3309" s="35" t="s">
        <v>56</v>
      </c>
      <c r="E3309" s="39" t="s">
        <v>4403</v>
      </c>
    </row>
    <row r="3310" spans="1:5" ht="12.75">
      <c r="A3310" s="35" t="s">
        <v>57</v>
      </c>
      <c r="E3310" s="40" t="s">
        <v>5</v>
      </c>
    </row>
    <row r="3311" spans="1:5" ht="12.75">
      <c r="A3311" t="s">
        <v>58</v>
      </c>
      <c r="E3311" s="39" t="s">
        <v>5</v>
      </c>
    </row>
    <row r="3312" spans="1:16" ht="25.5">
      <c r="A3312" t="s">
        <v>50</v>
      </c>
      <c s="34" t="s">
        <v>4404</v>
      </c>
      <c s="34" t="s">
        <v>4405</v>
      </c>
      <c s="35" t="s">
        <v>5</v>
      </c>
      <c s="6" t="s">
        <v>4321</v>
      </c>
      <c s="36" t="s">
        <v>1223</v>
      </c>
      <c s="37">
        <v>1</v>
      </c>
      <c s="36">
        <v>0</v>
      </c>
      <c s="36">
        <f>ROUND(G3312*H3312,6)</f>
      </c>
      <c r="L3312" s="38">
        <v>0</v>
      </c>
      <c s="32">
        <f>ROUND(ROUND(L3312,2)*ROUND(G3312,3),2)</f>
      </c>
      <c s="36" t="s">
        <v>97</v>
      </c>
      <c>
        <f>(M3312*21)/100</f>
      </c>
      <c t="s">
        <v>28</v>
      </c>
    </row>
    <row r="3313" spans="1:5" ht="38.25">
      <c r="A3313" s="35" t="s">
        <v>56</v>
      </c>
      <c r="E3313" s="39" t="s">
        <v>4406</v>
      </c>
    </row>
    <row r="3314" spans="1:5" ht="12.75">
      <c r="A3314" s="35" t="s">
        <v>57</v>
      </c>
      <c r="E3314" s="40" t="s">
        <v>5</v>
      </c>
    </row>
    <row r="3315" spans="1:5" ht="12.75">
      <c r="A3315" t="s">
        <v>58</v>
      </c>
      <c r="E3315" s="39" t="s">
        <v>5</v>
      </c>
    </row>
    <row r="3316" spans="1:16" ht="12.75">
      <c r="A3316" t="s">
        <v>50</v>
      </c>
      <c s="34" t="s">
        <v>4407</v>
      </c>
      <c s="34" t="s">
        <v>4408</v>
      </c>
      <c s="35" t="s">
        <v>5</v>
      </c>
      <c s="6" t="s">
        <v>4409</v>
      </c>
      <c s="36" t="s">
        <v>1223</v>
      </c>
      <c s="37">
        <v>1</v>
      </c>
      <c s="36">
        <v>0</v>
      </c>
      <c s="36">
        <f>ROUND(G3316*H3316,6)</f>
      </c>
      <c r="L3316" s="38">
        <v>0</v>
      </c>
      <c s="32">
        <f>ROUND(ROUND(L3316,2)*ROUND(G3316,3),2)</f>
      </c>
      <c s="36" t="s">
        <v>97</v>
      </c>
      <c>
        <f>(M3316*21)/100</f>
      </c>
      <c t="s">
        <v>28</v>
      </c>
    </row>
    <row r="3317" spans="1:5" ht="12.75">
      <c r="A3317" s="35" t="s">
        <v>56</v>
      </c>
      <c r="E3317" s="39" t="s">
        <v>4409</v>
      </c>
    </row>
    <row r="3318" spans="1:5" ht="12.75">
      <c r="A3318" s="35" t="s">
        <v>57</v>
      </c>
      <c r="E3318" s="40" t="s">
        <v>5</v>
      </c>
    </row>
    <row r="3319" spans="1:5" ht="12.75">
      <c r="A3319" t="s">
        <v>58</v>
      </c>
      <c r="E3319" s="39" t="s">
        <v>5</v>
      </c>
    </row>
    <row r="3320" spans="1:16" ht="12.75">
      <c r="A3320" t="s">
        <v>50</v>
      </c>
      <c s="34" t="s">
        <v>4410</v>
      </c>
      <c s="34" t="s">
        <v>4411</v>
      </c>
      <c s="35" t="s">
        <v>5</v>
      </c>
      <c s="6" t="s">
        <v>4409</v>
      </c>
      <c s="36" t="s">
        <v>1223</v>
      </c>
      <c s="37">
        <v>1</v>
      </c>
      <c s="36">
        <v>0</v>
      </c>
      <c s="36">
        <f>ROUND(G3320*H3320,6)</f>
      </c>
      <c r="L3320" s="38">
        <v>0</v>
      </c>
      <c s="32">
        <f>ROUND(ROUND(L3320,2)*ROUND(G3320,3),2)</f>
      </c>
      <c s="36" t="s">
        <v>97</v>
      </c>
      <c>
        <f>(M3320*21)/100</f>
      </c>
      <c t="s">
        <v>28</v>
      </c>
    </row>
    <row r="3321" spans="1:5" ht="12.75">
      <c r="A3321" s="35" t="s">
        <v>56</v>
      </c>
      <c r="E3321" s="39" t="s">
        <v>4409</v>
      </c>
    </row>
    <row r="3322" spans="1:5" ht="12.75">
      <c r="A3322" s="35" t="s">
        <v>57</v>
      </c>
      <c r="E3322" s="40" t="s">
        <v>5</v>
      </c>
    </row>
    <row r="3323" spans="1:5" ht="12.75">
      <c r="A3323" t="s">
        <v>58</v>
      </c>
      <c r="E3323" s="39" t="s">
        <v>5</v>
      </c>
    </row>
    <row r="3324" spans="1:16" ht="12.75">
      <c r="A3324" t="s">
        <v>50</v>
      </c>
      <c s="34" t="s">
        <v>4412</v>
      </c>
      <c s="34" t="s">
        <v>4413</v>
      </c>
      <c s="35" t="s">
        <v>5</v>
      </c>
      <c s="6" t="s">
        <v>4414</v>
      </c>
      <c s="36" t="s">
        <v>1223</v>
      </c>
      <c s="37">
        <v>3</v>
      </c>
      <c s="36">
        <v>0</v>
      </c>
      <c s="36">
        <f>ROUND(G3324*H3324,6)</f>
      </c>
      <c r="L3324" s="38">
        <v>0</v>
      </c>
      <c s="32">
        <f>ROUND(ROUND(L3324,2)*ROUND(G3324,3),2)</f>
      </c>
      <c s="36" t="s">
        <v>97</v>
      </c>
      <c>
        <f>(M3324*21)/100</f>
      </c>
      <c t="s">
        <v>28</v>
      </c>
    </row>
    <row r="3325" spans="1:5" ht="12.75">
      <c r="A3325" s="35" t="s">
        <v>56</v>
      </c>
      <c r="E3325" s="39" t="s">
        <v>4414</v>
      </c>
    </row>
    <row r="3326" spans="1:5" ht="12.75">
      <c r="A3326" s="35" t="s">
        <v>57</v>
      </c>
      <c r="E3326" s="40" t="s">
        <v>5</v>
      </c>
    </row>
    <row r="3327" spans="1:5" ht="12.75">
      <c r="A3327" t="s">
        <v>58</v>
      </c>
      <c r="E3327" s="39" t="s">
        <v>5</v>
      </c>
    </row>
    <row r="3328" spans="1:16" ht="12.75">
      <c r="A3328" t="s">
        <v>50</v>
      </c>
      <c s="34" t="s">
        <v>4415</v>
      </c>
      <c s="34" t="s">
        <v>4416</v>
      </c>
      <c s="35" t="s">
        <v>5</v>
      </c>
      <c s="6" t="s">
        <v>4417</v>
      </c>
      <c s="36" t="s">
        <v>1223</v>
      </c>
      <c s="37">
        <v>1</v>
      </c>
      <c s="36">
        <v>0</v>
      </c>
      <c s="36">
        <f>ROUND(G3328*H3328,6)</f>
      </c>
      <c r="L3328" s="38">
        <v>0</v>
      </c>
      <c s="32">
        <f>ROUND(ROUND(L3328,2)*ROUND(G3328,3),2)</f>
      </c>
      <c s="36" t="s">
        <v>97</v>
      </c>
      <c>
        <f>(M3328*21)/100</f>
      </c>
      <c t="s">
        <v>28</v>
      </c>
    </row>
    <row r="3329" spans="1:5" ht="12.75">
      <c r="A3329" s="35" t="s">
        <v>56</v>
      </c>
      <c r="E3329" s="39" t="s">
        <v>4417</v>
      </c>
    </row>
    <row r="3330" spans="1:5" ht="12.75">
      <c r="A3330" s="35" t="s">
        <v>57</v>
      </c>
      <c r="E3330" s="40" t="s">
        <v>5</v>
      </c>
    </row>
    <row r="3331" spans="1:5" ht="12.75">
      <c r="A3331" t="s">
        <v>58</v>
      </c>
      <c r="E3331" s="39" t="s">
        <v>5</v>
      </c>
    </row>
    <row r="3332" spans="1:16" ht="12.75">
      <c r="A3332" t="s">
        <v>50</v>
      </c>
      <c s="34" t="s">
        <v>4418</v>
      </c>
      <c s="34" t="s">
        <v>4419</v>
      </c>
      <c s="35" t="s">
        <v>5</v>
      </c>
      <c s="6" t="s">
        <v>4420</v>
      </c>
      <c s="36" t="s">
        <v>1223</v>
      </c>
      <c s="37">
        <v>1</v>
      </c>
      <c s="36">
        <v>0</v>
      </c>
      <c s="36">
        <f>ROUND(G3332*H3332,6)</f>
      </c>
      <c r="L3332" s="38">
        <v>0</v>
      </c>
      <c s="32">
        <f>ROUND(ROUND(L3332,2)*ROUND(G3332,3),2)</f>
      </c>
      <c s="36" t="s">
        <v>97</v>
      </c>
      <c>
        <f>(M3332*21)/100</f>
      </c>
      <c t="s">
        <v>28</v>
      </c>
    </row>
    <row r="3333" spans="1:5" ht="12.75">
      <c r="A3333" s="35" t="s">
        <v>56</v>
      </c>
      <c r="E3333" s="39" t="s">
        <v>4420</v>
      </c>
    </row>
    <row r="3334" spans="1:5" ht="12.75">
      <c r="A3334" s="35" t="s">
        <v>57</v>
      </c>
      <c r="E3334" s="40" t="s">
        <v>5</v>
      </c>
    </row>
    <row r="3335" spans="1:5" ht="12.75">
      <c r="A3335" t="s">
        <v>58</v>
      </c>
      <c r="E3335" s="39" t="s">
        <v>5</v>
      </c>
    </row>
    <row r="3336" spans="1:16" ht="12.75">
      <c r="A3336" t="s">
        <v>50</v>
      </c>
      <c s="34" t="s">
        <v>4421</v>
      </c>
      <c s="34" t="s">
        <v>4422</v>
      </c>
      <c s="35" t="s">
        <v>5</v>
      </c>
      <c s="6" t="s">
        <v>4423</v>
      </c>
      <c s="36" t="s">
        <v>1223</v>
      </c>
      <c s="37">
        <v>1</v>
      </c>
      <c s="36">
        <v>0</v>
      </c>
      <c s="36">
        <f>ROUND(G3336*H3336,6)</f>
      </c>
      <c r="L3336" s="38">
        <v>0</v>
      </c>
      <c s="32">
        <f>ROUND(ROUND(L3336,2)*ROUND(G3336,3),2)</f>
      </c>
      <c s="36" t="s">
        <v>97</v>
      </c>
      <c>
        <f>(M3336*21)/100</f>
      </c>
      <c t="s">
        <v>28</v>
      </c>
    </row>
    <row r="3337" spans="1:5" ht="12.75">
      <c r="A3337" s="35" t="s">
        <v>56</v>
      </c>
      <c r="E3337" s="39" t="s">
        <v>4423</v>
      </c>
    </row>
    <row r="3338" spans="1:5" ht="12.75">
      <c r="A3338" s="35" t="s">
        <v>57</v>
      </c>
      <c r="E3338" s="40" t="s">
        <v>5</v>
      </c>
    </row>
    <row r="3339" spans="1:5" ht="12.75">
      <c r="A3339" t="s">
        <v>58</v>
      </c>
      <c r="E3339" s="39" t="s">
        <v>5</v>
      </c>
    </row>
    <row r="3340" spans="1:16" ht="12.75">
      <c r="A3340" t="s">
        <v>50</v>
      </c>
      <c s="34" t="s">
        <v>4424</v>
      </c>
      <c s="34" t="s">
        <v>4425</v>
      </c>
      <c s="35" t="s">
        <v>5</v>
      </c>
      <c s="6" t="s">
        <v>4426</v>
      </c>
      <c s="36" t="s">
        <v>1223</v>
      </c>
      <c s="37">
        <v>3</v>
      </c>
      <c s="36">
        <v>0</v>
      </c>
      <c s="36">
        <f>ROUND(G3340*H3340,6)</f>
      </c>
      <c r="L3340" s="38">
        <v>0</v>
      </c>
      <c s="32">
        <f>ROUND(ROUND(L3340,2)*ROUND(G3340,3),2)</f>
      </c>
      <c s="36" t="s">
        <v>97</v>
      </c>
      <c>
        <f>(M3340*21)/100</f>
      </c>
      <c t="s">
        <v>28</v>
      </c>
    </row>
    <row r="3341" spans="1:5" ht="12.75">
      <c r="A3341" s="35" t="s">
        <v>56</v>
      </c>
      <c r="E3341" s="39" t="s">
        <v>4426</v>
      </c>
    </row>
    <row r="3342" spans="1:5" ht="12.75">
      <c r="A3342" s="35" t="s">
        <v>57</v>
      </c>
      <c r="E3342" s="40" t="s">
        <v>5</v>
      </c>
    </row>
    <row r="3343" spans="1:5" ht="12.75">
      <c r="A3343" t="s">
        <v>58</v>
      </c>
      <c r="E3343" s="39" t="s">
        <v>5</v>
      </c>
    </row>
    <row r="3344" spans="1:16" ht="12.75">
      <c r="A3344" t="s">
        <v>50</v>
      </c>
      <c s="34" t="s">
        <v>4427</v>
      </c>
      <c s="34" t="s">
        <v>4428</v>
      </c>
      <c s="35" t="s">
        <v>5</v>
      </c>
      <c s="6" t="s">
        <v>4429</v>
      </c>
      <c s="36" t="s">
        <v>1223</v>
      </c>
      <c s="37">
        <v>1</v>
      </c>
      <c s="36">
        <v>0</v>
      </c>
      <c s="36">
        <f>ROUND(G3344*H3344,6)</f>
      </c>
      <c r="L3344" s="38">
        <v>0</v>
      </c>
      <c s="32">
        <f>ROUND(ROUND(L3344,2)*ROUND(G3344,3),2)</f>
      </c>
      <c s="36" t="s">
        <v>97</v>
      </c>
      <c>
        <f>(M3344*21)/100</f>
      </c>
      <c t="s">
        <v>28</v>
      </c>
    </row>
    <row r="3345" spans="1:5" ht="12.75">
      <c r="A3345" s="35" t="s">
        <v>56</v>
      </c>
      <c r="E3345" s="39" t="s">
        <v>4429</v>
      </c>
    </row>
    <row r="3346" spans="1:5" ht="12.75">
      <c r="A3346" s="35" t="s">
        <v>57</v>
      </c>
      <c r="E3346" s="40" t="s">
        <v>5</v>
      </c>
    </row>
    <row r="3347" spans="1:5" ht="12.75">
      <c r="A3347" t="s">
        <v>58</v>
      </c>
      <c r="E3347" s="39" t="s">
        <v>5</v>
      </c>
    </row>
    <row r="3348" spans="1:16" ht="12.75">
      <c r="A3348" t="s">
        <v>50</v>
      </c>
      <c s="34" t="s">
        <v>4430</v>
      </c>
      <c s="34" t="s">
        <v>4431</v>
      </c>
      <c s="35" t="s">
        <v>5</v>
      </c>
      <c s="6" t="s">
        <v>4432</v>
      </c>
      <c s="36" t="s">
        <v>1223</v>
      </c>
      <c s="37">
        <v>1</v>
      </c>
      <c s="36">
        <v>0</v>
      </c>
      <c s="36">
        <f>ROUND(G3348*H3348,6)</f>
      </c>
      <c r="L3348" s="38">
        <v>0</v>
      </c>
      <c s="32">
        <f>ROUND(ROUND(L3348,2)*ROUND(G3348,3),2)</f>
      </c>
      <c s="36" t="s">
        <v>97</v>
      </c>
      <c>
        <f>(M3348*21)/100</f>
      </c>
      <c t="s">
        <v>28</v>
      </c>
    </row>
    <row r="3349" spans="1:5" ht="12.75">
      <c r="A3349" s="35" t="s">
        <v>56</v>
      </c>
      <c r="E3349" s="39" t="s">
        <v>4432</v>
      </c>
    </row>
    <row r="3350" spans="1:5" ht="12.75">
      <c r="A3350" s="35" t="s">
        <v>57</v>
      </c>
      <c r="E3350" s="40" t="s">
        <v>5</v>
      </c>
    </row>
    <row r="3351" spans="1:5" ht="12.75">
      <c r="A3351" t="s">
        <v>58</v>
      </c>
      <c r="E3351" s="39" t="s">
        <v>5</v>
      </c>
    </row>
    <row r="3352" spans="1:16" ht="12.75">
      <c r="A3352" t="s">
        <v>50</v>
      </c>
      <c s="34" t="s">
        <v>4433</v>
      </c>
      <c s="34" t="s">
        <v>4434</v>
      </c>
      <c s="35" t="s">
        <v>5</v>
      </c>
      <c s="6" t="s">
        <v>4426</v>
      </c>
      <c s="36" t="s">
        <v>1223</v>
      </c>
      <c s="37">
        <v>1</v>
      </c>
      <c s="36">
        <v>0</v>
      </c>
      <c s="36">
        <f>ROUND(G3352*H3352,6)</f>
      </c>
      <c r="L3352" s="38">
        <v>0</v>
      </c>
      <c s="32">
        <f>ROUND(ROUND(L3352,2)*ROUND(G3352,3),2)</f>
      </c>
      <c s="36" t="s">
        <v>97</v>
      </c>
      <c>
        <f>(M3352*21)/100</f>
      </c>
      <c t="s">
        <v>28</v>
      </c>
    </row>
    <row r="3353" spans="1:5" ht="12.75">
      <c r="A3353" s="35" t="s">
        <v>56</v>
      </c>
      <c r="E3353" s="39" t="s">
        <v>4426</v>
      </c>
    </row>
    <row r="3354" spans="1:5" ht="12.75">
      <c r="A3354" s="35" t="s">
        <v>57</v>
      </c>
      <c r="E3354" s="40" t="s">
        <v>5</v>
      </c>
    </row>
    <row r="3355" spans="1:5" ht="12.75">
      <c r="A3355" t="s">
        <v>58</v>
      </c>
      <c r="E3355" s="39" t="s">
        <v>5</v>
      </c>
    </row>
    <row r="3356" spans="1:16" ht="12.75">
      <c r="A3356" t="s">
        <v>50</v>
      </c>
      <c s="34" t="s">
        <v>4435</v>
      </c>
      <c s="34" t="s">
        <v>4436</v>
      </c>
      <c s="35" t="s">
        <v>5</v>
      </c>
      <c s="6" t="s">
        <v>4437</v>
      </c>
      <c s="36" t="s">
        <v>1223</v>
      </c>
      <c s="37">
        <v>1</v>
      </c>
      <c s="36">
        <v>0</v>
      </c>
      <c s="36">
        <f>ROUND(G3356*H3356,6)</f>
      </c>
      <c r="L3356" s="38">
        <v>0</v>
      </c>
      <c s="32">
        <f>ROUND(ROUND(L3356,2)*ROUND(G3356,3),2)</f>
      </c>
      <c s="36" t="s">
        <v>97</v>
      </c>
      <c>
        <f>(M3356*21)/100</f>
      </c>
      <c t="s">
        <v>28</v>
      </c>
    </row>
    <row r="3357" spans="1:5" ht="12.75">
      <c r="A3357" s="35" t="s">
        <v>56</v>
      </c>
      <c r="E3357" s="39" t="s">
        <v>4437</v>
      </c>
    </row>
    <row r="3358" spans="1:5" ht="12.75">
      <c r="A3358" s="35" t="s">
        <v>57</v>
      </c>
      <c r="E3358" s="40" t="s">
        <v>5</v>
      </c>
    </row>
    <row r="3359" spans="1:5" ht="12.75">
      <c r="A3359" t="s">
        <v>58</v>
      </c>
      <c r="E3359" s="39" t="s">
        <v>5</v>
      </c>
    </row>
    <row r="3360" spans="1:16" ht="12.75">
      <c r="A3360" t="s">
        <v>50</v>
      </c>
      <c s="34" t="s">
        <v>4438</v>
      </c>
      <c s="34" t="s">
        <v>4439</v>
      </c>
      <c s="35" t="s">
        <v>5</v>
      </c>
      <c s="6" t="s">
        <v>4440</v>
      </c>
      <c s="36" t="s">
        <v>1223</v>
      </c>
      <c s="37">
        <v>2</v>
      </c>
      <c s="36">
        <v>0</v>
      </c>
      <c s="36">
        <f>ROUND(G3360*H3360,6)</f>
      </c>
      <c r="L3360" s="38">
        <v>0</v>
      </c>
      <c s="32">
        <f>ROUND(ROUND(L3360,2)*ROUND(G3360,3),2)</f>
      </c>
      <c s="36" t="s">
        <v>97</v>
      </c>
      <c>
        <f>(M3360*21)/100</f>
      </c>
      <c t="s">
        <v>28</v>
      </c>
    </row>
    <row r="3361" spans="1:5" ht="12.75">
      <c r="A3361" s="35" t="s">
        <v>56</v>
      </c>
      <c r="E3361" s="39" t="s">
        <v>4440</v>
      </c>
    </row>
    <row r="3362" spans="1:5" ht="12.75">
      <c r="A3362" s="35" t="s">
        <v>57</v>
      </c>
      <c r="E3362" s="40" t="s">
        <v>5</v>
      </c>
    </row>
    <row r="3363" spans="1:5" ht="12.75">
      <c r="A3363" t="s">
        <v>58</v>
      </c>
      <c r="E3363" s="39" t="s">
        <v>5</v>
      </c>
    </row>
    <row r="3364" spans="1:16" ht="12.75">
      <c r="A3364" t="s">
        <v>50</v>
      </c>
      <c s="34" t="s">
        <v>4441</v>
      </c>
      <c s="34" t="s">
        <v>4442</v>
      </c>
      <c s="35" t="s">
        <v>5</v>
      </c>
      <c s="6" t="s">
        <v>4443</v>
      </c>
      <c s="36" t="s">
        <v>1223</v>
      </c>
      <c s="37">
        <v>2</v>
      </c>
      <c s="36">
        <v>0</v>
      </c>
      <c s="36">
        <f>ROUND(G3364*H3364,6)</f>
      </c>
      <c r="L3364" s="38">
        <v>0</v>
      </c>
      <c s="32">
        <f>ROUND(ROUND(L3364,2)*ROUND(G3364,3),2)</f>
      </c>
      <c s="36" t="s">
        <v>97</v>
      </c>
      <c>
        <f>(M3364*21)/100</f>
      </c>
      <c t="s">
        <v>28</v>
      </c>
    </row>
    <row r="3365" spans="1:5" ht="12.75">
      <c r="A3365" s="35" t="s">
        <v>56</v>
      </c>
      <c r="E3365" s="39" t="s">
        <v>4443</v>
      </c>
    </row>
    <row r="3366" spans="1:5" ht="12.75">
      <c r="A3366" s="35" t="s">
        <v>57</v>
      </c>
      <c r="E3366" s="40" t="s">
        <v>5</v>
      </c>
    </row>
    <row r="3367" spans="1:5" ht="12.75">
      <c r="A3367" t="s">
        <v>58</v>
      </c>
      <c r="E3367" s="39" t="s">
        <v>5</v>
      </c>
    </row>
    <row r="3368" spans="1:16" ht="12.75">
      <c r="A3368" t="s">
        <v>50</v>
      </c>
      <c s="34" t="s">
        <v>4444</v>
      </c>
      <c s="34" t="s">
        <v>4445</v>
      </c>
      <c s="35" t="s">
        <v>5</v>
      </c>
      <c s="6" t="s">
        <v>4446</v>
      </c>
      <c s="36" t="s">
        <v>1223</v>
      </c>
      <c s="37">
        <v>1</v>
      </c>
      <c s="36">
        <v>0</v>
      </c>
      <c s="36">
        <f>ROUND(G3368*H3368,6)</f>
      </c>
      <c r="L3368" s="38">
        <v>0</v>
      </c>
      <c s="32">
        <f>ROUND(ROUND(L3368,2)*ROUND(G3368,3),2)</f>
      </c>
      <c s="36" t="s">
        <v>97</v>
      </c>
      <c>
        <f>(M3368*21)/100</f>
      </c>
      <c t="s">
        <v>28</v>
      </c>
    </row>
    <row r="3369" spans="1:5" ht="12.75">
      <c r="A3369" s="35" t="s">
        <v>56</v>
      </c>
      <c r="E3369" s="39" t="s">
        <v>4446</v>
      </c>
    </row>
    <row r="3370" spans="1:5" ht="12.75">
      <c r="A3370" s="35" t="s">
        <v>57</v>
      </c>
      <c r="E3370" s="40" t="s">
        <v>5</v>
      </c>
    </row>
    <row r="3371" spans="1:5" ht="12.75">
      <c r="A3371" t="s">
        <v>58</v>
      </c>
      <c r="E3371" s="39" t="s">
        <v>5</v>
      </c>
    </row>
    <row r="3372" spans="1:16" ht="25.5">
      <c r="A3372" t="s">
        <v>50</v>
      </c>
      <c s="34" t="s">
        <v>4447</v>
      </c>
      <c s="34" t="s">
        <v>4448</v>
      </c>
      <c s="35" t="s">
        <v>5</v>
      </c>
      <c s="6" t="s">
        <v>4449</v>
      </c>
      <c s="36" t="s">
        <v>1223</v>
      </c>
      <c s="37">
        <v>5</v>
      </c>
      <c s="36">
        <v>0</v>
      </c>
      <c s="36">
        <f>ROUND(G3372*H3372,6)</f>
      </c>
      <c r="L3372" s="38">
        <v>0</v>
      </c>
      <c s="32">
        <f>ROUND(ROUND(L3372,2)*ROUND(G3372,3),2)</f>
      </c>
      <c s="36" t="s">
        <v>97</v>
      </c>
      <c>
        <f>(M3372*21)/100</f>
      </c>
      <c t="s">
        <v>28</v>
      </c>
    </row>
    <row r="3373" spans="1:5" ht="25.5">
      <c r="A3373" s="35" t="s">
        <v>56</v>
      </c>
      <c r="E3373" s="39" t="s">
        <v>4449</v>
      </c>
    </row>
    <row r="3374" spans="1:5" ht="12.75">
      <c r="A3374" s="35" t="s">
        <v>57</v>
      </c>
      <c r="E3374" s="40" t="s">
        <v>5</v>
      </c>
    </row>
    <row r="3375" spans="1:5" ht="12.75">
      <c r="A3375" t="s">
        <v>58</v>
      </c>
      <c r="E3375" s="39" t="s">
        <v>5</v>
      </c>
    </row>
    <row r="3376" spans="1:16" ht="12.75">
      <c r="A3376" t="s">
        <v>50</v>
      </c>
      <c s="34" t="s">
        <v>4450</v>
      </c>
      <c s="34" t="s">
        <v>4451</v>
      </c>
      <c s="35" t="s">
        <v>5</v>
      </c>
      <c s="6" t="s">
        <v>4452</v>
      </c>
      <c s="36" t="s">
        <v>1223</v>
      </c>
      <c s="37">
        <v>5</v>
      </c>
      <c s="36">
        <v>0</v>
      </c>
      <c s="36">
        <f>ROUND(G3376*H3376,6)</f>
      </c>
      <c r="L3376" s="38">
        <v>0</v>
      </c>
      <c s="32">
        <f>ROUND(ROUND(L3376,2)*ROUND(G3376,3),2)</f>
      </c>
      <c s="36" t="s">
        <v>97</v>
      </c>
      <c>
        <f>(M3376*21)/100</f>
      </c>
      <c t="s">
        <v>28</v>
      </c>
    </row>
    <row r="3377" spans="1:5" ht="12.75">
      <c r="A3377" s="35" t="s">
        <v>56</v>
      </c>
      <c r="E3377" s="39" t="s">
        <v>4452</v>
      </c>
    </row>
    <row r="3378" spans="1:5" ht="12.75">
      <c r="A3378" s="35" t="s">
        <v>57</v>
      </c>
      <c r="E3378" s="40" t="s">
        <v>5</v>
      </c>
    </row>
    <row r="3379" spans="1:5" ht="12.75">
      <c r="A3379" t="s">
        <v>58</v>
      </c>
      <c r="E3379" s="39" t="s">
        <v>5</v>
      </c>
    </row>
    <row r="3380" spans="1:16" ht="12.75">
      <c r="A3380" t="s">
        <v>50</v>
      </c>
      <c s="34" t="s">
        <v>4453</v>
      </c>
      <c s="34" t="s">
        <v>4454</v>
      </c>
      <c s="35" t="s">
        <v>5</v>
      </c>
      <c s="6" t="s">
        <v>4455</v>
      </c>
      <c s="36" t="s">
        <v>1223</v>
      </c>
      <c s="37">
        <v>1</v>
      </c>
      <c s="36">
        <v>0</v>
      </c>
      <c s="36">
        <f>ROUND(G3380*H3380,6)</f>
      </c>
      <c r="L3380" s="38">
        <v>0</v>
      </c>
      <c s="32">
        <f>ROUND(ROUND(L3380,2)*ROUND(G3380,3),2)</f>
      </c>
      <c s="36" t="s">
        <v>97</v>
      </c>
      <c>
        <f>(M3380*21)/100</f>
      </c>
      <c t="s">
        <v>28</v>
      </c>
    </row>
    <row r="3381" spans="1:5" ht="12.75">
      <c r="A3381" s="35" t="s">
        <v>56</v>
      </c>
      <c r="E3381" s="39" t="s">
        <v>4455</v>
      </c>
    </row>
    <row r="3382" spans="1:5" ht="12.75">
      <c r="A3382" s="35" t="s">
        <v>57</v>
      </c>
      <c r="E3382" s="40" t="s">
        <v>5</v>
      </c>
    </row>
    <row r="3383" spans="1:5" ht="12.75">
      <c r="A3383" t="s">
        <v>58</v>
      </c>
      <c r="E3383" s="39" t="s">
        <v>5</v>
      </c>
    </row>
    <row r="3384" spans="1:16" ht="12.75">
      <c r="A3384" t="s">
        <v>50</v>
      </c>
      <c s="34" t="s">
        <v>4456</v>
      </c>
      <c s="34" t="s">
        <v>4457</v>
      </c>
      <c s="35" t="s">
        <v>5</v>
      </c>
      <c s="6" t="s">
        <v>4349</v>
      </c>
      <c s="36" t="s">
        <v>1223</v>
      </c>
      <c s="37">
        <v>1</v>
      </c>
      <c s="36">
        <v>0</v>
      </c>
      <c s="36">
        <f>ROUND(G3384*H3384,6)</f>
      </c>
      <c r="L3384" s="38">
        <v>0</v>
      </c>
      <c s="32">
        <f>ROUND(ROUND(L3384,2)*ROUND(G3384,3),2)</f>
      </c>
      <c s="36" t="s">
        <v>97</v>
      </c>
      <c>
        <f>(M3384*21)/100</f>
      </c>
      <c t="s">
        <v>28</v>
      </c>
    </row>
    <row r="3385" spans="1:5" ht="12.75">
      <c r="A3385" s="35" t="s">
        <v>56</v>
      </c>
      <c r="E3385" s="39" t="s">
        <v>4349</v>
      </c>
    </row>
    <row r="3386" spans="1:5" ht="12.75">
      <c r="A3386" s="35" t="s">
        <v>57</v>
      </c>
      <c r="E3386" s="40" t="s">
        <v>5</v>
      </c>
    </row>
    <row r="3387" spans="1:5" ht="12.75">
      <c r="A3387" t="s">
        <v>58</v>
      </c>
      <c r="E3387" s="39" t="s">
        <v>5</v>
      </c>
    </row>
    <row r="3388" spans="1:16" ht="12.75">
      <c r="A3388" t="s">
        <v>50</v>
      </c>
      <c s="34" t="s">
        <v>4458</v>
      </c>
      <c s="34" t="s">
        <v>4459</v>
      </c>
      <c s="35" t="s">
        <v>5</v>
      </c>
      <c s="6" t="s">
        <v>4460</v>
      </c>
      <c s="36" t="s">
        <v>1223</v>
      </c>
      <c s="37">
        <v>2</v>
      </c>
      <c s="36">
        <v>0</v>
      </c>
      <c s="36">
        <f>ROUND(G3388*H3388,6)</f>
      </c>
      <c r="L3388" s="38">
        <v>0</v>
      </c>
      <c s="32">
        <f>ROUND(ROUND(L3388,2)*ROUND(G3388,3),2)</f>
      </c>
      <c s="36" t="s">
        <v>97</v>
      </c>
      <c>
        <f>(M3388*21)/100</f>
      </c>
      <c t="s">
        <v>28</v>
      </c>
    </row>
    <row r="3389" spans="1:5" ht="12.75">
      <c r="A3389" s="35" t="s">
        <v>56</v>
      </c>
      <c r="E3389" s="39" t="s">
        <v>4460</v>
      </c>
    </row>
    <row r="3390" spans="1:5" ht="12.75">
      <c r="A3390" s="35" t="s">
        <v>57</v>
      </c>
      <c r="E3390" s="40" t="s">
        <v>5</v>
      </c>
    </row>
    <row r="3391" spans="1:5" ht="12.75">
      <c r="A3391" t="s">
        <v>58</v>
      </c>
      <c r="E3391" s="39" t="s">
        <v>5</v>
      </c>
    </row>
    <row r="3392" spans="1:16" ht="12.75">
      <c r="A3392" t="s">
        <v>50</v>
      </c>
      <c s="34" t="s">
        <v>4461</v>
      </c>
      <c s="34" t="s">
        <v>4462</v>
      </c>
      <c s="35" t="s">
        <v>5</v>
      </c>
      <c s="6" t="s">
        <v>4463</v>
      </c>
      <c s="36" t="s">
        <v>1223</v>
      </c>
      <c s="37">
        <v>2</v>
      </c>
      <c s="36">
        <v>0</v>
      </c>
      <c s="36">
        <f>ROUND(G3392*H3392,6)</f>
      </c>
      <c r="L3392" s="38">
        <v>0</v>
      </c>
      <c s="32">
        <f>ROUND(ROUND(L3392,2)*ROUND(G3392,3),2)</f>
      </c>
      <c s="36" t="s">
        <v>97</v>
      </c>
      <c>
        <f>(M3392*21)/100</f>
      </c>
      <c t="s">
        <v>28</v>
      </c>
    </row>
    <row r="3393" spans="1:5" ht="12.75">
      <c r="A3393" s="35" t="s">
        <v>56</v>
      </c>
      <c r="E3393" s="39" t="s">
        <v>4463</v>
      </c>
    </row>
    <row r="3394" spans="1:5" ht="12.75">
      <c r="A3394" s="35" t="s">
        <v>57</v>
      </c>
      <c r="E3394" s="40" t="s">
        <v>5</v>
      </c>
    </row>
    <row r="3395" spans="1:5" ht="12.75">
      <c r="A3395" t="s">
        <v>58</v>
      </c>
      <c r="E3395" s="39" t="s">
        <v>5</v>
      </c>
    </row>
    <row r="3396" spans="1:16" ht="12.75">
      <c r="A3396" t="s">
        <v>50</v>
      </c>
      <c s="34" t="s">
        <v>4464</v>
      </c>
      <c s="34" t="s">
        <v>4465</v>
      </c>
      <c s="35" t="s">
        <v>5</v>
      </c>
      <c s="6" t="s">
        <v>4466</v>
      </c>
      <c s="36" t="s">
        <v>1223</v>
      </c>
      <c s="37">
        <v>3</v>
      </c>
      <c s="36">
        <v>0</v>
      </c>
      <c s="36">
        <f>ROUND(G3396*H3396,6)</f>
      </c>
      <c r="L3396" s="38">
        <v>0</v>
      </c>
      <c s="32">
        <f>ROUND(ROUND(L3396,2)*ROUND(G3396,3),2)</f>
      </c>
      <c s="36" t="s">
        <v>97</v>
      </c>
      <c>
        <f>(M3396*21)/100</f>
      </c>
      <c t="s">
        <v>28</v>
      </c>
    </row>
    <row r="3397" spans="1:5" ht="12.75">
      <c r="A3397" s="35" t="s">
        <v>56</v>
      </c>
      <c r="E3397" s="39" t="s">
        <v>4466</v>
      </c>
    </row>
    <row r="3398" spans="1:5" ht="12.75">
      <c r="A3398" s="35" t="s">
        <v>57</v>
      </c>
      <c r="E3398" s="40" t="s">
        <v>5</v>
      </c>
    </row>
    <row r="3399" spans="1:5" ht="12.75">
      <c r="A3399" t="s">
        <v>58</v>
      </c>
      <c r="E3399" s="39" t="s">
        <v>5</v>
      </c>
    </row>
    <row r="3400" spans="1:16" ht="25.5">
      <c r="A3400" t="s">
        <v>50</v>
      </c>
      <c s="34" t="s">
        <v>4467</v>
      </c>
      <c s="34" t="s">
        <v>4468</v>
      </c>
      <c s="35" t="s">
        <v>5</v>
      </c>
      <c s="6" t="s">
        <v>4469</v>
      </c>
      <c s="36" t="s">
        <v>1223</v>
      </c>
      <c s="37">
        <v>1</v>
      </c>
      <c s="36">
        <v>0</v>
      </c>
      <c s="36">
        <f>ROUND(G3400*H3400,6)</f>
      </c>
      <c r="L3400" s="38">
        <v>0</v>
      </c>
      <c s="32">
        <f>ROUND(ROUND(L3400,2)*ROUND(G3400,3),2)</f>
      </c>
      <c s="36" t="s">
        <v>97</v>
      </c>
      <c>
        <f>(M3400*21)/100</f>
      </c>
      <c t="s">
        <v>28</v>
      </c>
    </row>
    <row r="3401" spans="1:5" ht="25.5">
      <c r="A3401" s="35" t="s">
        <v>56</v>
      </c>
      <c r="E3401" s="39" t="s">
        <v>4469</v>
      </c>
    </row>
    <row r="3402" spans="1:5" ht="12.75">
      <c r="A3402" s="35" t="s">
        <v>57</v>
      </c>
      <c r="E3402" s="40" t="s">
        <v>5</v>
      </c>
    </row>
    <row r="3403" spans="1:5" ht="12.75">
      <c r="A3403" t="s">
        <v>58</v>
      </c>
      <c r="E3403" s="39" t="s">
        <v>5</v>
      </c>
    </row>
    <row r="3404" spans="1:16" ht="25.5">
      <c r="A3404" t="s">
        <v>50</v>
      </c>
      <c s="34" t="s">
        <v>4470</v>
      </c>
      <c s="34" t="s">
        <v>4471</v>
      </c>
      <c s="35" t="s">
        <v>5</v>
      </c>
      <c s="6" t="s">
        <v>4472</v>
      </c>
      <c s="36" t="s">
        <v>1223</v>
      </c>
      <c s="37">
        <v>1</v>
      </c>
      <c s="36">
        <v>0</v>
      </c>
      <c s="36">
        <f>ROUND(G3404*H3404,6)</f>
      </c>
      <c r="L3404" s="38">
        <v>0</v>
      </c>
      <c s="32">
        <f>ROUND(ROUND(L3404,2)*ROUND(G3404,3),2)</f>
      </c>
      <c s="36" t="s">
        <v>97</v>
      </c>
      <c>
        <f>(M3404*21)/100</f>
      </c>
      <c t="s">
        <v>28</v>
      </c>
    </row>
    <row r="3405" spans="1:5" ht="25.5">
      <c r="A3405" s="35" t="s">
        <v>56</v>
      </c>
      <c r="E3405" s="39" t="s">
        <v>4472</v>
      </c>
    </row>
    <row r="3406" spans="1:5" ht="12.75">
      <c r="A3406" s="35" t="s">
        <v>57</v>
      </c>
      <c r="E3406" s="40" t="s">
        <v>5</v>
      </c>
    </row>
    <row r="3407" spans="1:5" ht="12.75">
      <c r="A3407" t="s">
        <v>58</v>
      </c>
      <c r="E3407" s="39" t="s">
        <v>5</v>
      </c>
    </row>
    <row r="3408" spans="1:16" ht="25.5">
      <c r="A3408" t="s">
        <v>50</v>
      </c>
      <c s="34" t="s">
        <v>4473</v>
      </c>
      <c s="34" t="s">
        <v>4474</v>
      </c>
      <c s="35" t="s">
        <v>5</v>
      </c>
      <c s="6" t="s">
        <v>4475</v>
      </c>
      <c s="36" t="s">
        <v>1223</v>
      </c>
      <c s="37">
        <v>2</v>
      </c>
      <c s="36">
        <v>0</v>
      </c>
      <c s="36">
        <f>ROUND(G3408*H3408,6)</f>
      </c>
      <c r="L3408" s="38">
        <v>0</v>
      </c>
      <c s="32">
        <f>ROUND(ROUND(L3408,2)*ROUND(G3408,3),2)</f>
      </c>
      <c s="36" t="s">
        <v>97</v>
      </c>
      <c>
        <f>(M3408*21)/100</f>
      </c>
      <c t="s">
        <v>28</v>
      </c>
    </row>
    <row r="3409" spans="1:5" ht="25.5">
      <c r="A3409" s="35" t="s">
        <v>56</v>
      </c>
      <c r="E3409" s="39" t="s">
        <v>4475</v>
      </c>
    </row>
    <row r="3410" spans="1:5" ht="12.75">
      <c r="A3410" s="35" t="s">
        <v>57</v>
      </c>
      <c r="E3410" s="40" t="s">
        <v>5</v>
      </c>
    </row>
    <row r="3411" spans="1:5" ht="12.75">
      <c r="A3411" t="s">
        <v>58</v>
      </c>
      <c r="E3411" s="39" t="s">
        <v>5</v>
      </c>
    </row>
    <row r="3412" spans="1:16" ht="25.5">
      <c r="A3412" t="s">
        <v>50</v>
      </c>
      <c s="34" t="s">
        <v>4476</v>
      </c>
      <c s="34" t="s">
        <v>4477</v>
      </c>
      <c s="35" t="s">
        <v>5</v>
      </c>
      <c s="6" t="s">
        <v>4478</v>
      </c>
      <c s="36" t="s">
        <v>1223</v>
      </c>
      <c s="37">
        <v>5</v>
      </c>
      <c s="36">
        <v>0</v>
      </c>
      <c s="36">
        <f>ROUND(G3412*H3412,6)</f>
      </c>
      <c r="L3412" s="38">
        <v>0</v>
      </c>
      <c s="32">
        <f>ROUND(ROUND(L3412,2)*ROUND(G3412,3),2)</f>
      </c>
      <c s="36" t="s">
        <v>97</v>
      </c>
      <c>
        <f>(M3412*21)/100</f>
      </c>
      <c t="s">
        <v>28</v>
      </c>
    </row>
    <row r="3413" spans="1:5" ht="25.5">
      <c r="A3413" s="35" t="s">
        <v>56</v>
      </c>
      <c r="E3413" s="39" t="s">
        <v>4478</v>
      </c>
    </row>
    <row r="3414" spans="1:5" ht="12.75">
      <c r="A3414" s="35" t="s">
        <v>57</v>
      </c>
      <c r="E3414" s="40" t="s">
        <v>5</v>
      </c>
    </row>
    <row r="3415" spans="1:5" ht="12.75">
      <c r="A3415" t="s">
        <v>58</v>
      </c>
      <c r="E3415" s="39" t="s">
        <v>5</v>
      </c>
    </row>
    <row r="3416" spans="1:16" ht="12.75">
      <c r="A3416" t="s">
        <v>50</v>
      </c>
      <c s="34" t="s">
        <v>4479</v>
      </c>
      <c s="34" t="s">
        <v>4480</v>
      </c>
      <c s="35" t="s">
        <v>5</v>
      </c>
      <c s="6" t="s">
        <v>4481</v>
      </c>
      <c s="36" t="s">
        <v>1223</v>
      </c>
      <c s="37">
        <v>5</v>
      </c>
      <c s="36">
        <v>0</v>
      </c>
      <c s="36">
        <f>ROUND(G3416*H3416,6)</f>
      </c>
      <c r="L3416" s="38">
        <v>0</v>
      </c>
      <c s="32">
        <f>ROUND(ROUND(L3416,2)*ROUND(G3416,3),2)</f>
      </c>
      <c s="36" t="s">
        <v>97</v>
      </c>
      <c>
        <f>(M3416*21)/100</f>
      </c>
      <c t="s">
        <v>28</v>
      </c>
    </row>
    <row r="3417" spans="1:5" ht="12.75">
      <c r="A3417" s="35" t="s">
        <v>56</v>
      </c>
      <c r="E3417" s="39" t="s">
        <v>4481</v>
      </c>
    </row>
    <row r="3418" spans="1:5" ht="12.75">
      <c r="A3418" s="35" t="s">
        <v>57</v>
      </c>
      <c r="E3418" s="40" t="s">
        <v>5</v>
      </c>
    </row>
    <row r="3419" spans="1:5" ht="12.75">
      <c r="A3419" t="s">
        <v>58</v>
      </c>
      <c r="E3419" s="39" t="s">
        <v>5</v>
      </c>
    </row>
    <row r="3420" spans="1:16" ht="12.75">
      <c r="A3420" t="s">
        <v>50</v>
      </c>
      <c s="34" t="s">
        <v>4482</v>
      </c>
      <c s="34" t="s">
        <v>4483</v>
      </c>
      <c s="35" t="s">
        <v>5</v>
      </c>
      <c s="6" t="s">
        <v>4484</v>
      </c>
      <c s="36" t="s">
        <v>1223</v>
      </c>
      <c s="37">
        <v>1</v>
      </c>
      <c s="36">
        <v>0</v>
      </c>
      <c s="36">
        <f>ROUND(G3420*H3420,6)</f>
      </c>
      <c r="L3420" s="38">
        <v>0</v>
      </c>
      <c s="32">
        <f>ROUND(ROUND(L3420,2)*ROUND(G3420,3),2)</f>
      </c>
      <c s="36" t="s">
        <v>97</v>
      </c>
      <c>
        <f>(M3420*21)/100</f>
      </c>
      <c t="s">
        <v>28</v>
      </c>
    </row>
    <row r="3421" spans="1:5" ht="12.75">
      <c r="A3421" s="35" t="s">
        <v>56</v>
      </c>
      <c r="E3421" s="39" t="s">
        <v>4484</v>
      </c>
    </row>
    <row r="3422" spans="1:5" ht="12.75">
      <c r="A3422" s="35" t="s">
        <v>57</v>
      </c>
      <c r="E3422" s="40" t="s">
        <v>5</v>
      </c>
    </row>
    <row r="3423" spans="1:5" ht="12.75">
      <c r="A3423" t="s">
        <v>58</v>
      </c>
      <c r="E3423" s="39" t="s">
        <v>4485</v>
      </c>
    </row>
    <row r="3424" spans="1:16" ht="12.75">
      <c r="A3424" t="s">
        <v>50</v>
      </c>
      <c s="34" t="s">
        <v>4486</v>
      </c>
      <c s="34" t="s">
        <v>4487</v>
      </c>
      <c s="35" t="s">
        <v>5</v>
      </c>
      <c s="6" t="s">
        <v>4488</v>
      </c>
      <c s="36" t="s">
        <v>1223</v>
      </c>
      <c s="37">
        <v>1</v>
      </c>
      <c s="36">
        <v>0</v>
      </c>
      <c s="36">
        <f>ROUND(G3424*H3424,6)</f>
      </c>
      <c r="L3424" s="38">
        <v>0</v>
      </c>
      <c s="32">
        <f>ROUND(ROUND(L3424,2)*ROUND(G3424,3),2)</f>
      </c>
      <c s="36" t="s">
        <v>97</v>
      </c>
      <c>
        <f>(M3424*21)/100</f>
      </c>
      <c t="s">
        <v>28</v>
      </c>
    </row>
    <row r="3425" spans="1:5" ht="12.75">
      <c r="A3425" s="35" t="s">
        <v>56</v>
      </c>
      <c r="E3425" s="39" t="s">
        <v>4488</v>
      </c>
    </row>
    <row r="3426" spans="1:5" ht="12.75">
      <c r="A3426" s="35" t="s">
        <v>57</v>
      </c>
      <c r="E3426" s="40" t="s">
        <v>5</v>
      </c>
    </row>
    <row r="3427" spans="1:5" ht="12.75">
      <c r="A3427" t="s">
        <v>58</v>
      </c>
      <c r="E3427" s="39" t="s">
        <v>5</v>
      </c>
    </row>
    <row r="3428" spans="1:16" ht="12.75">
      <c r="A3428" t="s">
        <v>50</v>
      </c>
      <c s="34" t="s">
        <v>4489</v>
      </c>
      <c s="34" t="s">
        <v>4490</v>
      </c>
      <c s="35" t="s">
        <v>5</v>
      </c>
      <c s="6" t="s">
        <v>4491</v>
      </c>
      <c s="36" t="s">
        <v>1223</v>
      </c>
      <c s="37">
        <v>1</v>
      </c>
      <c s="36">
        <v>0</v>
      </c>
      <c s="36">
        <f>ROUND(G3428*H3428,6)</f>
      </c>
      <c r="L3428" s="38">
        <v>0</v>
      </c>
      <c s="32">
        <f>ROUND(ROUND(L3428,2)*ROUND(G3428,3),2)</f>
      </c>
      <c s="36" t="s">
        <v>97</v>
      </c>
      <c>
        <f>(M3428*21)/100</f>
      </c>
      <c t="s">
        <v>28</v>
      </c>
    </row>
    <row r="3429" spans="1:5" ht="12.75">
      <c r="A3429" s="35" t="s">
        <v>56</v>
      </c>
      <c r="E3429" s="39" t="s">
        <v>4491</v>
      </c>
    </row>
    <row r="3430" spans="1:5" ht="12.75">
      <c r="A3430" s="35" t="s">
        <v>57</v>
      </c>
      <c r="E3430" s="40" t="s">
        <v>5</v>
      </c>
    </row>
    <row r="3431" spans="1:5" ht="12.75">
      <c r="A3431" t="s">
        <v>58</v>
      </c>
      <c r="E3431" s="39" t="s">
        <v>5</v>
      </c>
    </row>
    <row r="3432" spans="1:16" ht="12.75">
      <c r="A3432" t="s">
        <v>50</v>
      </c>
      <c s="34" t="s">
        <v>4492</v>
      </c>
      <c s="34" t="s">
        <v>4493</v>
      </c>
      <c s="35" t="s">
        <v>5</v>
      </c>
      <c s="6" t="s">
        <v>4494</v>
      </c>
      <c s="36" t="s">
        <v>1223</v>
      </c>
      <c s="37">
        <v>1</v>
      </c>
      <c s="36">
        <v>0</v>
      </c>
      <c s="36">
        <f>ROUND(G3432*H3432,6)</f>
      </c>
      <c r="L3432" s="38">
        <v>0</v>
      </c>
      <c s="32">
        <f>ROUND(ROUND(L3432,2)*ROUND(G3432,3),2)</f>
      </c>
      <c s="36" t="s">
        <v>97</v>
      </c>
      <c>
        <f>(M3432*21)/100</f>
      </c>
      <c t="s">
        <v>28</v>
      </c>
    </row>
    <row r="3433" spans="1:5" ht="12.75">
      <c r="A3433" s="35" t="s">
        <v>56</v>
      </c>
      <c r="E3433" s="39" t="s">
        <v>4494</v>
      </c>
    </row>
    <row r="3434" spans="1:5" ht="12.75">
      <c r="A3434" s="35" t="s">
        <v>57</v>
      </c>
      <c r="E3434" s="40" t="s">
        <v>5</v>
      </c>
    </row>
    <row r="3435" spans="1:5" ht="12.75">
      <c r="A3435" t="s">
        <v>58</v>
      </c>
      <c r="E3435" s="39" t="s">
        <v>5</v>
      </c>
    </row>
    <row r="3436" spans="1:16" ht="12.75">
      <c r="A3436" t="s">
        <v>50</v>
      </c>
      <c s="34" t="s">
        <v>4495</v>
      </c>
      <c s="34" t="s">
        <v>4496</v>
      </c>
      <c s="35" t="s">
        <v>5</v>
      </c>
      <c s="6" t="s">
        <v>4497</v>
      </c>
      <c s="36" t="s">
        <v>1223</v>
      </c>
      <c s="37">
        <v>3</v>
      </c>
      <c s="36">
        <v>0</v>
      </c>
      <c s="36">
        <f>ROUND(G3436*H3436,6)</f>
      </c>
      <c r="L3436" s="38">
        <v>0</v>
      </c>
      <c s="32">
        <f>ROUND(ROUND(L3436,2)*ROUND(G3436,3),2)</f>
      </c>
      <c s="36" t="s">
        <v>97</v>
      </c>
      <c>
        <f>(M3436*21)/100</f>
      </c>
      <c t="s">
        <v>28</v>
      </c>
    </row>
    <row r="3437" spans="1:5" ht="12.75">
      <c r="A3437" s="35" t="s">
        <v>56</v>
      </c>
      <c r="E3437" s="39" t="s">
        <v>4497</v>
      </c>
    </row>
    <row r="3438" spans="1:5" ht="12.75">
      <c r="A3438" s="35" t="s">
        <v>57</v>
      </c>
      <c r="E3438" s="40" t="s">
        <v>5</v>
      </c>
    </row>
    <row r="3439" spans="1:5" ht="12.75">
      <c r="A3439" t="s">
        <v>58</v>
      </c>
      <c r="E3439" s="39" t="s">
        <v>5</v>
      </c>
    </row>
    <row r="3440" spans="1:16" ht="12.75">
      <c r="A3440" t="s">
        <v>50</v>
      </c>
      <c s="34" t="s">
        <v>4498</v>
      </c>
      <c s="34" t="s">
        <v>4499</v>
      </c>
      <c s="35" t="s">
        <v>5</v>
      </c>
      <c s="6" t="s">
        <v>4352</v>
      </c>
      <c s="36" t="s">
        <v>1223</v>
      </c>
      <c s="37">
        <v>4</v>
      </c>
      <c s="36">
        <v>0</v>
      </c>
      <c s="36">
        <f>ROUND(G3440*H3440,6)</f>
      </c>
      <c r="L3440" s="38">
        <v>0</v>
      </c>
      <c s="32">
        <f>ROUND(ROUND(L3440,2)*ROUND(G3440,3),2)</f>
      </c>
      <c s="36" t="s">
        <v>97</v>
      </c>
      <c>
        <f>(M3440*21)/100</f>
      </c>
      <c t="s">
        <v>28</v>
      </c>
    </row>
    <row r="3441" spans="1:5" ht="12.75">
      <c r="A3441" s="35" t="s">
        <v>56</v>
      </c>
      <c r="E3441" s="39" t="s">
        <v>4352</v>
      </c>
    </row>
    <row r="3442" spans="1:5" ht="12.75">
      <c r="A3442" s="35" t="s">
        <v>57</v>
      </c>
      <c r="E3442" s="40" t="s">
        <v>5</v>
      </c>
    </row>
    <row r="3443" spans="1:5" ht="12.75">
      <c r="A3443" t="s">
        <v>58</v>
      </c>
      <c r="E3443" s="39" t="s">
        <v>5</v>
      </c>
    </row>
    <row r="3444" spans="1:16" ht="12.75">
      <c r="A3444" t="s">
        <v>50</v>
      </c>
      <c s="34" t="s">
        <v>4500</v>
      </c>
      <c s="34" t="s">
        <v>4501</v>
      </c>
      <c s="35" t="s">
        <v>5</v>
      </c>
      <c s="6" t="s">
        <v>4502</v>
      </c>
      <c s="36" t="s">
        <v>1223</v>
      </c>
      <c s="37">
        <v>16</v>
      </c>
      <c s="36">
        <v>0</v>
      </c>
      <c s="36">
        <f>ROUND(G3444*H3444,6)</f>
      </c>
      <c r="L3444" s="38">
        <v>0</v>
      </c>
      <c s="32">
        <f>ROUND(ROUND(L3444,2)*ROUND(G3444,3),2)</f>
      </c>
      <c s="36" t="s">
        <v>97</v>
      </c>
      <c>
        <f>(M3444*21)/100</f>
      </c>
      <c t="s">
        <v>28</v>
      </c>
    </row>
    <row r="3445" spans="1:5" ht="12.75">
      <c r="A3445" s="35" t="s">
        <v>56</v>
      </c>
      <c r="E3445" s="39" t="s">
        <v>4502</v>
      </c>
    </row>
    <row r="3446" spans="1:5" ht="12.75">
      <c r="A3446" s="35" t="s">
        <v>57</v>
      </c>
      <c r="E3446" s="40" t="s">
        <v>5</v>
      </c>
    </row>
    <row r="3447" spans="1:5" ht="12.75">
      <c r="A3447" t="s">
        <v>58</v>
      </c>
      <c r="E3447" s="39" t="s">
        <v>5</v>
      </c>
    </row>
    <row r="3448" spans="1:16" ht="12.75">
      <c r="A3448" t="s">
        <v>50</v>
      </c>
      <c s="34" t="s">
        <v>4503</v>
      </c>
      <c s="34" t="s">
        <v>4504</v>
      </c>
      <c s="35" t="s">
        <v>5</v>
      </c>
      <c s="6" t="s">
        <v>4505</v>
      </c>
      <c s="36" t="s">
        <v>1223</v>
      </c>
      <c s="37">
        <v>2</v>
      </c>
      <c s="36">
        <v>0</v>
      </c>
      <c s="36">
        <f>ROUND(G3448*H3448,6)</f>
      </c>
      <c r="L3448" s="38">
        <v>0</v>
      </c>
      <c s="32">
        <f>ROUND(ROUND(L3448,2)*ROUND(G3448,3),2)</f>
      </c>
      <c s="36" t="s">
        <v>97</v>
      </c>
      <c>
        <f>(M3448*21)/100</f>
      </c>
      <c t="s">
        <v>28</v>
      </c>
    </row>
    <row r="3449" spans="1:5" ht="12.75">
      <c r="A3449" s="35" t="s">
        <v>56</v>
      </c>
      <c r="E3449" s="39" t="s">
        <v>4505</v>
      </c>
    </row>
    <row r="3450" spans="1:5" ht="12.75">
      <c r="A3450" s="35" t="s">
        <v>57</v>
      </c>
      <c r="E3450" s="40" t="s">
        <v>5</v>
      </c>
    </row>
    <row r="3451" spans="1:5" ht="12.75">
      <c r="A3451" t="s">
        <v>58</v>
      </c>
      <c r="E3451" s="39" t="s">
        <v>5</v>
      </c>
    </row>
    <row r="3452" spans="1:16" ht="12.75">
      <c r="A3452" t="s">
        <v>50</v>
      </c>
      <c s="34" t="s">
        <v>4506</v>
      </c>
      <c s="34" t="s">
        <v>4507</v>
      </c>
      <c s="35" t="s">
        <v>5</v>
      </c>
      <c s="6" t="s">
        <v>4508</v>
      </c>
      <c s="36" t="s">
        <v>1223</v>
      </c>
      <c s="37">
        <v>1</v>
      </c>
      <c s="36">
        <v>0</v>
      </c>
      <c s="36">
        <f>ROUND(G3452*H3452,6)</f>
      </c>
      <c r="L3452" s="38">
        <v>0</v>
      </c>
      <c s="32">
        <f>ROUND(ROUND(L3452,2)*ROUND(G3452,3),2)</f>
      </c>
      <c s="36" t="s">
        <v>97</v>
      </c>
      <c>
        <f>(M3452*21)/100</f>
      </c>
      <c t="s">
        <v>28</v>
      </c>
    </row>
    <row r="3453" spans="1:5" ht="12.75">
      <c r="A3453" s="35" t="s">
        <v>56</v>
      </c>
      <c r="E3453" s="39" t="s">
        <v>4508</v>
      </c>
    </row>
    <row r="3454" spans="1:5" ht="12.75">
      <c r="A3454" s="35" t="s">
        <v>57</v>
      </c>
      <c r="E3454" s="40" t="s">
        <v>5</v>
      </c>
    </row>
    <row r="3455" spans="1:5" ht="12.75">
      <c r="A3455" t="s">
        <v>58</v>
      </c>
      <c r="E3455" s="39" t="s">
        <v>5</v>
      </c>
    </row>
    <row r="3456" spans="1:16" ht="12.75">
      <c r="A3456" t="s">
        <v>50</v>
      </c>
      <c s="34" t="s">
        <v>4509</v>
      </c>
      <c s="34" t="s">
        <v>4510</v>
      </c>
      <c s="35" t="s">
        <v>5</v>
      </c>
      <c s="6" t="s">
        <v>4511</v>
      </c>
      <c s="36" t="s">
        <v>1223</v>
      </c>
      <c s="37">
        <v>1</v>
      </c>
      <c s="36">
        <v>0</v>
      </c>
      <c s="36">
        <f>ROUND(G3456*H3456,6)</f>
      </c>
      <c r="L3456" s="38">
        <v>0</v>
      </c>
      <c s="32">
        <f>ROUND(ROUND(L3456,2)*ROUND(G3456,3),2)</f>
      </c>
      <c s="36" t="s">
        <v>97</v>
      </c>
      <c>
        <f>(M3456*21)/100</f>
      </c>
      <c t="s">
        <v>28</v>
      </c>
    </row>
    <row r="3457" spans="1:5" ht="12.75">
      <c r="A3457" s="35" t="s">
        <v>56</v>
      </c>
      <c r="E3457" s="39" t="s">
        <v>4511</v>
      </c>
    </row>
    <row r="3458" spans="1:5" ht="12.75">
      <c r="A3458" s="35" t="s">
        <v>57</v>
      </c>
      <c r="E3458" s="40" t="s">
        <v>5</v>
      </c>
    </row>
    <row r="3459" spans="1:5" ht="12.75">
      <c r="A3459" t="s">
        <v>58</v>
      </c>
      <c r="E3459" s="39" t="s">
        <v>5</v>
      </c>
    </row>
    <row r="3460" spans="1:16" ht="12.75">
      <c r="A3460" t="s">
        <v>50</v>
      </c>
      <c s="34" t="s">
        <v>4512</v>
      </c>
      <c s="34" t="s">
        <v>4513</v>
      </c>
      <c s="35" t="s">
        <v>5</v>
      </c>
      <c s="6" t="s">
        <v>4514</v>
      </c>
      <c s="36" t="s">
        <v>1223</v>
      </c>
      <c s="37">
        <v>2</v>
      </c>
      <c s="36">
        <v>0</v>
      </c>
      <c s="36">
        <f>ROUND(G3460*H3460,6)</f>
      </c>
      <c r="L3460" s="38">
        <v>0</v>
      </c>
      <c s="32">
        <f>ROUND(ROUND(L3460,2)*ROUND(G3460,3),2)</f>
      </c>
      <c s="36" t="s">
        <v>97</v>
      </c>
      <c>
        <f>(M3460*21)/100</f>
      </c>
      <c t="s">
        <v>28</v>
      </c>
    </row>
    <row r="3461" spans="1:5" ht="12.75">
      <c r="A3461" s="35" t="s">
        <v>56</v>
      </c>
      <c r="E3461" s="39" t="s">
        <v>4514</v>
      </c>
    </row>
    <row r="3462" spans="1:5" ht="12.75">
      <c r="A3462" s="35" t="s">
        <v>57</v>
      </c>
      <c r="E3462" s="40" t="s">
        <v>5</v>
      </c>
    </row>
    <row r="3463" spans="1:5" ht="12.75">
      <c r="A3463" t="s">
        <v>58</v>
      </c>
      <c r="E3463" s="39" t="s">
        <v>5</v>
      </c>
    </row>
    <row r="3464" spans="1:16" ht="12.75">
      <c r="A3464" t="s">
        <v>50</v>
      </c>
      <c s="34" t="s">
        <v>4515</v>
      </c>
      <c s="34" t="s">
        <v>4516</v>
      </c>
      <c s="35" t="s">
        <v>5</v>
      </c>
      <c s="6" t="s">
        <v>4517</v>
      </c>
      <c s="36" t="s">
        <v>1223</v>
      </c>
      <c s="37">
        <v>2</v>
      </c>
      <c s="36">
        <v>0</v>
      </c>
      <c s="36">
        <f>ROUND(G3464*H3464,6)</f>
      </c>
      <c r="L3464" s="38">
        <v>0</v>
      </c>
      <c s="32">
        <f>ROUND(ROUND(L3464,2)*ROUND(G3464,3),2)</f>
      </c>
      <c s="36" t="s">
        <v>97</v>
      </c>
      <c>
        <f>(M3464*21)/100</f>
      </c>
      <c t="s">
        <v>28</v>
      </c>
    </row>
    <row r="3465" spans="1:5" ht="12.75">
      <c r="A3465" s="35" t="s">
        <v>56</v>
      </c>
      <c r="E3465" s="39" t="s">
        <v>4517</v>
      </c>
    </row>
    <row r="3466" spans="1:5" ht="12.75">
      <c r="A3466" s="35" t="s">
        <v>57</v>
      </c>
      <c r="E3466" s="40" t="s">
        <v>5</v>
      </c>
    </row>
    <row r="3467" spans="1:5" ht="12.75">
      <c r="A3467" t="s">
        <v>58</v>
      </c>
      <c r="E3467" s="39" t="s">
        <v>5</v>
      </c>
    </row>
    <row r="3468" spans="1:16" ht="12.75">
      <c r="A3468" t="s">
        <v>50</v>
      </c>
      <c s="34" t="s">
        <v>4518</v>
      </c>
      <c s="34" t="s">
        <v>4519</v>
      </c>
      <c s="35" t="s">
        <v>5</v>
      </c>
      <c s="6" t="s">
        <v>4520</v>
      </c>
      <c s="36" t="s">
        <v>1223</v>
      </c>
      <c s="37">
        <v>2</v>
      </c>
      <c s="36">
        <v>0</v>
      </c>
      <c s="36">
        <f>ROUND(G3468*H3468,6)</f>
      </c>
      <c r="L3468" s="38">
        <v>0</v>
      </c>
      <c s="32">
        <f>ROUND(ROUND(L3468,2)*ROUND(G3468,3),2)</f>
      </c>
      <c s="36" t="s">
        <v>97</v>
      </c>
      <c>
        <f>(M3468*21)/100</f>
      </c>
      <c t="s">
        <v>28</v>
      </c>
    </row>
    <row r="3469" spans="1:5" ht="12.75">
      <c r="A3469" s="35" t="s">
        <v>56</v>
      </c>
      <c r="E3469" s="39" t="s">
        <v>4520</v>
      </c>
    </row>
    <row r="3470" spans="1:5" ht="12.75">
      <c r="A3470" s="35" t="s">
        <v>57</v>
      </c>
      <c r="E3470" s="40" t="s">
        <v>5</v>
      </c>
    </row>
    <row r="3471" spans="1:5" ht="12.75">
      <c r="A3471" t="s">
        <v>58</v>
      </c>
      <c r="E3471" s="39" t="s">
        <v>5</v>
      </c>
    </row>
    <row r="3472" spans="1:16" ht="12.75">
      <c r="A3472" t="s">
        <v>50</v>
      </c>
      <c s="34" t="s">
        <v>4521</v>
      </c>
      <c s="34" t="s">
        <v>4522</v>
      </c>
      <c s="35" t="s">
        <v>5</v>
      </c>
      <c s="6" t="s">
        <v>4523</v>
      </c>
      <c s="36" t="s">
        <v>1223</v>
      </c>
      <c s="37">
        <v>2</v>
      </c>
      <c s="36">
        <v>0</v>
      </c>
      <c s="36">
        <f>ROUND(G3472*H3472,6)</f>
      </c>
      <c r="L3472" s="38">
        <v>0</v>
      </c>
      <c s="32">
        <f>ROUND(ROUND(L3472,2)*ROUND(G3472,3),2)</f>
      </c>
      <c s="36" t="s">
        <v>97</v>
      </c>
      <c>
        <f>(M3472*21)/100</f>
      </c>
      <c t="s">
        <v>28</v>
      </c>
    </row>
    <row r="3473" spans="1:5" ht="12.75">
      <c r="A3473" s="35" t="s">
        <v>56</v>
      </c>
      <c r="E3473" s="39" t="s">
        <v>4523</v>
      </c>
    </row>
    <row r="3474" spans="1:5" ht="12.75">
      <c r="A3474" s="35" t="s">
        <v>57</v>
      </c>
      <c r="E3474" s="40" t="s">
        <v>5</v>
      </c>
    </row>
    <row r="3475" spans="1:5" ht="12.75">
      <c r="A3475" t="s">
        <v>58</v>
      </c>
      <c r="E3475" s="39" t="s">
        <v>5</v>
      </c>
    </row>
    <row r="3476" spans="1:16" ht="12.75">
      <c r="A3476" t="s">
        <v>50</v>
      </c>
      <c s="34" t="s">
        <v>4524</v>
      </c>
      <c s="34" t="s">
        <v>4525</v>
      </c>
      <c s="35" t="s">
        <v>5</v>
      </c>
      <c s="6" t="s">
        <v>4526</v>
      </c>
      <c s="36" t="s">
        <v>1223</v>
      </c>
      <c s="37">
        <v>3</v>
      </c>
      <c s="36">
        <v>0</v>
      </c>
      <c s="36">
        <f>ROUND(G3476*H3476,6)</f>
      </c>
      <c r="L3476" s="38">
        <v>0</v>
      </c>
      <c s="32">
        <f>ROUND(ROUND(L3476,2)*ROUND(G3476,3),2)</f>
      </c>
      <c s="36" t="s">
        <v>97</v>
      </c>
      <c>
        <f>(M3476*21)/100</f>
      </c>
      <c t="s">
        <v>28</v>
      </c>
    </row>
    <row r="3477" spans="1:5" ht="12.75">
      <c r="A3477" s="35" t="s">
        <v>56</v>
      </c>
      <c r="E3477" s="39" t="s">
        <v>4526</v>
      </c>
    </row>
    <row r="3478" spans="1:5" ht="12.75">
      <c r="A3478" s="35" t="s">
        <v>57</v>
      </c>
      <c r="E3478" s="40" t="s">
        <v>5</v>
      </c>
    </row>
    <row r="3479" spans="1:5" ht="12.75">
      <c r="A3479" t="s">
        <v>58</v>
      </c>
      <c r="E3479" s="39" t="s">
        <v>5</v>
      </c>
    </row>
    <row r="3480" spans="1:16" ht="12.75">
      <c r="A3480" t="s">
        <v>50</v>
      </c>
      <c s="34" t="s">
        <v>4527</v>
      </c>
      <c s="34" t="s">
        <v>4528</v>
      </c>
      <c s="35" t="s">
        <v>5</v>
      </c>
      <c s="6" t="s">
        <v>4529</v>
      </c>
      <c s="36" t="s">
        <v>1223</v>
      </c>
      <c s="37">
        <v>3</v>
      </c>
      <c s="36">
        <v>0</v>
      </c>
      <c s="36">
        <f>ROUND(G3480*H3480,6)</f>
      </c>
      <c r="L3480" s="38">
        <v>0</v>
      </c>
      <c s="32">
        <f>ROUND(ROUND(L3480,2)*ROUND(G3480,3),2)</f>
      </c>
      <c s="36" t="s">
        <v>97</v>
      </c>
      <c>
        <f>(M3480*21)/100</f>
      </c>
      <c t="s">
        <v>28</v>
      </c>
    </row>
    <row r="3481" spans="1:5" ht="12.75">
      <c r="A3481" s="35" t="s">
        <v>56</v>
      </c>
      <c r="E3481" s="39" t="s">
        <v>4529</v>
      </c>
    </row>
    <row r="3482" spans="1:5" ht="12.75">
      <c r="A3482" s="35" t="s">
        <v>57</v>
      </c>
      <c r="E3482" s="40" t="s">
        <v>5</v>
      </c>
    </row>
    <row r="3483" spans="1:5" ht="12.75">
      <c r="A3483" t="s">
        <v>58</v>
      </c>
      <c r="E3483" s="39" t="s">
        <v>5</v>
      </c>
    </row>
    <row r="3484" spans="1:16" ht="12.75">
      <c r="A3484" t="s">
        <v>50</v>
      </c>
      <c s="34" t="s">
        <v>4530</v>
      </c>
      <c s="34" t="s">
        <v>4531</v>
      </c>
      <c s="35" t="s">
        <v>5</v>
      </c>
      <c s="6" t="s">
        <v>4532</v>
      </c>
      <c s="36" t="s">
        <v>1223</v>
      </c>
      <c s="37">
        <v>1</v>
      </c>
      <c s="36">
        <v>0</v>
      </c>
      <c s="36">
        <f>ROUND(G3484*H3484,6)</f>
      </c>
      <c r="L3484" s="38">
        <v>0</v>
      </c>
      <c s="32">
        <f>ROUND(ROUND(L3484,2)*ROUND(G3484,3),2)</f>
      </c>
      <c s="36" t="s">
        <v>97</v>
      </c>
      <c>
        <f>(M3484*21)/100</f>
      </c>
      <c t="s">
        <v>28</v>
      </c>
    </row>
    <row r="3485" spans="1:5" ht="12.75">
      <c r="A3485" s="35" t="s">
        <v>56</v>
      </c>
      <c r="E3485" s="39" t="s">
        <v>4532</v>
      </c>
    </row>
    <row r="3486" spans="1:5" ht="12.75">
      <c r="A3486" s="35" t="s">
        <v>57</v>
      </c>
      <c r="E3486" s="40" t="s">
        <v>5</v>
      </c>
    </row>
    <row r="3487" spans="1:5" ht="12.75">
      <c r="A3487" t="s">
        <v>58</v>
      </c>
      <c r="E3487" s="39" t="s">
        <v>5</v>
      </c>
    </row>
    <row r="3488" spans="1:16" ht="25.5">
      <c r="A3488" t="s">
        <v>50</v>
      </c>
      <c s="34" t="s">
        <v>4533</v>
      </c>
      <c s="34" t="s">
        <v>4534</v>
      </c>
      <c s="35" t="s">
        <v>5</v>
      </c>
      <c s="6" t="s">
        <v>4535</v>
      </c>
      <c s="36" t="s">
        <v>1223</v>
      </c>
      <c s="37">
        <v>10</v>
      </c>
      <c s="36">
        <v>0</v>
      </c>
      <c s="36">
        <f>ROUND(G3488*H3488,6)</f>
      </c>
      <c r="L3488" s="38">
        <v>0</v>
      </c>
      <c s="32">
        <f>ROUND(ROUND(L3488,2)*ROUND(G3488,3),2)</f>
      </c>
      <c s="36" t="s">
        <v>97</v>
      </c>
      <c>
        <f>(M3488*21)/100</f>
      </c>
      <c t="s">
        <v>28</v>
      </c>
    </row>
    <row r="3489" spans="1:5" ht="25.5">
      <c r="A3489" s="35" t="s">
        <v>56</v>
      </c>
      <c r="E3489" s="39" t="s">
        <v>4535</v>
      </c>
    </row>
    <row r="3490" spans="1:5" ht="12.75">
      <c r="A3490" s="35" t="s">
        <v>57</v>
      </c>
      <c r="E3490" s="40" t="s">
        <v>5</v>
      </c>
    </row>
    <row r="3491" spans="1:5" ht="12.75">
      <c r="A3491" t="s">
        <v>58</v>
      </c>
      <c r="E3491" s="39" t="s">
        <v>5</v>
      </c>
    </row>
    <row r="3492" spans="1:16" ht="25.5">
      <c r="A3492" t="s">
        <v>50</v>
      </c>
      <c s="34" t="s">
        <v>4536</v>
      </c>
      <c s="34" t="s">
        <v>4537</v>
      </c>
      <c s="35" t="s">
        <v>5</v>
      </c>
      <c s="6" t="s">
        <v>4538</v>
      </c>
      <c s="36" t="s">
        <v>1223</v>
      </c>
      <c s="37">
        <v>4</v>
      </c>
      <c s="36">
        <v>0</v>
      </c>
      <c s="36">
        <f>ROUND(G3492*H3492,6)</f>
      </c>
      <c r="L3492" s="38">
        <v>0</v>
      </c>
      <c s="32">
        <f>ROUND(ROUND(L3492,2)*ROUND(G3492,3),2)</f>
      </c>
      <c s="36" t="s">
        <v>97</v>
      </c>
      <c>
        <f>(M3492*21)/100</f>
      </c>
      <c t="s">
        <v>28</v>
      </c>
    </row>
    <row r="3493" spans="1:5" ht="25.5">
      <c r="A3493" s="35" t="s">
        <v>56</v>
      </c>
      <c r="E3493" s="39" t="s">
        <v>4538</v>
      </c>
    </row>
    <row r="3494" spans="1:5" ht="12.75">
      <c r="A3494" s="35" t="s">
        <v>57</v>
      </c>
      <c r="E3494" s="40" t="s">
        <v>5</v>
      </c>
    </row>
    <row r="3495" spans="1:5" ht="12.75">
      <c r="A3495" t="s">
        <v>58</v>
      </c>
      <c r="E3495" s="39" t="s">
        <v>5</v>
      </c>
    </row>
    <row r="3496" spans="1:16" ht="25.5">
      <c r="A3496" t="s">
        <v>50</v>
      </c>
      <c s="34" t="s">
        <v>4539</v>
      </c>
      <c s="34" t="s">
        <v>4540</v>
      </c>
      <c s="35" t="s">
        <v>5</v>
      </c>
      <c s="6" t="s">
        <v>4541</v>
      </c>
      <c s="36" t="s">
        <v>1223</v>
      </c>
      <c s="37">
        <v>3</v>
      </c>
      <c s="36">
        <v>0</v>
      </c>
      <c s="36">
        <f>ROUND(G3496*H3496,6)</f>
      </c>
      <c r="L3496" s="38">
        <v>0</v>
      </c>
      <c s="32">
        <f>ROUND(ROUND(L3496,2)*ROUND(G3496,3),2)</f>
      </c>
      <c s="36" t="s">
        <v>97</v>
      </c>
      <c>
        <f>(M3496*21)/100</f>
      </c>
      <c t="s">
        <v>28</v>
      </c>
    </row>
    <row r="3497" spans="1:5" ht="25.5">
      <c r="A3497" s="35" t="s">
        <v>56</v>
      </c>
      <c r="E3497" s="39" t="s">
        <v>4541</v>
      </c>
    </row>
    <row r="3498" spans="1:5" ht="12.75">
      <c r="A3498" s="35" t="s">
        <v>57</v>
      </c>
      <c r="E3498" s="40" t="s">
        <v>5</v>
      </c>
    </row>
    <row r="3499" spans="1:5" ht="12.75">
      <c r="A3499" t="s">
        <v>58</v>
      </c>
      <c r="E3499" s="39" t="s">
        <v>5</v>
      </c>
    </row>
    <row r="3500" spans="1:16" ht="12.75">
      <c r="A3500" t="s">
        <v>50</v>
      </c>
      <c s="34" t="s">
        <v>4542</v>
      </c>
      <c s="34" t="s">
        <v>4543</v>
      </c>
      <c s="35" t="s">
        <v>5</v>
      </c>
      <c s="6" t="s">
        <v>4544</v>
      </c>
      <c s="36" t="s">
        <v>1223</v>
      </c>
      <c s="37">
        <v>1</v>
      </c>
      <c s="36">
        <v>0</v>
      </c>
      <c s="36">
        <f>ROUND(G3500*H3500,6)</f>
      </c>
      <c r="L3500" s="38">
        <v>0</v>
      </c>
      <c s="32">
        <f>ROUND(ROUND(L3500,2)*ROUND(G3500,3),2)</f>
      </c>
      <c s="36" t="s">
        <v>97</v>
      </c>
      <c>
        <f>(M3500*21)/100</f>
      </c>
      <c t="s">
        <v>28</v>
      </c>
    </row>
    <row r="3501" spans="1:5" ht="12.75">
      <c r="A3501" s="35" t="s">
        <v>56</v>
      </c>
      <c r="E3501" s="39" t="s">
        <v>4544</v>
      </c>
    </row>
    <row r="3502" spans="1:5" ht="12.75">
      <c r="A3502" s="35" t="s">
        <v>57</v>
      </c>
      <c r="E3502" s="40" t="s">
        <v>5</v>
      </c>
    </row>
    <row r="3503" spans="1:5" ht="12.75">
      <c r="A3503" t="s">
        <v>58</v>
      </c>
      <c r="E3503" s="39" t="s">
        <v>5</v>
      </c>
    </row>
    <row r="3504" spans="1:16" ht="25.5">
      <c r="A3504" t="s">
        <v>50</v>
      </c>
      <c s="34" t="s">
        <v>4545</v>
      </c>
      <c s="34" t="s">
        <v>4546</v>
      </c>
      <c s="35" t="s">
        <v>5</v>
      </c>
      <c s="6" t="s">
        <v>4547</v>
      </c>
      <c s="36" t="s">
        <v>1223</v>
      </c>
      <c s="37">
        <v>1</v>
      </c>
      <c s="36">
        <v>0</v>
      </c>
      <c s="36">
        <f>ROUND(G3504*H3504,6)</f>
      </c>
      <c r="L3504" s="38">
        <v>0</v>
      </c>
      <c s="32">
        <f>ROUND(ROUND(L3504,2)*ROUND(G3504,3),2)</f>
      </c>
      <c s="36" t="s">
        <v>97</v>
      </c>
      <c>
        <f>(M3504*21)/100</f>
      </c>
      <c t="s">
        <v>28</v>
      </c>
    </row>
    <row r="3505" spans="1:5" ht="38.25">
      <c r="A3505" s="35" t="s">
        <v>56</v>
      </c>
      <c r="E3505" s="39" t="s">
        <v>4548</v>
      </c>
    </row>
    <row r="3506" spans="1:5" ht="12.75">
      <c r="A3506" s="35" t="s">
        <v>57</v>
      </c>
      <c r="E3506" s="40" t="s">
        <v>5</v>
      </c>
    </row>
    <row r="3507" spans="1:5" ht="12.75">
      <c r="A3507" t="s">
        <v>58</v>
      </c>
      <c r="E3507" s="39" t="s">
        <v>5</v>
      </c>
    </row>
    <row r="3508" spans="1:16" ht="12.75">
      <c r="A3508" t="s">
        <v>50</v>
      </c>
      <c s="34" t="s">
        <v>4549</v>
      </c>
      <c s="34" t="s">
        <v>4550</v>
      </c>
      <c s="35" t="s">
        <v>5</v>
      </c>
      <c s="6" t="s">
        <v>4551</v>
      </c>
      <c s="36" t="s">
        <v>1223</v>
      </c>
      <c s="37">
        <v>1</v>
      </c>
      <c s="36">
        <v>0</v>
      </c>
      <c s="36">
        <f>ROUND(G3508*H3508,6)</f>
      </c>
      <c r="L3508" s="38">
        <v>0</v>
      </c>
      <c s="32">
        <f>ROUND(ROUND(L3508,2)*ROUND(G3508,3),2)</f>
      </c>
      <c s="36" t="s">
        <v>97</v>
      </c>
      <c>
        <f>(M3508*21)/100</f>
      </c>
      <c t="s">
        <v>28</v>
      </c>
    </row>
    <row r="3509" spans="1:5" ht="12.75">
      <c r="A3509" s="35" t="s">
        <v>56</v>
      </c>
      <c r="E3509" s="39" t="s">
        <v>4551</v>
      </c>
    </row>
    <row r="3510" spans="1:5" ht="12.75">
      <c r="A3510" s="35" t="s">
        <v>57</v>
      </c>
      <c r="E3510" s="40" t="s">
        <v>5</v>
      </c>
    </row>
    <row r="3511" spans="1:5" ht="12.75">
      <c r="A3511" t="s">
        <v>58</v>
      </c>
      <c r="E3511" s="39" t="s">
        <v>5</v>
      </c>
    </row>
    <row r="3512" spans="1:16" ht="12.75">
      <c r="A3512" t="s">
        <v>50</v>
      </c>
      <c s="34" t="s">
        <v>4552</v>
      </c>
      <c s="34" t="s">
        <v>4553</v>
      </c>
      <c s="35" t="s">
        <v>5</v>
      </c>
      <c s="6" t="s">
        <v>4554</v>
      </c>
      <c s="36" t="s">
        <v>1223</v>
      </c>
      <c s="37">
        <v>1</v>
      </c>
      <c s="36">
        <v>0</v>
      </c>
      <c s="36">
        <f>ROUND(G3512*H3512,6)</f>
      </c>
      <c r="L3512" s="38">
        <v>0</v>
      </c>
      <c s="32">
        <f>ROUND(ROUND(L3512,2)*ROUND(G3512,3),2)</f>
      </c>
      <c s="36" t="s">
        <v>97</v>
      </c>
      <c>
        <f>(M3512*21)/100</f>
      </c>
      <c t="s">
        <v>28</v>
      </c>
    </row>
    <row r="3513" spans="1:5" ht="12.75">
      <c r="A3513" s="35" t="s">
        <v>56</v>
      </c>
      <c r="E3513" s="39" t="s">
        <v>4554</v>
      </c>
    </row>
    <row r="3514" spans="1:5" ht="12.75">
      <c r="A3514" s="35" t="s">
        <v>57</v>
      </c>
      <c r="E3514" s="40" t="s">
        <v>5</v>
      </c>
    </row>
    <row r="3515" spans="1:5" ht="12.75">
      <c r="A3515" t="s">
        <v>58</v>
      </c>
      <c r="E3515" s="39" t="s">
        <v>5</v>
      </c>
    </row>
    <row r="3516" spans="1:16" ht="12.75">
      <c r="A3516" t="s">
        <v>50</v>
      </c>
      <c s="34" t="s">
        <v>4555</v>
      </c>
      <c s="34" t="s">
        <v>4556</v>
      </c>
      <c s="35" t="s">
        <v>5</v>
      </c>
      <c s="6" t="s">
        <v>4557</v>
      </c>
      <c s="36" t="s">
        <v>1223</v>
      </c>
      <c s="37">
        <v>1</v>
      </c>
      <c s="36">
        <v>0</v>
      </c>
      <c s="36">
        <f>ROUND(G3516*H3516,6)</f>
      </c>
      <c r="L3516" s="38">
        <v>0</v>
      </c>
      <c s="32">
        <f>ROUND(ROUND(L3516,2)*ROUND(G3516,3),2)</f>
      </c>
      <c s="36" t="s">
        <v>97</v>
      </c>
      <c>
        <f>(M3516*21)/100</f>
      </c>
      <c t="s">
        <v>28</v>
      </c>
    </row>
    <row r="3517" spans="1:5" ht="12.75">
      <c r="A3517" s="35" t="s">
        <v>56</v>
      </c>
      <c r="E3517" s="39" t="s">
        <v>4557</v>
      </c>
    </row>
    <row r="3518" spans="1:5" ht="12.75">
      <c r="A3518" s="35" t="s">
        <v>57</v>
      </c>
      <c r="E3518" s="40" t="s">
        <v>5</v>
      </c>
    </row>
    <row r="3519" spans="1:5" ht="12.75">
      <c r="A3519" t="s">
        <v>58</v>
      </c>
      <c r="E3519" s="39" t="s">
        <v>5</v>
      </c>
    </row>
    <row r="3520" spans="1:16" ht="12.75">
      <c r="A3520" t="s">
        <v>50</v>
      </c>
      <c s="34" t="s">
        <v>4558</v>
      </c>
      <c s="34" t="s">
        <v>4559</v>
      </c>
      <c s="35" t="s">
        <v>5</v>
      </c>
      <c s="6" t="s">
        <v>4560</v>
      </c>
      <c s="36" t="s">
        <v>1223</v>
      </c>
      <c s="37">
        <v>2</v>
      </c>
      <c s="36">
        <v>0</v>
      </c>
      <c s="36">
        <f>ROUND(G3520*H3520,6)</f>
      </c>
      <c r="L3520" s="38">
        <v>0</v>
      </c>
      <c s="32">
        <f>ROUND(ROUND(L3520,2)*ROUND(G3520,3),2)</f>
      </c>
      <c s="36" t="s">
        <v>97</v>
      </c>
      <c>
        <f>(M3520*21)/100</f>
      </c>
      <c t="s">
        <v>28</v>
      </c>
    </row>
    <row r="3521" spans="1:5" ht="12.75">
      <c r="A3521" s="35" t="s">
        <v>56</v>
      </c>
      <c r="E3521" s="39" t="s">
        <v>4560</v>
      </c>
    </row>
    <row r="3522" spans="1:5" ht="12.75">
      <c r="A3522" s="35" t="s">
        <v>57</v>
      </c>
      <c r="E3522" s="40" t="s">
        <v>5</v>
      </c>
    </row>
    <row r="3523" spans="1:5" ht="12.75">
      <c r="A3523" t="s">
        <v>58</v>
      </c>
      <c r="E3523" s="39" t="s">
        <v>5</v>
      </c>
    </row>
    <row r="3524" spans="1:16" ht="12.75">
      <c r="A3524" t="s">
        <v>50</v>
      </c>
      <c s="34" t="s">
        <v>4561</v>
      </c>
      <c s="34" t="s">
        <v>4562</v>
      </c>
      <c s="35" t="s">
        <v>5</v>
      </c>
      <c s="6" t="s">
        <v>4563</v>
      </c>
      <c s="36" t="s">
        <v>1223</v>
      </c>
      <c s="37">
        <v>1</v>
      </c>
      <c s="36">
        <v>0</v>
      </c>
      <c s="36">
        <f>ROUND(G3524*H3524,6)</f>
      </c>
      <c r="L3524" s="38">
        <v>0</v>
      </c>
      <c s="32">
        <f>ROUND(ROUND(L3524,2)*ROUND(G3524,3),2)</f>
      </c>
      <c s="36" t="s">
        <v>97</v>
      </c>
      <c>
        <f>(M3524*21)/100</f>
      </c>
      <c t="s">
        <v>28</v>
      </c>
    </row>
    <row r="3525" spans="1:5" ht="12.75">
      <c r="A3525" s="35" t="s">
        <v>56</v>
      </c>
      <c r="E3525" s="39" t="s">
        <v>4563</v>
      </c>
    </row>
    <row r="3526" spans="1:5" ht="12.75">
      <c r="A3526" s="35" t="s">
        <v>57</v>
      </c>
      <c r="E3526" s="40" t="s">
        <v>5</v>
      </c>
    </row>
    <row r="3527" spans="1:5" ht="12.75">
      <c r="A3527" t="s">
        <v>58</v>
      </c>
      <c r="E3527" s="39" t="s">
        <v>5</v>
      </c>
    </row>
    <row r="3528" spans="1:16" ht="12.75">
      <c r="A3528" t="s">
        <v>50</v>
      </c>
      <c s="34" t="s">
        <v>4564</v>
      </c>
      <c s="34" t="s">
        <v>4565</v>
      </c>
      <c s="35" t="s">
        <v>5</v>
      </c>
      <c s="6" t="s">
        <v>4566</v>
      </c>
      <c s="36" t="s">
        <v>1223</v>
      </c>
      <c s="37">
        <v>1</v>
      </c>
      <c s="36">
        <v>0</v>
      </c>
      <c s="36">
        <f>ROUND(G3528*H3528,6)</f>
      </c>
      <c r="L3528" s="38">
        <v>0</v>
      </c>
      <c s="32">
        <f>ROUND(ROUND(L3528,2)*ROUND(G3528,3),2)</f>
      </c>
      <c s="36" t="s">
        <v>97</v>
      </c>
      <c>
        <f>(M3528*21)/100</f>
      </c>
      <c t="s">
        <v>28</v>
      </c>
    </row>
    <row r="3529" spans="1:5" ht="12.75">
      <c r="A3529" s="35" t="s">
        <v>56</v>
      </c>
      <c r="E3529" s="39" t="s">
        <v>4566</v>
      </c>
    </row>
    <row r="3530" spans="1:5" ht="12.75">
      <c r="A3530" s="35" t="s">
        <v>57</v>
      </c>
      <c r="E3530" s="40" t="s">
        <v>5</v>
      </c>
    </row>
    <row r="3531" spans="1:5" ht="12.75">
      <c r="A3531" t="s">
        <v>58</v>
      </c>
      <c r="E3531" s="39" t="s">
        <v>5</v>
      </c>
    </row>
    <row r="3532" spans="1:16" ht="25.5">
      <c r="A3532" t="s">
        <v>50</v>
      </c>
      <c s="34" t="s">
        <v>4567</v>
      </c>
      <c s="34" t="s">
        <v>4568</v>
      </c>
      <c s="35" t="s">
        <v>5</v>
      </c>
      <c s="6" t="s">
        <v>4569</v>
      </c>
      <c s="36" t="s">
        <v>1223</v>
      </c>
      <c s="37">
        <v>1</v>
      </c>
      <c s="36">
        <v>0</v>
      </c>
      <c s="36">
        <f>ROUND(G3532*H3532,6)</f>
      </c>
      <c r="L3532" s="38">
        <v>0</v>
      </c>
      <c s="32">
        <f>ROUND(ROUND(L3532,2)*ROUND(G3532,3),2)</f>
      </c>
      <c s="36" t="s">
        <v>97</v>
      </c>
      <c>
        <f>(M3532*21)/100</f>
      </c>
      <c t="s">
        <v>28</v>
      </c>
    </row>
    <row r="3533" spans="1:5" ht="25.5">
      <c r="A3533" s="35" t="s">
        <v>56</v>
      </c>
      <c r="E3533" s="39" t="s">
        <v>4569</v>
      </c>
    </row>
    <row r="3534" spans="1:5" ht="12.75">
      <c r="A3534" s="35" t="s">
        <v>57</v>
      </c>
      <c r="E3534" s="40" t="s">
        <v>5</v>
      </c>
    </row>
    <row r="3535" spans="1:5" ht="12.75">
      <c r="A3535" t="s">
        <v>58</v>
      </c>
      <c r="E3535" s="39" t="s">
        <v>5</v>
      </c>
    </row>
    <row r="3536" spans="1:16" ht="12.75">
      <c r="A3536" t="s">
        <v>50</v>
      </c>
      <c s="34" t="s">
        <v>4570</v>
      </c>
      <c s="34" t="s">
        <v>4571</v>
      </c>
      <c s="35" t="s">
        <v>5</v>
      </c>
      <c s="6" t="s">
        <v>4572</v>
      </c>
      <c s="36" t="s">
        <v>1223</v>
      </c>
      <c s="37">
        <v>1</v>
      </c>
      <c s="36">
        <v>0</v>
      </c>
      <c s="36">
        <f>ROUND(G3536*H3536,6)</f>
      </c>
      <c r="L3536" s="38">
        <v>0</v>
      </c>
      <c s="32">
        <f>ROUND(ROUND(L3536,2)*ROUND(G3536,3),2)</f>
      </c>
      <c s="36" t="s">
        <v>97</v>
      </c>
      <c>
        <f>(M3536*21)/100</f>
      </c>
      <c t="s">
        <v>28</v>
      </c>
    </row>
    <row r="3537" spans="1:5" ht="12.75">
      <c r="A3537" s="35" t="s">
        <v>56</v>
      </c>
      <c r="E3537" s="39" t="s">
        <v>4572</v>
      </c>
    </row>
    <row r="3538" spans="1:5" ht="12.75">
      <c r="A3538" s="35" t="s">
        <v>57</v>
      </c>
      <c r="E3538" s="40" t="s">
        <v>5</v>
      </c>
    </row>
    <row r="3539" spans="1:5" ht="12.75">
      <c r="A3539" t="s">
        <v>58</v>
      </c>
      <c r="E3539" s="39" t="s">
        <v>5</v>
      </c>
    </row>
    <row r="3540" spans="1:16" ht="12.75">
      <c r="A3540" t="s">
        <v>50</v>
      </c>
      <c s="34" t="s">
        <v>4573</v>
      </c>
      <c s="34" t="s">
        <v>4574</v>
      </c>
      <c s="35" t="s">
        <v>5</v>
      </c>
      <c s="6" t="s">
        <v>4575</v>
      </c>
      <c s="36" t="s">
        <v>1223</v>
      </c>
      <c s="37">
        <v>2</v>
      </c>
      <c s="36">
        <v>0</v>
      </c>
      <c s="36">
        <f>ROUND(G3540*H3540,6)</f>
      </c>
      <c r="L3540" s="38">
        <v>0</v>
      </c>
      <c s="32">
        <f>ROUND(ROUND(L3540,2)*ROUND(G3540,3),2)</f>
      </c>
      <c s="36" t="s">
        <v>97</v>
      </c>
      <c>
        <f>(M3540*21)/100</f>
      </c>
      <c t="s">
        <v>28</v>
      </c>
    </row>
    <row r="3541" spans="1:5" ht="12.75">
      <c r="A3541" s="35" t="s">
        <v>56</v>
      </c>
      <c r="E3541" s="39" t="s">
        <v>4575</v>
      </c>
    </row>
    <row r="3542" spans="1:5" ht="12.75">
      <c r="A3542" s="35" t="s">
        <v>57</v>
      </c>
      <c r="E3542" s="40" t="s">
        <v>5</v>
      </c>
    </row>
    <row r="3543" spans="1:5" ht="12.75">
      <c r="A3543" t="s">
        <v>58</v>
      </c>
      <c r="E3543" s="39" t="s">
        <v>5</v>
      </c>
    </row>
    <row r="3544" spans="1:16" ht="12.75">
      <c r="A3544" t="s">
        <v>50</v>
      </c>
      <c s="34" t="s">
        <v>4576</v>
      </c>
      <c s="34" t="s">
        <v>4577</v>
      </c>
      <c s="35" t="s">
        <v>5</v>
      </c>
      <c s="6" t="s">
        <v>4578</v>
      </c>
      <c s="36" t="s">
        <v>1223</v>
      </c>
      <c s="37">
        <v>4</v>
      </c>
      <c s="36">
        <v>0</v>
      </c>
      <c s="36">
        <f>ROUND(G3544*H3544,6)</f>
      </c>
      <c r="L3544" s="38">
        <v>0</v>
      </c>
      <c s="32">
        <f>ROUND(ROUND(L3544,2)*ROUND(G3544,3),2)</f>
      </c>
      <c s="36" t="s">
        <v>97</v>
      </c>
      <c>
        <f>(M3544*21)/100</f>
      </c>
      <c t="s">
        <v>28</v>
      </c>
    </row>
    <row r="3545" spans="1:5" ht="12.75">
      <c r="A3545" s="35" t="s">
        <v>56</v>
      </c>
      <c r="E3545" s="39" t="s">
        <v>4578</v>
      </c>
    </row>
    <row r="3546" spans="1:5" ht="12.75">
      <c r="A3546" s="35" t="s">
        <v>57</v>
      </c>
      <c r="E3546" s="40" t="s">
        <v>5</v>
      </c>
    </row>
    <row r="3547" spans="1:5" ht="12.75">
      <c r="A3547" t="s">
        <v>58</v>
      </c>
      <c r="E3547" s="39" t="s">
        <v>5</v>
      </c>
    </row>
    <row r="3548" spans="1:16" ht="12.75">
      <c r="A3548" t="s">
        <v>50</v>
      </c>
      <c s="34" t="s">
        <v>4579</v>
      </c>
      <c s="34" t="s">
        <v>4580</v>
      </c>
      <c s="35" t="s">
        <v>5</v>
      </c>
      <c s="6" t="s">
        <v>4581</v>
      </c>
      <c s="36" t="s">
        <v>1223</v>
      </c>
      <c s="37">
        <v>1</v>
      </c>
      <c s="36">
        <v>0</v>
      </c>
      <c s="36">
        <f>ROUND(G3548*H3548,6)</f>
      </c>
      <c r="L3548" s="38">
        <v>0</v>
      </c>
      <c s="32">
        <f>ROUND(ROUND(L3548,2)*ROUND(G3548,3),2)</f>
      </c>
      <c s="36" t="s">
        <v>97</v>
      </c>
      <c>
        <f>(M3548*21)/100</f>
      </c>
      <c t="s">
        <v>28</v>
      </c>
    </row>
    <row r="3549" spans="1:5" ht="12.75">
      <c r="A3549" s="35" t="s">
        <v>56</v>
      </c>
      <c r="E3549" s="39" t="s">
        <v>4581</v>
      </c>
    </row>
    <row r="3550" spans="1:5" ht="12.75">
      <c r="A3550" s="35" t="s">
        <v>57</v>
      </c>
      <c r="E3550" s="40" t="s">
        <v>5</v>
      </c>
    </row>
    <row r="3551" spans="1:5" ht="12.75">
      <c r="A3551" t="s">
        <v>58</v>
      </c>
      <c r="E3551" s="39" t="s">
        <v>5</v>
      </c>
    </row>
    <row r="3552" spans="1:16" ht="12.75">
      <c r="A3552" t="s">
        <v>50</v>
      </c>
      <c s="34" t="s">
        <v>4582</v>
      </c>
      <c s="34" t="s">
        <v>4583</v>
      </c>
      <c s="35" t="s">
        <v>5</v>
      </c>
      <c s="6" t="s">
        <v>4584</v>
      </c>
      <c s="36" t="s">
        <v>1223</v>
      </c>
      <c s="37">
        <v>1</v>
      </c>
      <c s="36">
        <v>0</v>
      </c>
      <c s="36">
        <f>ROUND(G3552*H3552,6)</f>
      </c>
      <c r="L3552" s="38">
        <v>0</v>
      </c>
      <c s="32">
        <f>ROUND(ROUND(L3552,2)*ROUND(G3552,3),2)</f>
      </c>
      <c s="36" t="s">
        <v>97</v>
      </c>
      <c>
        <f>(M3552*21)/100</f>
      </c>
      <c t="s">
        <v>28</v>
      </c>
    </row>
    <row r="3553" spans="1:5" ht="12.75">
      <c r="A3553" s="35" t="s">
        <v>56</v>
      </c>
      <c r="E3553" s="39" t="s">
        <v>4584</v>
      </c>
    </row>
    <row r="3554" spans="1:5" ht="12.75">
      <c r="A3554" s="35" t="s">
        <v>57</v>
      </c>
      <c r="E3554" s="40" t="s">
        <v>5</v>
      </c>
    </row>
    <row r="3555" spans="1:5" ht="12.75">
      <c r="A3555" t="s">
        <v>58</v>
      </c>
      <c r="E3555" s="39" t="s">
        <v>5</v>
      </c>
    </row>
    <row r="3556" spans="1:16" ht="12.75">
      <c r="A3556" t="s">
        <v>50</v>
      </c>
      <c s="34" t="s">
        <v>4585</v>
      </c>
      <c s="34" t="s">
        <v>4586</v>
      </c>
      <c s="35" t="s">
        <v>5</v>
      </c>
      <c s="6" t="s">
        <v>4587</v>
      </c>
      <c s="36" t="s">
        <v>1223</v>
      </c>
      <c s="37">
        <v>2</v>
      </c>
      <c s="36">
        <v>0</v>
      </c>
      <c s="36">
        <f>ROUND(G3556*H3556,6)</f>
      </c>
      <c r="L3556" s="38">
        <v>0</v>
      </c>
      <c s="32">
        <f>ROUND(ROUND(L3556,2)*ROUND(G3556,3),2)</f>
      </c>
      <c s="36" t="s">
        <v>97</v>
      </c>
      <c>
        <f>(M3556*21)/100</f>
      </c>
      <c t="s">
        <v>28</v>
      </c>
    </row>
    <row r="3557" spans="1:5" ht="12.75">
      <c r="A3557" s="35" t="s">
        <v>56</v>
      </c>
      <c r="E3557" s="39" t="s">
        <v>4587</v>
      </c>
    </row>
    <row r="3558" spans="1:5" ht="12.75">
      <c r="A3558" s="35" t="s">
        <v>57</v>
      </c>
      <c r="E3558" s="40" t="s">
        <v>5</v>
      </c>
    </row>
    <row r="3559" spans="1:5" ht="12.75">
      <c r="A3559" t="s">
        <v>58</v>
      </c>
      <c r="E3559" s="39" t="s">
        <v>5</v>
      </c>
    </row>
    <row r="3560" spans="1:16" ht="12.75">
      <c r="A3560" t="s">
        <v>50</v>
      </c>
      <c s="34" t="s">
        <v>4588</v>
      </c>
      <c s="34" t="s">
        <v>4589</v>
      </c>
      <c s="35" t="s">
        <v>5</v>
      </c>
      <c s="6" t="s">
        <v>4590</v>
      </c>
      <c s="36" t="s">
        <v>1223</v>
      </c>
      <c s="37">
        <v>1</v>
      </c>
      <c s="36">
        <v>0</v>
      </c>
      <c s="36">
        <f>ROUND(G3560*H3560,6)</f>
      </c>
      <c r="L3560" s="38">
        <v>0</v>
      </c>
      <c s="32">
        <f>ROUND(ROUND(L3560,2)*ROUND(G3560,3),2)</f>
      </c>
      <c s="36" t="s">
        <v>97</v>
      </c>
      <c>
        <f>(M3560*21)/100</f>
      </c>
      <c t="s">
        <v>28</v>
      </c>
    </row>
    <row r="3561" spans="1:5" ht="12.75">
      <c r="A3561" s="35" t="s">
        <v>56</v>
      </c>
      <c r="E3561" s="39" t="s">
        <v>4590</v>
      </c>
    </row>
    <row r="3562" spans="1:5" ht="12.75">
      <c r="A3562" s="35" t="s">
        <v>57</v>
      </c>
      <c r="E3562" s="40" t="s">
        <v>5</v>
      </c>
    </row>
    <row r="3563" spans="1:5" ht="12.75">
      <c r="A3563" t="s">
        <v>58</v>
      </c>
      <c r="E3563" s="39" t="s">
        <v>5</v>
      </c>
    </row>
    <row r="3564" spans="1:16" ht="12.75">
      <c r="A3564" t="s">
        <v>50</v>
      </c>
      <c s="34" t="s">
        <v>4591</v>
      </c>
      <c s="34" t="s">
        <v>4592</v>
      </c>
      <c s="35" t="s">
        <v>5</v>
      </c>
      <c s="6" t="s">
        <v>4593</v>
      </c>
      <c s="36" t="s">
        <v>1223</v>
      </c>
      <c s="37">
        <v>1</v>
      </c>
      <c s="36">
        <v>0</v>
      </c>
      <c s="36">
        <f>ROUND(G3564*H3564,6)</f>
      </c>
      <c r="L3564" s="38">
        <v>0</v>
      </c>
      <c s="32">
        <f>ROUND(ROUND(L3564,2)*ROUND(G3564,3),2)</f>
      </c>
      <c s="36" t="s">
        <v>97</v>
      </c>
      <c>
        <f>(M3564*21)/100</f>
      </c>
      <c t="s">
        <v>28</v>
      </c>
    </row>
    <row r="3565" spans="1:5" ht="12.75">
      <c r="A3565" s="35" t="s">
        <v>56</v>
      </c>
      <c r="E3565" s="39" t="s">
        <v>4593</v>
      </c>
    </row>
    <row r="3566" spans="1:5" ht="12.75">
      <c r="A3566" s="35" t="s">
        <v>57</v>
      </c>
      <c r="E3566" s="40" t="s">
        <v>5</v>
      </c>
    </row>
    <row r="3567" spans="1:5" ht="12.75">
      <c r="A3567" t="s">
        <v>58</v>
      </c>
      <c r="E3567" s="39" t="s">
        <v>5</v>
      </c>
    </row>
    <row r="3568" spans="1:16" ht="12.75">
      <c r="A3568" t="s">
        <v>50</v>
      </c>
      <c s="34" t="s">
        <v>4594</v>
      </c>
      <c s="34" t="s">
        <v>4595</v>
      </c>
      <c s="35" t="s">
        <v>5</v>
      </c>
      <c s="6" t="s">
        <v>4596</v>
      </c>
      <c s="36" t="s">
        <v>1223</v>
      </c>
      <c s="37">
        <v>1</v>
      </c>
      <c s="36">
        <v>0</v>
      </c>
      <c s="36">
        <f>ROUND(G3568*H3568,6)</f>
      </c>
      <c r="L3568" s="38">
        <v>0</v>
      </c>
      <c s="32">
        <f>ROUND(ROUND(L3568,2)*ROUND(G3568,3),2)</f>
      </c>
      <c s="36" t="s">
        <v>97</v>
      </c>
      <c>
        <f>(M3568*21)/100</f>
      </c>
      <c t="s">
        <v>28</v>
      </c>
    </row>
    <row r="3569" spans="1:5" ht="12.75">
      <c r="A3569" s="35" t="s">
        <v>56</v>
      </c>
      <c r="E3569" s="39" t="s">
        <v>4596</v>
      </c>
    </row>
    <row r="3570" spans="1:5" ht="12.75">
      <c r="A3570" s="35" t="s">
        <v>57</v>
      </c>
      <c r="E3570" s="40" t="s">
        <v>5</v>
      </c>
    </row>
    <row r="3571" spans="1:5" ht="12.75">
      <c r="A3571" t="s">
        <v>58</v>
      </c>
      <c r="E3571" s="39" t="s">
        <v>5</v>
      </c>
    </row>
    <row r="3572" spans="1:16" ht="12.75">
      <c r="A3572" t="s">
        <v>50</v>
      </c>
      <c s="34" t="s">
        <v>4597</v>
      </c>
      <c s="34" t="s">
        <v>4598</v>
      </c>
      <c s="35" t="s">
        <v>5</v>
      </c>
      <c s="6" t="s">
        <v>4599</v>
      </c>
      <c s="36" t="s">
        <v>1223</v>
      </c>
      <c s="37">
        <v>2</v>
      </c>
      <c s="36">
        <v>0</v>
      </c>
      <c s="36">
        <f>ROUND(G3572*H3572,6)</f>
      </c>
      <c r="L3572" s="38">
        <v>0</v>
      </c>
      <c s="32">
        <f>ROUND(ROUND(L3572,2)*ROUND(G3572,3),2)</f>
      </c>
      <c s="36" t="s">
        <v>97</v>
      </c>
      <c>
        <f>(M3572*21)/100</f>
      </c>
      <c t="s">
        <v>28</v>
      </c>
    </row>
    <row r="3573" spans="1:5" ht="12.75">
      <c r="A3573" s="35" t="s">
        <v>56</v>
      </c>
      <c r="E3573" s="39" t="s">
        <v>4599</v>
      </c>
    </row>
    <row r="3574" spans="1:5" ht="12.75">
      <c r="A3574" s="35" t="s">
        <v>57</v>
      </c>
      <c r="E3574" s="40" t="s">
        <v>5</v>
      </c>
    </row>
    <row r="3575" spans="1:5" ht="12.75">
      <c r="A3575" t="s">
        <v>58</v>
      </c>
      <c r="E3575" s="39" t="s">
        <v>5</v>
      </c>
    </row>
    <row r="3576" spans="1:16" ht="25.5">
      <c r="A3576" t="s">
        <v>50</v>
      </c>
      <c s="34" t="s">
        <v>4600</v>
      </c>
      <c s="34" t="s">
        <v>4601</v>
      </c>
      <c s="35" t="s">
        <v>5</v>
      </c>
      <c s="6" t="s">
        <v>4602</v>
      </c>
      <c s="36" t="s">
        <v>1223</v>
      </c>
      <c s="37">
        <v>1</v>
      </c>
      <c s="36">
        <v>0</v>
      </c>
      <c s="36">
        <f>ROUND(G3576*H3576,6)</f>
      </c>
      <c r="L3576" s="38">
        <v>0</v>
      </c>
      <c s="32">
        <f>ROUND(ROUND(L3576,2)*ROUND(G3576,3),2)</f>
      </c>
      <c s="36" t="s">
        <v>97</v>
      </c>
      <c>
        <f>(M3576*21)/100</f>
      </c>
      <c t="s">
        <v>28</v>
      </c>
    </row>
    <row r="3577" spans="1:5" ht="38.25">
      <c r="A3577" s="35" t="s">
        <v>56</v>
      </c>
      <c r="E3577" s="39" t="s">
        <v>4603</v>
      </c>
    </row>
    <row r="3578" spans="1:5" ht="12.75">
      <c r="A3578" s="35" t="s">
        <v>57</v>
      </c>
      <c r="E3578" s="40" t="s">
        <v>5</v>
      </c>
    </row>
    <row r="3579" spans="1:5" ht="12.75">
      <c r="A3579" t="s">
        <v>58</v>
      </c>
      <c r="E3579" s="39" t="s">
        <v>5</v>
      </c>
    </row>
    <row r="3580" spans="1:16" ht="12.75">
      <c r="A3580" t="s">
        <v>50</v>
      </c>
      <c s="34" t="s">
        <v>4604</v>
      </c>
      <c s="34" t="s">
        <v>4605</v>
      </c>
      <c s="35" t="s">
        <v>5</v>
      </c>
      <c s="6" t="s">
        <v>4606</v>
      </c>
      <c s="36" t="s">
        <v>1223</v>
      </c>
      <c s="37">
        <v>1</v>
      </c>
      <c s="36">
        <v>0</v>
      </c>
      <c s="36">
        <f>ROUND(G3580*H3580,6)</f>
      </c>
      <c r="L3580" s="38">
        <v>0</v>
      </c>
      <c s="32">
        <f>ROUND(ROUND(L3580,2)*ROUND(G3580,3),2)</f>
      </c>
      <c s="36" t="s">
        <v>97</v>
      </c>
      <c>
        <f>(M3580*21)/100</f>
      </c>
      <c t="s">
        <v>28</v>
      </c>
    </row>
    <row r="3581" spans="1:5" ht="12.75">
      <c r="A3581" s="35" t="s">
        <v>56</v>
      </c>
      <c r="E3581" s="39" t="s">
        <v>4606</v>
      </c>
    </row>
    <row r="3582" spans="1:5" ht="12.75">
      <c r="A3582" s="35" t="s">
        <v>57</v>
      </c>
      <c r="E3582" s="40" t="s">
        <v>5</v>
      </c>
    </row>
    <row r="3583" spans="1:5" ht="12.75">
      <c r="A3583" t="s">
        <v>58</v>
      </c>
      <c r="E3583" s="39" t="s">
        <v>5</v>
      </c>
    </row>
    <row r="3584" spans="1:16" ht="12.75">
      <c r="A3584" t="s">
        <v>50</v>
      </c>
      <c s="34" t="s">
        <v>4607</v>
      </c>
      <c s="34" t="s">
        <v>4608</v>
      </c>
      <c s="35" t="s">
        <v>5</v>
      </c>
      <c s="6" t="s">
        <v>4609</v>
      </c>
      <c s="36" t="s">
        <v>1223</v>
      </c>
      <c s="37">
        <v>1</v>
      </c>
      <c s="36">
        <v>0</v>
      </c>
      <c s="36">
        <f>ROUND(G3584*H3584,6)</f>
      </c>
      <c r="L3584" s="38">
        <v>0</v>
      </c>
      <c s="32">
        <f>ROUND(ROUND(L3584,2)*ROUND(G3584,3),2)</f>
      </c>
      <c s="36" t="s">
        <v>97</v>
      </c>
      <c>
        <f>(M3584*21)/100</f>
      </c>
      <c t="s">
        <v>28</v>
      </c>
    </row>
    <row r="3585" spans="1:5" ht="12.75">
      <c r="A3585" s="35" t="s">
        <v>56</v>
      </c>
      <c r="E3585" s="39" t="s">
        <v>4609</v>
      </c>
    </row>
    <row r="3586" spans="1:5" ht="12.75">
      <c r="A3586" s="35" t="s">
        <v>57</v>
      </c>
      <c r="E3586" s="40" t="s">
        <v>5</v>
      </c>
    </row>
    <row r="3587" spans="1:5" ht="12.75">
      <c r="A3587" t="s">
        <v>58</v>
      </c>
      <c r="E3587" s="39" t="s">
        <v>5</v>
      </c>
    </row>
    <row r="3588" spans="1:16" ht="25.5">
      <c r="A3588" t="s">
        <v>50</v>
      </c>
      <c s="34" t="s">
        <v>4610</v>
      </c>
      <c s="34" t="s">
        <v>4611</v>
      </c>
      <c s="35" t="s">
        <v>5</v>
      </c>
      <c s="6" t="s">
        <v>4612</v>
      </c>
      <c s="36" t="s">
        <v>1223</v>
      </c>
      <c s="37">
        <v>1</v>
      </c>
      <c s="36">
        <v>0</v>
      </c>
      <c s="36">
        <f>ROUND(G3588*H3588,6)</f>
      </c>
      <c r="L3588" s="38">
        <v>0</v>
      </c>
      <c s="32">
        <f>ROUND(ROUND(L3588,2)*ROUND(G3588,3),2)</f>
      </c>
      <c s="36" t="s">
        <v>97</v>
      </c>
      <c>
        <f>(M3588*21)/100</f>
      </c>
      <c t="s">
        <v>28</v>
      </c>
    </row>
    <row r="3589" spans="1:5" ht="25.5">
      <c r="A3589" s="35" t="s">
        <v>56</v>
      </c>
      <c r="E3589" s="39" t="s">
        <v>4612</v>
      </c>
    </row>
    <row r="3590" spans="1:5" ht="12.75">
      <c r="A3590" s="35" t="s">
        <v>57</v>
      </c>
      <c r="E3590" s="40" t="s">
        <v>5</v>
      </c>
    </row>
    <row r="3591" spans="1:5" ht="12.75">
      <c r="A3591" t="s">
        <v>58</v>
      </c>
      <c r="E3591" s="39" t="s">
        <v>5</v>
      </c>
    </row>
    <row r="3592" spans="1:16" ht="12.75">
      <c r="A3592" t="s">
        <v>50</v>
      </c>
      <c s="34" t="s">
        <v>4613</v>
      </c>
      <c s="34" t="s">
        <v>4614</v>
      </c>
      <c s="35" t="s">
        <v>5</v>
      </c>
      <c s="6" t="s">
        <v>4615</v>
      </c>
      <c s="36" t="s">
        <v>1223</v>
      </c>
      <c s="37">
        <v>1</v>
      </c>
      <c s="36">
        <v>0</v>
      </c>
      <c s="36">
        <f>ROUND(G3592*H3592,6)</f>
      </c>
      <c r="L3592" s="38">
        <v>0</v>
      </c>
      <c s="32">
        <f>ROUND(ROUND(L3592,2)*ROUND(G3592,3),2)</f>
      </c>
      <c s="36" t="s">
        <v>97</v>
      </c>
      <c>
        <f>(M3592*21)/100</f>
      </c>
      <c t="s">
        <v>28</v>
      </c>
    </row>
    <row r="3593" spans="1:5" ht="12.75">
      <c r="A3593" s="35" t="s">
        <v>56</v>
      </c>
      <c r="E3593" s="39" t="s">
        <v>4615</v>
      </c>
    </row>
    <row r="3594" spans="1:5" ht="12.75">
      <c r="A3594" s="35" t="s">
        <v>57</v>
      </c>
      <c r="E3594" s="40" t="s">
        <v>5</v>
      </c>
    </row>
    <row r="3595" spans="1:5" ht="12.75">
      <c r="A3595" t="s">
        <v>58</v>
      </c>
      <c r="E3595" s="39" t="s">
        <v>5</v>
      </c>
    </row>
    <row r="3596" spans="1:16" ht="12.75">
      <c r="A3596" t="s">
        <v>50</v>
      </c>
      <c s="34" t="s">
        <v>4616</v>
      </c>
      <c s="34" t="s">
        <v>4617</v>
      </c>
      <c s="35" t="s">
        <v>5</v>
      </c>
      <c s="6" t="s">
        <v>4618</v>
      </c>
      <c s="36" t="s">
        <v>1223</v>
      </c>
      <c s="37">
        <v>12</v>
      </c>
      <c s="36">
        <v>0</v>
      </c>
      <c s="36">
        <f>ROUND(G3596*H3596,6)</f>
      </c>
      <c r="L3596" s="38">
        <v>0</v>
      </c>
      <c s="32">
        <f>ROUND(ROUND(L3596,2)*ROUND(G3596,3),2)</f>
      </c>
      <c s="36" t="s">
        <v>97</v>
      </c>
      <c>
        <f>(M3596*21)/100</f>
      </c>
      <c t="s">
        <v>28</v>
      </c>
    </row>
    <row r="3597" spans="1:5" ht="12.75">
      <c r="A3597" s="35" t="s">
        <v>56</v>
      </c>
      <c r="E3597" s="39" t="s">
        <v>4618</v>
      </c>
    </row>
    <row r="3598" spans="1:5" ht="12.75">
      <c r="A3598" s="35" t="s">
        <v>57</v>
      </c>
      <c r="E3598" s="40" t="s">
        <v>5</v>
      </c>
    </row>
    <row r="3599" spans="1:5" ht="12.75">
      <c r="A3599" t="s">
        <v>58</v>
      </c>
      <c r="E3599" s="39" t="s">
        <v>5</v>
      </c>
    </row>
    <row r="3600" spans="1:16" ht="12.75">
      <c r="A3600" t="s">
        <v>50</v>
      </c>
      <c s="34" t="s">
        <v>4619</v>
      </c>
      <c s="34" t="s">
        <v>4620</v>
      </c>
      <c s="35" t="s">
        <v>5</v>
      </c>
      <c s="6" t="s">
        <v>4621</v>
      </c>
      <c s="36" t="s">
        <v>1223</v>
      </c>
      <c s="37">
        <v>2</v>
      </c>
      <c s="36">
        <v>0</v>
      </c>
      <c s="36">
        <f>ROUND(G3600*H3600,6)</f>
      </c>
      <c r="L3600" s="38">
        <v>0</v>
      </c>
      <c s="32">
        <f>ROUND(ROUND(L3600,2)*ROUND(G3600,3),2)</f>
      </c>
      <c s="36" t="s">
        <v>97</v>
      </c>
      <c>
        <f>(M3600*21)/100</f>
      </c>
      <c t="s">
        <v>28</v>
      </c>
    </row>
    <row r="3601" spans="1:5" ht="12.75">
      <c r="A3601" s="35" t="s">
        <v>56</v>
      </c>
      <c r="E3601" s="39" t="s">
        <v>4621</v>
      </c>
    </row>
    <row r="3602" spans="1:5" ht="12.75">
      <c r="A3602" s="35" t="s">
        <v>57</v>
      </c>
      <c r="E3602" s="40" t="s">
        <v>5</v>
      </c>
    </row>
    <row r="3603" spans="1:5" ht="12.75">
      <c r="A3603" t="s">
        <v>58</v>
      </c>
      <c r="E3603" s="39" t="s">
        <v>5</v>
      </c>
    </row>
    <row r="3604" spans="1:16" ht="12.75">
      <c r="A3604" t="s">
        <v>50</v>
      </c>
      <c s="34" t="s">
        <v>4622</v>
      </c>
      <c s="34" t="s">
        <v>4623</v>
      </c>
      <c s="35" t="s">
        <v>5</v>
      </c>
      <c s="6" t="s">
        <v>4624</v>
      </c>
      <c s="36" t="s">
        <v>1223</v>
      </c>
      <c s="37">
        <v>1</v>
      </c>
      <c s="36">
        <v>0</v>
      </c>
      <c s="36">
        <f>ROUND(G3604*H3604,6)</f>
      </c>
      <c r="L3604" s="38">
        <v>0</v>
      </c>
      <c s="32">
        <f>ROUND(ROUND(L3604,2)*ROUND(G3604,3),2)</f>
      </c>
      <c s="36" t="s">
        <v>97</v>
      </c>
      <c>
        <f>(M3604*21)/100</f>
      </c>
      <c t="s">
        <v>28</v>
      </c>
    </row>
    <row r="3605" spans="1:5" ht="12.75">
      <c r="A3605" s="35" t="s">
        <v>56</v>
      </c>
      <c r="E3605" s="39" t="s">
        <v>4624</v>
      </c>
    </row>
    <row r="3606" spans="1:5" ht="12.75">
      <c r="A3606" s="35" t="s">
        <v>57</v>
      </c>
      <c r="E3606" s="40" t="s">
        <v>5</v>
      </c>
    </row>
    <row r="3607" spans="1:5" ht="12.75">
      <c r="A3607" t="s">
        <v>58</v>
      </c>
      <c r="E3607" s="39" t="s">
        <v>5</v>
      </c>
    </row>
    <row r="3608" spans="1:16" ht="12.75">
      <c r="A3608" t="s">
        <v>50</v>
      </c>
      <c s="34" t="s">
        <v>4625</v>
      </c>
      <c s="34" t="s">
        <v>4626</v>
      </c>
      <c s="35" t="s">
        <v>5</v>
      </c>
      <c s="6" t="s">
        <v>4627</v>
      </c>
      <c s="36" t="s">
        <v>1223</v>
      </c>
      <c s="37">
        <v>1</v>
      </c>
      <c s="36">
        <v>0</v>
      </c>
      <c s="36">
        <f>ROUND(G3608*H3608,6)</f>
      </c>
      <c r="L3608" s="38">
        <v>0</v>
      </c>
      <c s="32">
        <f>ROUND(ROUND(L3608,2)*ROUND(G3608,3),2)</f>
      </c>
      <c s="36" t="s">
        <v>97</v>
      </c>
      <c>
        <f>(M3608*21)/100</f>
      </c>
      <c t="s">
        <v>28</v>
      </c>
    </row>
    <row r="3609" spans="1:5" ht="12.75">
      <c r="A3609" s="35" t="s">
        <v>56</v>
      </c>
      <c r="E3609" s="39" t="s">
        <v>4627</v>
      </c>
    </row>
    <row r="3610" spans="1:5" ht="12.75">
      <c r="A3610" s="35" t="s">
        <v>57</v>
      </c>
      <c r="E3610" s="40" t="s">
        <v>5</v>
      </c>
    </row>
    <row r="3611" spans="1:5" ht="12.75">
      <c r="A3611" t="s">
        <v>58</v>
      </c>
      <c r="E3611" s="39" t="s">
        <v>5</v>
      </c>
    </row>
    <row r="3612" spans="1:16" ht="12.75">
      <c r="A3612" t="s">
        <v>50</v>
      </c>
      <c s="34" t="s">
        <v>4628</v>
      </c>
      <c s="34" t="s">
        <v>4629</v>
      </c>
      <c s="35" t="s">
        <v>5</v>
      </c>
      <c s="6" t="s">
        <v>4630</v>
      </c>
      <c s="36" t="s">
        <v>1223</v>
      </c>
      <c s="37">
        <v>1</v>
      </c>
      <c s="36">
        <v>0</v>
      </c>
      <c s="36">
        <f>ROUND(G3612*H3612,6)</f>
      </c>
      <c r="L3612" s="38">
        <v>0</v>
      </c>
      <c s="32">
        <f>ROUND(ROUND(L3612,2)*ROUND(G3612,3),2)</f>
      </c>
      <c s="36" t="s">
        <v>97</v>
      </c>
      <c>
        <f>(M3612*21)/100</f>
      </c>
      <c t="s">
        <v>28</v>
      </c>
    </row>
    <row r="3613" spans="1:5" ht="12.75">
      <c r="A3613" s="35" t="s">
        <v>56</v>
      </c>
      <c r="E3613" s="39" t="s">
        <v>4630</v>
      </c>
    </row>
    <row r="3614" spans="1:5" ht="12.75">
      <c r="A3614" s="35" t="s">
        <v>57</v>
      </c>
      <c r="E3614" s="40" t="s">
        <v>5</v>
      </c>
    </row>
    <row r="3615" spans="1:5" ht="12.75">
      <c r="A3615" t="s">
        <v>58</v>
      </c>
      <c r="E3615" s="39" t="s">
        <v>5</v>
      </c>
    </row>
    <row r="3616" spans="1:16" ht="12.75">
      <c r="A3616" t="s">
        <v>50</v>
      </c>
      <c s="34" t="s">
        <v>4631</v>
      </c>
      <c s="34" t="s">
        <v>4632</v>
      </c>
      <c s="35" t="s">
        <v>5</v>
      </c>
      <c s="6" t="s">
        <v>4633</v>
      </c>
      <c s="36" t="s">
        <v>1223</v>
      </c>
      <c s="37">
        <v>1</v>
      </c>
      <c s="36">
        <v>0</v>
      </c>
      <c s="36">
        <f>ROUND(G3616*H3616,6)</f>
      </c>
      <c r="L3616" s="38">
        <v>0</v>
      </c>
      <c s="32">
        <f>ROUND(ROUND(L3616,2)*ROUND(G3616,3),2)</f>
      </c>
      <c s="36" t="s">
        <v>97</v>
      </c>
      <c>
        <f>(M3616*21)/100</f>
      </c>
      <c t="s">
        <v>28</v>
      </c>
    </row>
    <row r="3617" spans="1:5" ht="12.75">
      <c r="A3617" s="35" t="s">
        <v>56</v>
      </c>
      <c r="E3617" s="39" t="s">
        <v>4633</v>
      </c>
    </row>
    <row r="3618" spans="1:5" ht="12.75">
      <c r="A3618" s="35" t="s">
        <v>57</v>
      </c>
      <c r="E3618" s="40" t="s">
        <v>5</v>
      </c>
    </row>
    <row r="3619" spans="1:5" ht="12.75">
      <c r="A3619" t="s">
        <v>58</v>
      </c>
      <c r="E3619" s="39" t="s">
        <v>5</v>
      </c>
    </row>
    <row r="3620" spans="1:16" ht="12.75">
      <c r="A3620" t="s">
        <v>50</v>
      </c>
      <c s="34" t="s">
        <v>4634</v>
      </c>
      <c s="34" t="s">
        <v>4635</v>
      </c>
      <c s="35" t="s">
        <v>5</v>
      </c>
      <c s="6" t="s">
        <v>4636</v>
      </c>
      <c s="36" t="s">
        <v>1223</v>
      </c>
      <c s="37">
        <v>1</v>
      </c>
      <c s="36">
        <v>0</v>
      </c>
      <c s="36">
        <f>ROUND(G3620*H3620,6)</f>
      </c>
      <c r="L3620" s="38">
        <v>0</v>
      </c>
      <c s="32">
        <f>ROUND(ROUND(L3620,2)*ROUND(G3620,3),2)</f>
      </c>
      <c s="36" t="s">
        <v>97</v>
      </c>
      <c>
        <f>(M3620*21)/100</f>
      </c>
      <c t="s">
        <v>28</v>
      </c>
    </row>
    <row r="3621" spans="1:5" ht="12.75">
      <c r="A3621" s="35" t="s">
        <v>56</v>
      </c>
      <c r="E3621" s="39" t="s">
        <v>4636</v>
      </c>
    </row>
    <row r="3622" spans="1:5" ht="12.75">
      <c r="A3622" s="35" t="s">
        <v>57</v>
      </c>
      <c r="E3622" s="40" t="s">
        <v>5</v>
      </c>
    </row>
    <row r="3623" spans="1:5" ht="12.75">
      <c r="A3623" t="s">
        <v>58</v>
      </c>
      <c r="E3623" s="39" t="s">
        <v>5</v>
      </c>
    </row>
    <row r="3624" spans="1:16" ht="12.75">
      <c r="A3624" t="s">
        <v>50</v>
      </c>
      <c s="34" t="s">
        <v>4637</v>
      </c>
      <c s="34" t="s">
        <v>4638</v>
      </c>
      <c s="35" t="s">
        <v>5</v>
      </c>
      <c s="6" t="s">
        <v>4639</v>
      </c>
      <c s="36" t="s">
        <v>1223</v>
      </c>
      <c s="37">
        <v>1</v>
      </c>
      <c s="36">
        <v>0</v>
      </c>
      <c s="36">
        <f>ROUND(G3624*H3624,6)</f>
      </c>
      <c r="L3624" s="38">
        <v>0</v>
      </c>
      <c s="32">
        <f>ROUND(ROUND(L3624,2)*ROUND(G3624,3),2)</f>
      </c>
      <c s="36" t="s">
        <v>97</v>
      </c>
      <c>
        <f>(M3624*21)/100</f>
      </c>
      <c t="s">
        <v>28</v>
      </c>
    </row>
    <row r="3625" spans="1:5" ht="12.75">
      <c r="A3625" s="35" t="s">
        <v>56</v>
      </c>
      <c r="E3625" s="39" t="s">
        <v>4639</v>
      </c>
    </row>
    <row r="3626" spans="1:5" ht="12.75">
      <c r="A3626" s="35" t="s">
        <v>57</v>
      </c>
      <c r="E3626" s="40" t="s">
        <v>5</v>
      </c>
    </row>
    <row r="3627" spans="1:5" ht="12.75">
      <c r="A3627" t="s">
        <v>58</v>
      </c>
      <c r="E3627" s="39" t="s">
        <v>5</v>
      </c>
    </row>
    <row r="3628" spans="1:16" ht="12.75">
      <c r="A3628" t="s">
        <v>50</v>
      </c>
      <c s="34" t="s">
        <v>4640</v>
      </c>
      <c s="34" t="s">
        <v>4641</v>
      </c>
      <c s="35" t="s">
        <v>5</v>
      </c>
      <c s="6" t="s">
        <v>4642</v>
      </c>
      <c s="36" t="s">
        <v>1223</v>
      </c>
      <c s="37">
        <v>1</v>
      </c>
      <c s="36">
        <v>0</v>
      </c>
      <c s="36">
        <f>ROUND(G3628*H3628,6)</f>
      </c>
      <c r="L3628" s="38">
        <v>0</v>
      </c>
      <c s="32">
        <f>ROUND(ROUND(L3628,2)*ROUND(G3628,3),2)</f>
      </c>
      <c s="36" t="s">
        <v>97</v>
      </c>
      <c>
        <f>(M3628*21)/100</f>
      </c>
      <c t="s">
        <v>28</v>
      </c>
    </row>
    <row r="3629" spans="1:5" ht="12.75">
      <c r="A3629" s="35" t="s">
        <v>56</v>
      </c>
      <c r="E3629" s="39" t="s">
        <v>4642</v>
      </c>
    </row>
    <row r="3630" spans="1:5" ht="12.75">
      <c r="A3630" s="35" t="s">
        <v>57</v>
      </c>
      <c r="E3630" s="40" t="s">
        <v>5</v>
      </c>
    </row>
    <row r="3631" spans="1:5" ht="12.75">
      <c r="A3631" t="s">
        <v>58</v>
      </c>
      <c r="E3631" s="39" t="s">
        <v>5</v>
      </c>
    </row>
    <row r="3632" spans="1:16" ht="25.5">
      <c r="A3632" t="s">
        <v>50</v>
      </c>
      <c s="34" t="s">
        <v>981</v>
      </c>
      <c s="34" t="s">
        <v>4643</v>
      </c>
      <c s="35" t="s">
        <v>5</v>
      </c>
      <c s="6" t="s">
        <v>4644</v>
      </c>
      <c s="36" t="s">
        <v>1223</v>
      </c>
      <c s="37">
        <v>1</v>
      </c>
      <c s="36">
        <v>0</v>
      </c>
      <c s="36">
        <f>ROUND(G3632*H3632,6)</f>
      </c>
      <c r="L3632" s="38">
        <v>0</v>
      </c>
      <c s="32">
        <f>ROUND(ROUND(L3632,2)*ROUND(G3632,3),2)</f>
      </c>
      <c s="36" t="s">
        <v>97</v>
      </c>
      <c>
        <f>(M3632*21)/100</f>
      </c>
      <c t="s">
        <v>28</v>
      </c>
    </row>
    <row r="3633" spans="1:5" ht="38.25">
      <c r="A3633" s="35" t="s">
        <v>56</v>
      </c>
      <c r="E3633" s="39" t="s">
        <v>4645</v>
      </c>
    </row>
    <row r="3634" spans="1:5" ht="12.75">
      <c r="A3634" s="35" t="s">
        <v>57</v>
      </c>
      <c r="E3634" s="40" t="s">
        <v>5</v>
      </c>
    </row>
    <row r="3635" spans="1:5" ht="12.75">
      <c r="A3635" t="s">
        <v>58</v>
      </c>
      <c r="E3635" s="39" t="s">
        <v>5</v>
      </c>
    </row>
    <row r="3636" spans="1:16" ht="12.75">
      <c r="A3636" t="s">
        <v>50</v>
      </c>
      <c s="34" t="s">
        <v>985</v>
      </c>
      <c s="34" t="s">
        <v>4646</v>
      </c>
      <c s="35" t="s">
        <v>5</v>
      </c>
      <c s="6" t="s">
        <v>4647</v>
      </c>
      <c s="36" t="s">
        <v>1223</v>
      </c>
      <c s="37">
        <v>1</v>
      </c>
      <c s="36">
        <v>0</v>
      </c>
      <c s="36">
        <f>ROUND(G3636*H3636,6)</f>
      </c>
      <c r="L3636" s="38">
        <v>0</v>
      </c>
      <c s="32">
        <f>ROUND(ROUND(L3636,2)*ROUND(G3636,3),2)</f>
      </c>
      <c s="36" t="s">
        <v>97</v>
      </c>
      <c>
        <f>(M3636*21)/100</f>
      </c>
      <c t="s">
        <v>28</v>
      </c>
    </row>
    <row r="3637" spans="1:5" ht="12.75">
      <c r="A3637" s="35" t="s">
        <v>56</v>
      </c>
      <c r="E3637" s="39" t="s">
        <v>4647</v>
      </c>
    </row>
    <row r="3638" spans="1:5" ht="12.75">
      <c r="A3638" s="35" t="s">
        <v>57</v>
      </c>
      <c r="E3638" s="40" t="s">
        <v>5</v>
      </c>
    </row>
    <row r="3639" spans="1:5" ht="12.75">
      <c r="A3639" t="s">
        <v>58</v>
      </c>
      <c r="E3639" s="39" t="s">
        <v>5</v>
      </c>
    </row>
    <row r="3640" spans="1:16" ht="12.75">
      <c r="A3640" t="s">
        <v>50</v>
      </c>
      <c s="34" t="s">
        <v>1105</v>
      </c>
      <c s="34" t="s">
        <v>4648</v>
      </c>
      <c s="35" t="s">
        <v>5</v>
      </c>
      <c s="6" t="s">
        <v>4649</v>
      </c>
      <c s="36" t="s">
        <v>1223</v>
      </c>
      <c s="37">
        <v>2</v>
      </c>
      <c s="36">
        <v>0</v>
      </c>
      <c s="36">
        <f>ROUND(G3640*H3640,6)</f>
      </c>
      <c r="L3640" s="38">
        <v>0</v>
      </c>
      <c s="32">
        <f>ROUND(ROUND(L3640,2)*ROUND(G3640,3),2)</f>
      </c>
      <c s="36" t="s">
        <v>97</v>
      </c>
      <c>
        <f>(M3640*21)/100</f>
      </c>
      <c t="s">
        <v>28</v>
      </c>
    </row>
    <row r="3641" spans="1:5" ht="12.75">
      <c r="A3641" s="35" t="s">
        <v>56</v>
      </c>
      <c r="E3641" s="39" t="s">
        <v>4649</v>
      </c>
    </row>
    <row r="3642" spans="1:5" ht="12.75">
      <c r="A3642" s="35" t="s">
        <v>57</v>
      </c>
      <c r="E3642" s="40" t="s">
        <v>5</v>
      </c>
    </row>
    <row r="3643" spans="1:5" ht="12.75">
      <c r="A3643" t="s">
        <v>58</v>
      </c>
      <c r="E3643" s="39" t="s">
        <v>5</v>
      </c>
    </row>
    <row r="3644" spans="1:16" ht="12.75">
      <c r="A3644" t="s">
        <v>50</v>
      </c>
      <c s="34" t="s">
        <v>1108</v>
      </c>
      <c s="34" t="s">
        <v>4650</v>
      </c>
      <c s="35" t="s">
        <v>5</v>
      </c>
      <c s="6" t="s">
        <v>4651</v>
      </c>
      <c s="36" t="s">
        <v>1223</v>
      </c>
      <c s="37">
        <v>1</v>
      </c>
      <c s="36">
        <v>0</v>
      </c>
      <c s="36">
        <f>ROUND(G3644*H3644,6)</f>
      </c>
      <c r="L3644" s="38">
        <v>0</v>
      </c>
      <c s="32">
        <f>ROUND(ROUND(L3644,2)*ROUND(G3644,3),2)</f>
      </c>
      <c s="36" t="s">
        <v>97</v>
      </c>
      <c>
        <f>(M3644*21)/100</f>
      </c>
      <c t="s">
        <v>28</v>
      </c>
    </row>
    <row r="3645" spans="1:5" ht="12.75">
      <c r="A3645" s="35" t="s">
        <v>56</v>
      </c>
      <c r="E3645" s="39" t="s">
        <v>4651</v>
      </c>
    </row>
    <row r="3646" spans="1:5" ht="12.75">
      <c r="A3646" s="35" t="s">
        <v>57</v>
      </c>
      <c r="E3646" s="40" t="s">
        <v>5</v>
      </c>
    </row>
    <row r="3647" spans="1:5" ht="12.75">
      <c r="A3647" t="s">
        <v>58</v>
      </c>
      <c r="E3647" s="39" t="s">
        <v>5</v>
      </c>
    </row>
    <row r="3648" spans="1:16" ht="12.75">
      <c r="A3648" t="s">
        <v>50</v>
      </c>
      <c s="34" t="s">
        <v>4652</v>
      </c>
      <c s="34" t="s">
        <v>4653</v>
      </c>
      <c s="35" t="s">
        <v>5</v>
      </c>
      <c s="6" t="s">
        <v>4654</v>
      </c>
      <c s="36" t="s">
        <v>1223</v>
      </c>
      <c s="37">
        <v>1</v>
      </c>
      <c s="36">
        <v>0</v>
      </c>
      <c s="36">
        <f>ROUND(G3648*H3648,6)</f>
      </c>
      <c r="L3648" s="38">
        <v>0</v>
      </c>
      <c s="32">
        <f>ROUND(ROUND(L3648,2)*ROUND(G3648,3),2)</f>
      </c>
      <c s="36" t="s">
        <v>97</v>
      </c>
      <c>
        <f>(M3648*21)/100</f>
      </c>
      <c t="s">
        <v>28</v>
      </c>
    </row>
    <row r="3649" spans="1:5" ht="12.75">
      <c r="A3649" s="35" t="s">
        <v>56</v>
      </c>
      <c r="E3649" s="39" t="s">
        <v>4654</v>
      </c>
    </row>
    <row r="3650" spans="1:5" ht="12.75">
      <c r="A3650" s="35" t="s">
        <v>57</v>
      </c>
      <c r="E3650" s="40" t="s">
        <v>5</v>
      </c>
    </row>
    <row r="3651" spans="1:5" ht="12.75">
      <c r="A3651" t="s">
        <v>58</v>
      </c>
      <c r="E3651" s="39" t="s">
        <v>5</v>
      </c>
    </row>
    <row r="3652" spans="1:16" ht="25.5">
      <c r="A3652" t="s">
        <v>50</v>
      </c>
      <c s="34" t="s">
        <v>4655</v>
      </c>
      <c s="34" t="s">
        <v>4656</v>
      </c>
      <c s="35" t="s">
        <v>5</v>
      </c>
      <c s="6" t="s">
        <v>4657</v>
      </c>
      <c s="36" t="s">
        <v>1223</v>
      </c>
      <c s="37">
        <v>1</v>
      </c>
      <c s="36">
        <v>0</v>
      </c>
      <c s="36">
        <f>ROUND(G3652*H3652,6)</f>
      </c>
      <c r="L3652" s="38">
        <v>0</v>
      </c>
      <c s="32">
        <f>ROUND(ROUND(L3652,2)*ROUND(G3652,3),2)</f>
      </c>
      <c s="36" t="s">
        <v>97</v>
      </c>
      <c>
        <f>(M3652*21)/100</f>
      </c>
      <c t="s">
        <v>28</v>
      </c>
    </row>
    <row r="3653" spans="1:5" ht="25.5">
      <c r="A3653" s="35" t="s">
        <v>56</v>
      </c>
      <c r="E3653" s="39" t="s">
        <v>4657</v>
      </c>
    </row>
    <row r="3654" spans="1:5" ht="12.75">
      <c r="A3654" s="35" t="s">
        <v>57</v>
      </c>
      <c r="E3654" s="40" t="s">
        <v>5</v>
      </c>
    </row>
    <row r="3655" spans="1:5" ht="12.75">
      <c r="A3655" t="s">
        <v>58</v>
      </c>
      <c r="E3655" s="39" t="s">
        <v>5</v>
      </c>
    </row>
    <row r="3656" spans="1:16" ht="12.75">
      <c r="A3656" t="s">
        <v>50</v>
      </c>
      <c s="34" t="s">
        <v>4658</v>
      </c>
      <c s="34" t="s">
        <v>4659</v>
      </c>
      <c s="35" t="s">
        <v>5</v>
      </c>
      <c s="6" t="s">
        <v>4660</v>
      </c>
      <c s="36" t="s">
        <v>1223</v>
      </c>
      <c s="37">
        <v>10</v>
      </c>
      <c s="36">
        <v>0</v>
      </c>
      <c s="36">
        <f>ROUND(G3656*H3656,6)</f>
      </c>
      <c r="L3656" s="38">
        <v>0</v>
      </c>
      <c s="32">
        <f>ROUND(ROUND(L3656,2)*ROUND(G3656,3),2)</f>
      </c>
      <c s="36" t="s">
        <v>97</v>
      </c>
      <c>
        <f>(M3656*21)/100</f>
      </c>
      <c t="s">
        <v>28</v>
      </c>
    </row>
    <row r="3657" spans="1:5" ht="12.75">
      <c r="A3657" s="35" t="s">
        <v>56</v>
      </c>
      <c r="E3657" s="39" t="s">
        <v>4660</v>
      </c>
    </row>
    <row r="3658" spans="1:5" ht="12.75">
      <c r="A3658" s="35" t="s">
        <v>57</v>
      </c>
      <c r="E3658" s="40" t="s">
        <v>5</v>
      </c>
    </row>
    <row r="3659" spans="1:5" ht="12.75">
      <c r="A3659" t="s">
        <v>58</v>
      </c>
      <c r="E3659" s="39" t="s">
        <v>5</v>
      </c>
    </row>
    <row r="3660" spans="1:16" ht="12.75">
      <c r="A3660" t="s">
        <v>50</v>
      </c>
      <c s="34" t="s">
        <v>4661</v>
      </c>
      <c s="34" t="s">
        <v>4662</v>
      </c>
      <c s="35" t="s">
        <v>5</v>
      </c>
      <c s="6" t="s">
        <v>4663</v>
      </c>
      <c s="36" t="s">
        <v>1223</v>
      </c>
      <c s="37">
        <v>5</v>
      </c>
      <c s="36">
        <v>0</v>
      </c>
      <c s="36">
        <f>ROUND(G3660*H3660,6)</f>
      </c>
      <c r="L3660" s="38">
        <v>0</v>
      </c>
      <c s="32">
        <f>ROUND(ROUND(L3660,2)*ROUND(G3660,3),2)</f>
      </c>
      <c s="36" t="s">
        <v>97</v>
      </c>
      <c>
        <f>(M3660*21)/100</f>
      </c>
      <c t="s">
        <v>28</v>
      </c>
    </row>
    <row r="3661" spans="1:5" ht="12.75">
      <c r="A3661" s="35" t="s">
        <v>56</v>
      </c>
      <c r="E3661" s="39" t="s">
        <v>4663</v>
      </c>
    </row>
    <row r="3662" spans="1:5" ht="12.75">
      <c r="A3662" s="35" t="s">
        <v>57</v>
      </c>
      <c r="E3662" s="40" t="s">
        <v>5</v>
      </c>
    </row>
    <row r="3663" spans="1:5" ht="12.75">
      <c r="A3663" t="s">
        <v>58</v>
      </c>
      <c r="E3663" s="39" t="s">
        <v>5</v>
      </c>
    </row>
    <row r="3664" spans="1:16" ht="12.75">
      <c r="A3664" t="s">
        <v>50</v>
      </c>
      <c s="34" t="s">
        <v>4664</v>
      </c>
      <c s="34" t="s">
        <v>4665</v>
      </c>
      <c s="35" t="s">
        <v>5</v>
      </c>
      <c s="6" t="s">
        <v>4660</v>
      </c>
      <c s="36" t="s">
        <v>1223</v>
      </c>
      <c s="37">
        <v>6</v>
      </c>
      <c s="36">
        <v>0</v>
      </c>
      <c s="36">
        <f>ROUND(G3664*H3664,6)</f>
      </c>
      <c r="L3664" s="38">
        <v>0</v>
      </c>
      <c s="32">
        <f>ROUND(ROUND(L3664,2)*ROUND(G3664,3),2)</f>
      </c>
      <c s="36" t="s">
        <v>97</v>
      </c>
      <c>
        <f>(M3664*21)/100</f>
      </c>
      <c t="s">
        <v>28</v>
      </c>
    </row>
    <row r="3665" spans="1:5" ht="12.75">
      <c r="A3665" s="35" t="s">
        <v>56</v>
      </c>
      <c r="E3665" s="39" t="s">
        <v>4660</v>
      </c>
    </row>
    <row r="3666" spans="1:5" ht="12.75">
      <c r="A3666" s="35" t="s">
        <v>57</v>
      </c>
      <c r="E3666" s="40" t="s">
        <v>5</v>
      </c>
    </row>
    <row r="3667" spans="1:5" ht="12.75">
      <c r="A3667" t="s">
        <v>58</v>
      </c>
      <c r="E3667" s="39" t="s">
        <v>5</v>
      </c>
    </row>
    <row r="3668" spans="1:16" ht="12.75">
      <c r="A3668" t="s">
        <v>50</v>
      </c>
      <c s="34" t="s">
        <v>4666</v>
      </c>
      <c s="34" t="s">
        <v>4667</v>
      </c>
      <c s="35" t="s">
        <v>5</v>
      </c>
      <c s="6" t="s">
        <v>4668</v>
      </c>
      <c s="36" t="s">
        <v>1223</v>
      </c>
      <c s="37">
        <v>6</v>
      </c>
      <c s="36">
        <v>0</v>
      </c>
      <c s="36">
        <f>ROUND(G3668*H3668,6)</f>
      </c>
      <c r="L3668" s="38">
        <v>0</v>
      </c>
      <c s="32">
        <f>ROUND(ROUND(L3668,2)*ROUND(G3668,3),2)</f>
      </c>
      <c s="36" t="s">
        <v>97</v>
      </c>
      <c>
        <f>(M3668*21)/100</f>
      </c>
      <c t="s">
        <v>28</v>
      </c>
    </row>
    <row r="3669" spans="1:5" ht="12.75">
      <c r="A3669" s="35" t="s">
        <v>56</v>
      </c>
      <c r="E3669" s="39" t="s">
        <v>4668</v>
      </c>
    </row>
    <row r="3670" spans="1:5" ht="12.75">
      <c r="A3670" s="35" t="s">
        <v>57</v>
      </c>
      <c r="E3670" s="40" t="s">
        <v>5</v>
      </c>
    </row>
    <row r="3671" spans="1:5" ht="12.75">
      <c r="A3671" t="s">
        <v>58</v>
      </c>
      <c r="E3671" s="39" t="s">
        <v>5</v>
      </c>
    </row>
    <row r="3672" spans="1:16" ht="12.75">
      <c r="A3672" t="s">
        <v>50</v>
      </c>
      <c s="34" t="s">
        <v>4669</v>
      </c>
      <c s="34" t="s">
        <v>4670</v>
      </c>
      <c s="35" t="s">
        <v>5</v>
      </c>
      <c s="6" t="s">
        <v>4660</v>
      </c>
      <c s="36" t="s">
        <v>1223</v>
      </c>
      <c s="37">
        <v>5</v>
      </c>
      <c s="36">
        <v>0</v>
      </c>
      <c s="36">
        <f>ROUND(G3672*H3672,6)</f>
      </c>
      <c r="L3672" s="38">
        <v>0</v>
      </c>
      <c s="32">
        <f>ROUND(ROUND(L3672,2)*ROUND(G3672,3),2)</f>
      </c>
      <c s="36" t="s">
        <v>97</v>
      </c>
      <c>
        <f>(M3672*21)/100</f>
      </c>
      <c t="s">
        <v>28</v>
      </c>
    </row>
    <row r="3673" spans="1:5" ht="12.75">
      <c r="A3673" s="35" t="s">
        <v>56</v>
      </c>
      <c r="E3673" s="39" t="s">
        <v>4660</v>
      </c>
    </row>
    <row r="3674" spans="1:5" ht="12.75">
      <c r="A3674" s="35" t="s">
        <v>57</v>
      </c>
      <c r="E3674" s="40" t="s">
        <v>5</v>
      </c>
    </row>
    <row r="3675" spans="1:5" ht="12.75">
      <c r="A3675" t="s">
        <v>58</v>
      </c>
      <c r="E3675" s="39" t="s">
        <v>5</v>
      </c>
    </row>
    <row r="3676" spans="1:16" ht="12.75">
      <c r="A3676" t="s">
        <v>50</v>
      </c>
      <c s="34" t="s">
        <v>4671</v>
      </c>
      <c s="34" t="s">
        <v>4672</v>
      </c>
      <c s="35" t="s">
        <v>5</v>
      </c>
      <c s="6" t="s">
        <v>4673</v>
      </c>
      <c s="36" t="s">
        <v>1223</v>
      </c>
      <c s="37">
        <v>5</v>
      </c>
      <c s="36">
        <v>0</v>
      </c>
      <c s="36">
        <f>ROUND(G3676*H3676,6)</f>
      </c>
      <c r="L3676" s="38">
        <v>0</v>
      </c>
      <c s="32">
        <f>ROUND(ROUND(L3676,2)*ROUND(G3676,3),2)</f>
      </c>
      <c s="36" t="s">
        <v>97</v>
      </c>
      <c>
        <f>(M3676*21)/100</f>
      </c>
      <c t="s">
        <v>28</v>
      </c>
    </row>
    <row r="3677" spans="1:5" ht="12.75">
      <c r="A3677" s="35" t="s">
        <v>56</v>
      </c>
      <c r="E3677" s="39" t="s">
        <v>4673</v>
      </c>
    </row>
    <row r="3678" spans="1:5" ht="12.75">
      <c r="A3678" s="35" t="s">
        <v>57</v>
      </c>
      <c r="E3678" s="40" t="s">
        <v>5</v>
      </c>
    </row>
    <row r="3679" spans="1:5" ht="12.75">
      <c r="A3679" t="s">
        <v>58</v>
      </c>
      <c r="E3679" s="39" t="s">
        <v>5</v>
      </c>
    </row>
    <row r="3680" spans="1:16" ht="12.75">
      <c r="A3680" t="s">
        <v>50</v>
      </c>
      <c s="34" t="s">
        <v>4674</v>
      </c>
      <c s="34" t="s">
        <v>4675</v>
      </c>
      <c s="35" t="s">
        <v>5</v>
      </c>
      <c s="6" t="s">
        <v>4676</v>
      </c>
      <c s="36" t="s">
        <v>1223</v>
      </c>
      <c s="37">
        <v>1</v>
      </c>
      <c s="36">
        <v>0</v>
      </c>
      <c s="36">
        <f>ROUND(G3680*H3680,6)</f>
      </c>
      <c r="L3680" s="38">
        <v>0</v>
      </c>
      <c s="32">
        <f>ROUND(ROUND(L3680,2)*ROUND(G3680,3),2)</f>
      </c>
      <c s="36" t="s">
        <v>97</v>
      </c>
      <c>
        <f>(M3680*21)/100</f>
      </c>
      <c t="s">
        <v>28</v>
      </c>
    </row>
    <row r="3681" spans="1:5" ht="12.75">
      <c r="A3681" s="35" t="s">
        <v>56</v>
      </c>
      <c r="E3681" s="39" t="s">
        <v>4676</v>
      </c>
    </row>
    <row r="3682" spans="1:5" ht="12.75">
      <c r="A3682" s="35" t="s">
        <v>57</v>
      </c>
      <c r="E3682" s="40" t="s">
        <v>5</v>
      </c>
    </row>
    <row r="3683" spans="1:5" ht="12.75">
      <c r="A3683" t="s">
        <v>58</v>
      </c>
      <c r="E3683" s="39" t="s">
        <v>5</v>
      </c>
    </row>
    <row r="3684" spans="1:16" ht="12.75">
      <c r="A3684" t="s">
        <v>50</v>
      </c>
      <c s="34" t="s">
        <v>4677</v>
      </c>
      <c s="34" t="s">
        <v>4678</v>
      </c>
      <c s="35" t="s">
        <v>5</v>
      </c>
      <c s="6" t="s">
        <v>4679</v>
      </c>
      <c s="36" t="s">
        <v>1223</v>
      </c>
      <c s="37">
        <v>1</v>
      </c>
      <c s="36">
        <v>0</v>
      </c>
      <c s="36">
        <f>ROUND(G3684*H3684,6)</f>
      </c>
      <c r="L3684" s="38">
        <v>0</v>
      </c>
      <c s="32">
        <f>ROUND(ROUND(L3684,2)*ROUND(G3684,3),2)</f>
      </c>
      <c s="36" t="s">
        <v>97</v>
      </c>
      <c>
        <f>(M3684*21)/100</f>
      </c>
      <c t="s">
        <v>28</v>
      </c>
    </row>
    <row r="3685" spans="1:5" ht="12.75">
      <c r="A3685" s="35" t="s">
        <v>56</v>
      </c>
      <c r="E3685" s="39" t="s">
        <v>4679</v>
      </c>
    </row>
    <row r="3686" spans="1:5" ht="12.75">
      <c r="A3686" s="35" t="s">
        <v>57</v>
      </c>
      <c r="E3686" s="40" t="s">
        <v>5</v>
      </c>
    </row>
    <row r="3687" spans="1:5" ht="12.75">
      <c r="A3687" t="s">
        <v>58</v>
      </c>
      <c r="E3687" s="39" t="s">
        <v>5</v>
      </c>
    </row>
    <row r="3688" spans="1:16" ht="12.75">
      <c r="A3688" t="s">
        <v>50</v>
      </c>
      <c s="34" t="s">
        <v>4680</v>
      </c>
      <c s="34" t="s">
        <v>4681</v>
      </c>
      <c s="35" t="s">
        <v>5</v>
      </c>
      <c s="6" t="s">
        <v>4682</v>
      </c>
      <c s="36" t="s">
        <v>1223</v>
      </c>
      <c s="37">
        <v>2</v>
      </c>
      <c s="36">
        <v>0</v>
      </c>
      <c s="36">
        <f>ROUND(G3688*H3688,6)</f>
      </c>
      <c r="L3688" s="38">
        <v>0</v>
      </c>
      <c s="32">
        <f>ROUND(ROUND(L3688,2)*ROUND(G3688,3),2)</f>
      </c>
      <c s="36" t="s">
        <v>97</v>
      </c>
      <c>
        <f>(M3688*21)/100</f>
      </c>
      <c t="s">
        <v>28</v>
      </c>
    </row>
    <row r="3689" spans="1:5" ht="12.75">
      <c r="A3689" s="35" t="s">
        <v>56</v>
      </c>
      <c r="E3689" s="39" t="s">
        <v>4682</v>
      </c>
    </row>
    <row r="3690" spans="1:5" ht="12.75">
      <c r="A3690" s="35" t="s">
        <v>57</v>
      </c>
      <c r="E3690" s="40" t="s">
        <v>5</v>
      </c>
    </row>
    <row r="3691" spans="1:5" ht="12.75">
      <c r="A3691" t="s">
        <v>58</v>
      </c>
      <c r="E3691" s="39" t="s">
        <v>5</v>
      </c>
    </row>
    <row r="3692" spans="1:16" ht="12.75">
      <c r="A3692" t="s">
        <v>50</v>
      </c>
      <c s="34" t="s">
        <v>4683</v>
      </c>
      <c s="34" t="s">
        <v>4684</v>
      </c>
      <c s="35" t="s">
        <v>5</v>
      </c>
      <c s="6" t="s">
        <v>4685</v>
      </c>
      <c s="36" t="s">
        <v>1223</v>
      </c>
      <c s="37">
        <v>1</v>
      </c>
      <c s="36">
        <v>0</v>
      </c>
      <c s="36">
        <f>ROUND(G3692*H3692,6)</f>
      </c>
      <c r="L3692" s="38">
        <v>0</v>
      </c>
      <c s="32">
        <f>ROUND(ROUND(L3692,2)*ROUND(G3692,3),2)</f>
      </c>
      <c s="36" t="s">
        <v>97</v>
      </c>
      <c>
        <f>(M3692*21)/100</f>
      </c>
      <c t="s">
        <v>28</v>
      </c>
    </row>
    <row r="3693" spans="1:5" ht="12.75">
      <c r="A3693" s="35" t="s">
        <v>56</v>
      </c>
      <c r="E3693" s="39" t="s">
        <v>4685</v>
      </c>
    </row>
    <row r="3694" spans="1:5" ht="12.75">
      <c r="A3694" s="35" t="s">
        <v>57</v>
      </c>
      <c r="E3694" s="40" t="s">
        <v>5</v>
      </c>
    </row>
    <row r="3695" spans="1:5" ht="12.75">
      <c r="A3695" t="s">
        <v>58</v>
      </c>
      <c r="E3695" s="39" t="s">
        <v>5</v>
      </c>
    </row>
    <row r="3696" spans="1:16" ht="12.75">
      <c r="A3696" t="s">
        <v>50</v>
      </c>
      <c s="34" t="s">
        <v>4686</v>
      </c>
      <c s="34" t="s">
        <v>4687</v>
      </c>
      <c s="35" t="s">
        <v>5</v>
      </c>
      <c s="6" t="s">
        <v>4688</v>
      </c>
      <c s="36" t="s">
        <v>1223</v>
      </c>
      <c s="37">
        <v>1</v>
      </c>
      <c s="36">
        <v>0</v>
      </c>
      <c s="36">
        <f>ROUND(G3696*H3696,6)</f>
      </c>
      <c r="L3696" s="38">
        <v>0</v>
      </c>
      <c s="32">
        <f>ROUND(ROUND(L3696,2)*ROUND(G3696,3),2)</f>
      </c>
      <c s="36" t="s">
        <v>97</v>
      </c>
      <c>
        <f>(M3696*21)/100</f>
      </c>
      <c t="s">
        <v>28</v>
      </c>
    </row>
    <row r="3697" spans="1:5" ht="12.75">
      <c r="A3697" s="35" t="s">
        <v>56</v>
      </c>
      <c r="E3697" s="39" t="s">
        <v>4688</v>
      </c>
    </row>
    <row r="3698" spans="1:5" ht="12.75">
      <c r="A3698" s="35" t="s">
        <v>57</v>
      </c>
      <c r="E3698" s="40" t="s">
        <v>5</v>
      </c>
    </row>
    <row r="3699" spans="1:5" ht="12.75">
      <c r="A3699" t="s">
        <v>58</v>
      </c>
      <c r="E3699" s="39" t="s">
        <v>5</v>
      </c>
    </row>
    <row r="3700" spans="1:16" ht="12.75">
      <c r="A3700" t="s">
        <v>50</v>
      </c>
      <c s="34" t="s">
        <v>4689</v>
      </c>
      <c s="34" t="s">
        <v>4690</v>
      </c>
      <c s="35" t="s">
        <v>5</v>
      </c>
      <c s="6" t="s">
        <v>4691</v>
      </c>
      <c s="36" t="s">
        <v>1223</v>
      </c>
      <c s="37">
        <v>1</v>
      </c>
      <c s="36">
        <v>0</v>
      </c>
      <c s="36">
        <f>ROUND(G3700*H3700,6)</f>
      </c>
      <c r="L3700" s="38">
        <v>0</v>
      </c>
      <c s="32">
        <f>ROUND(ROUND(L3700,2)*ROUND(G3700,3),2)</f>
      </c>
      <c s="36" t="s">
        <v>97</v>
      </c>
      <c>
        <f>(M3700*21)/100</f>
      </c>
      <c t="s">
        <v>28</v>
      </c>
    </row>
    <row r="3701" spans="1:5" ht="12.75">
      <c r="A3701" s="35" t="s">
        <v>56</v>
      </c>
      <c r="E3701" s="39" t="s">
        <v>4691</v>
      </c>
    </row>
    <row r="3702" spans="1:5" ht="12.75">
      <c r="A3702" s="35" t="s">
        <v>57</v>
      </c>
      <c r="E3702" s="40" t="s">
        <v>5</v>
      </c>
    </row>
    <row r="3703" spans="1:5" ht="12.75">
      <c r="A3703" t="s">
        <v>58</v>
      </c>
      <c r="E3703" s="39" t="s">
        <v>5</v>
      </c>
    </row>
    <row r="3704" spans="1:16" ht="12.75">
      <c r="A3704" t="s">
        <v>50</v>
      </c>
      <c s="34" t="s">
        <v>4692</v>
      </c>
      <c s="34" t="s">
        <v>4693</v>
      </c>
      <c s="35" t="s">
        <v>5</v>
      </c>
      <c s="6" t="s">
        <v>4694</v>
      </c>
      <c s="36" t="s">
        <v>1223</v>
      </c>
      <c s="37">
        <v>2</v>
      </c>
      <c s="36">
        <v>0</v>
      </c>
      <c s="36">
        <f>ROUND(G3704*H3704,6)</f>
      </c>
      <c r="L3704" s="38">
        <v>0</v>
      </c>
      <c s="32">
        <f>ROUND(ROUND(L3704,2)*ROUND(G3704,3),2)</f>
      </c>
      <c s="36" t="s">
        <v>97</v>
      </c>
      <c>
        <f>(M3704*21)/100</f>
      </c>
      <c t="s">
        <v>28</v>
      </c>
    </row>
    <row r="3705" spans="1:5" ht="12.75">
      <c r="A3705" s="35" t="s">
        <v>56</v>
      </c>
      <c r="E3705" s="39" t="s">
        <v>4694</v>
      </c>
    </row>
    <row r="3706" spans="1:5" ht="12.75">
      <c r="A3706" s="35" t="s">
        <v>57</v>
      </c>
      <c r="E3706" s="40" t="s">
        <v>5</v>
      </c>
    </row>
    <row r="3707" spans="1:5" ht="12.75">
      <c r="A3707" t="s">
        <v>58</v>
      </c>
      <c r="E3707" s="39" t="s">
        <v>5</v>
      </c>
    </row>
    <row r="3708" spans="1:16" ht="12.75">
      <c r="A3708" t="s">
        <v>50</v>
      </c>
      <c s="34" t="s">
        <v>4695</v>
      </c>
      <c s="34" t="s">
        <v>4696</v>
      </c>
      <c s="35" t="s">
        <v>5</v>
      </c>
      <c s="6" t="s">
        <v>4697</v>
      </c>
      <c s="36" t="s">
        <v>1223</v>
      </c>
      <c s="37">
        <v>2</v>
      </c>
      <c s="36">
        <v>0</v>
      </c>
      <c s="36">
        <f>ROUND(G3708*H3708,6)</f>
      </c>
      <c r="L3708" s="38">
        <v>0</v>
      </c>
      <c s="32">
        <f>ROUND(ROUND(L3708,2)*ROUND(G3708,3),2)</f>
      </c>
      <c s="36" t="s">
        <v>97</v>
      </c>
      <c>
        <f>(M3708*21)/100</f>
      </c>
      <c t="s">
        <v>28</v>
      </c>
    </row>
    <row r="3709" spans="1:5" ht="12.75">
      <c r="A3709" s="35" t="s">
        <v>56</v>
      </c>
      <c r="E3709" s="39" t="s">
        <v>4697</v>
      </c>
    </row>
    <row r="3710" spans="1:5" ht="12.75">
      <c r="A3710" s="35" t="s">
        <v>57</v>
      </c>
      <c r="E3710" s="40" t="s">
        <v>5</v>
      </c>
    </row>
    <row r="3711" spans="1:5" ht="12.75">
      <c r="A3711" t="s">
        <v>58</v>
      </c>
      <c r="E3711" s="39" t="s">
        <v>5</v>
      </c>
    </row>
    <row r="3712" spans="1:16" ht="12.75">
      <c r="A3712" t="s">
        <v>50</v>
      </c>
      <c s="34" t="s">
        <v>4698</v>
      </c>
      <c s="34" t="s">
        <v>4699</v>
      </c>
      <c s="35" t="s">
        <v>5</v>
      </c>
      <c s="6" t="s">
        <v>4700</v>
      </c>
      <c s="36" t="s">
        <v>1223</v>
      </c>
      <c s="37">
        <v>1</v>
      </c>
      <c s="36">
        <v>0</v>
      </c>
      <c s="36">
        <f>ROUND(G3712*H3712,6)</f>
      </c>
      <c r="L3712" s="38">
        <v>0</v>
      </c>
      <c s="32">
        <f>ROUND(ROUND(L3712,2)*ROUND(G3712,3),2)</f>
      </c>
      <c s="36" t="s">
        <v>97</v>
      </c>
      <c>
        <f>(M3712*21)/100</f>
      </c>
      <c t="s">
        <v>28</v>
      </c>
    </row>
    <row r="3713" spans="1:5" ht="12.75">
      <c r="A3713" s="35" t="s">
        <v>56</v>
      </c>
      <c r="E3713" s="39" t="s">
        <v>4700</v>
      </c>
    </row>
    <row r="3714" spans="1:5" ht="12.75">
      <c r="A3714" s="35" t="s">
        <v>57</v>
      </c>
      <c r="E3714" s="40" t="s">
        <v>5</v>
      </c>
    </row>
    <row r="3715" spans="1:5" ht="12.75">
      <c r="A3715" t="s">
        <v>58</v>
      </c>
      <c r="E3715" s="39" t="s">
        <v>5</v>
      </c>
    </row>
    <row r="3716" spans="1:16" ht="25.5">
      <c r="A3716" t="s">
        <v>50</v>
      </c>
      <c s="34" t="s">
        <v>4701</v>
      </c>
      <c s="34" t="s">
        <v>4702</v>
      </c>
      <c s="35" t="s">
        <v>5</v>
      </c>
      <c s="6" t="s">
        <v>4703</v>
      </c>
      <c s="36" t="s">
        <v>1223</v>
      </c>
      <c s="37">
        <v>1</v>
      </c>
      <c s="36">
        <v>0</v>
      </c>
      <c s="36">
        <f>ROUND(G3716*H3716,6)</f>
      </c>
      <c r="L3716" s="38">
        <v>0</v>
      </c>
      <c s="32">
        <f>ROUND(ROUND(L3716,2)*ROUND(G3716,3),2)</f>
      </c>
      <c s="36" t="s">
        <v>97</v>
      </c>
      <c>
        <f>(M3716*21)/100</f>
      </c>
      <c t="s">
        <v>28</v>
      </c>
    </row>
    <row r="3717" spans="1:5" ht="25.5">
      <c r="A3717" s="35" t="s">
        <v>56</v>
      </c>
      <c r="E3717" s="39" t="s">
        <v>4703</v>
      </c>
    </row>
    <row r="3718" spans="1:5" ht="12.75">
      <c r="A3718" s="35" t="s">
        <v>57</v>
      </c>
      <c r="E3718" s="40" t="s">
        <v>5</v>
      </c>
    </row>
    <row r="3719" spans="1:5" ht="12.75">
      <c r="A3719" t="s">
        <v>58</v>
      </c>
      <c r="E3719" s="39" t="s">
        <v>5</v>
      </c>
    </row>
    <row r="3720" spans="1:16" ht="12.75">
      <c r="A3720" t="s">
        <v>50</v>
      </c>
      <c s="34" t="s">
        <v>4704</v>
      </c>
      <c s="34" t="s">
        <v>4705</v>
      </c>
      <c s="35" t="s">
        <v>5</v>
      </c>
      <c s="6" t="s">
        <v>4706</v>
      </c>
      <c s="36" t="s">
        <v>1223</v>
      </c>
      <c s="37">
        <v>1</v>
      </c>
      <c s="36">
        <v>0</v>
      </c>
      <c s="36">
        <f>ROUND(G3720*H3720,6)</f>
      </c>
      <c r="L3720" s="38">
        <v>0</v>
      </c>
      <c s="32">
        <f>ROUND(ROUND(L3720,2)*ROUND(G3720,3),2)</f>
      </c>
      <c s="36" t="s">
        <v>97</v>
      </c>
      <c>
        <f>(M3720*21)/100</f>
      </c>
      <c t="s">
        <v>28</v>
      </c>
    </row>
    <row r="3721" spans="1:5" ht="12.75">
      <c r="A3721" s="35" t="s">
        <v>56</v>
      </c>
      <c r="E3721" s="39" t="s">
        <v>4706</v>
      </c>
    </row>
    <row r="3722" spans="1:5" ht="12.75">
      <c r="A3722" s="35" t="s">
        <v>57</v>
      </c>
      <c r="E3722" s="40" t="s">
        <v>5</v>
      </c>
    </row>
    <row r="3723" spans="1:5" ht="12.75">
      <c r="A3723" t="s">
        <v>58</v>
      </c>
      <c r="E3723" s="39" t="s">
        <v>5</v>
      </c>
    </row>
    <row r="3724" spans="1:16" ht="12.75">
      <c r="A3724" t="s">
        <v>50</v>
      </c>
      <c s="34" t="s">
        <v>4707</v>
      </c>
      <c s="34" t="s">
        <v>4708</v>
      </c>
      <c s="35" t="s">
        <v>5</v>
      </c>
      <c s="6" t="s">
        <v>4709</v>
      </c>
      <c s="36" t="s">
        <v>1223</v>
      </c>
      <c s="37">
        <v>1</v>
      </c>
      <c s="36">
        <v>0</v>
      </c>
      <c s="36">
        <f>ROUND(G3724*H3724,6)</f>
      </c>
      <c r="L3724" s="38">
        <v>0</v>
      </c>
      <c s="32">
        <f>ROUND(ROUND(L3724,2)*ROUND(G3724,3),2)</f>
      </c>
      <c s="36" t="s">
        <v>97</v>
      </c>
      <c>
        <f>(M3724*21)/100</f>
      </c>
      <c t="s">
        <v>28</v>
      </c>
    </row>
    <row r="3725" spans="1:5" ht="12.75">
      <c r="A3725" s="35" t="s">
        <v>56</v>
      </c>
      <c r="E3725" s="39" t="s">
        <v>4709</v>
      </c>
    </row>
    <row r="3726" spans="1:5" ht="12.75">
      <c r="A3726" s="35" t="s">
        <v>57</v>
      </c>
      <c r="E3726" s="40" t="s">
        <v>5</v>
      </c>
    </row>
    <row r="3727" spans="1:5" ht="12.75">
      <c r="A3727" t="s">
        <v>58</v>
      </c>
      <c r="E3727" s="39" t="s">
        <v>5</v>
      </c>
    </row>
    <row r="3728" spans="1:16" ht="12.75">
      <c r="A3728" t="s">
        <v>50</v>
      </c>
      <c s="34" t="s">
        <v>4710</v>
      </c>
      <c s="34" t="s">
        <v>4711</v>
      </c>
      <c s="35" t="s">
        <v>5</v>
      </c>
      <c s="6" t="s">
        <v>4712</v>
      </c>
      <c s="36" t="s">
        <v>1223</v>
      </c>
      <c s="37">
        <v>1</v>
      </c>
      <c s="36">
        <v>0</v>
      </c>
      <c s="36">
        <f>ROUND(G3728*H3728,6)</f>
      </c>
      <c r="L3728" s="38">
        <v>0</v>
      </c>
      <c s="32">
        <f>ROUND(ROUND(L3728,2)*ROUND(G3728,3),2)</f>
      </c>
      <c s="36" t="s">
        <v>97</v>
      </c>
      <c>
        <f>(M3728*21)/100</f>
      </c>
      <c t="s">
        <v>28</v>
      </c>
    </row>
    <row r="3729" spans="1:5" ht="12.75">
      <c r="A3729" s="35" t="s">
        <v>56</v>
      </c>
      <c r="E3729" s="39" t="s">
        <v>4712</v>
      </c>
    </row>
    <row r="3730" spans="1:5" ht="12.75">
      <c r="A3730" s="35" t="s">
        <v>57</v>
      </c>
      <c r="E3730" s="40" t="s">
        <v>5</v>
      </c>
    </row>
    <row r="3731" spans="1:5" ht="12.75">
      <c r="A3731" t="s">
        <v>58</v>
      </c>
      <c r="E3731" s="39" t="s">
        <v>5</v>
      </c>
    </row>
    <row r="3732" spans="1:16" ht="25.5">
      <c r="A3732" t="s">
        <v>50</v>
      </c>
      <c s="34" t="s">
        <v>4713</v>
      </c>
      <c s="34" t="s">
        <v>4714</v>
      </c>
      <c s="35" t="s">
        <v>5</v>
      </c>
      <c s="6" t="s">
        <v>4715</v>
      </c>
      <c s="36" t="s">
        <v>1223</v>
      </c>
      <c s="37">
        <v>1</v>
      </c>
      <c s="36">
        <v>0</v>
      </c>
      <c s="36">
        <f>ROUND(G3732*H3732,6)</f>
      </c>
      <c r="L3732" s="38">
        <v>0</v>
      </c>
      <c s="32">
        <f>ROUND(ROUND(L3732,2)*ROUND(G3732,3),2)</f>
      </c>
      <c s="36" t="s">
        <v>97</v>
      </c>
      <c>
        <f>(M3732*21)/100</f>
      </c>
      <c t="s">
        <v>28</v>
      </c>
    </row>
    <row r="3733" spans="1:5" ht="25.5">
      <c r="A3733" s="35" t="s">
        <v>56</v>
      </c>
      <c r="E3733" s="39" t="s">
        <v>4715</v>
      </c>
    </row>
    <row r="3734" spans="1:5" ht="12.75">
      <c r="A3734" s="35" t="s">
        <v>57</v>
      </c>
      <c r="E3734" s="40" t="s">
        <v>5</v>
      </c>
    </row>
    <row r="3735" spans="1:5" ht="12.75">
      <c r="A3735" t="s">
        <v>58</v>
      </c>
      <c r="E3735" s="39" t="s">
        <v>5</v>
      </c>
    </row>
    <row r="3736" spans="1:16" ht="12.75">
      <c r="A3736" t="s">
        <v>50</v>
      </c>
      <c s="34" t="s">
        <v>4716</v>
      </c>
      <c s="34" t="s">
        <v>4717</v>
      </c>
      <c s="35" t="s">
        <v>5</v>
      </c>
      <c s="6" t="s">
        <v>4718</v>
      </c>
      <c s="36" t="s">
        <v>1223</v>
      </c>
      <c s="37">
        <v>1</v>
      </c>
      <c s="36">
        <v>0</v>
      </c>
      <c s="36">
        <f>ROUND(G3736*H3736,6)</f>
      </c>
      <c r="L3736" s="38">
        <v>0</v>
      </c>
      <c s="32">
        <f>ROUND(ROUND(L3736,2)*ROUND(G3736,3),2)</f>
      </c>
      <c s="36" t="s">
        <v>97</v>
      </c>
      <c>
        <f>(M3736*21)/100</f>
      </c>
      <c t="s">
        <v>28</v>
      </c>
    </row>
    <row r="3737" spans="1:5" ht="12.75">
      <c r="A3737" s="35" t="s">
        <v>56</v>
      </c>
      <c r="E3737" s="39" t="s">
        <v>4718</v>
      </c>
    </row>
    <row r="3738" spans="1:5" ht="12.75">
      <c r="A3738" s="35" t="s">
        <v>57</v>
      </c>
      <c r="E3738" s="40" t="s">
        <v>5</v>
      </c>
    </row>
    <row r="3739" spans="1:5" ht="12.75">
      <c r="A3739" t="s">
        <v>58</v>
      </c>
      <c r="E3739" s="39" t="s">
        <v>5</v>
      </c>
    </row>
    <row r="3740" spans="1:16" ht="25.5">
      <c r="A3740" t="s">
        <v>50</v>
      </c>
      <c s="34" t="s">
        <v>4719</v>
      </c>
      <c s="34" t="s">
        <v>4720</v>
      </c>
      <c s="35" t="s">
        <v>5</v>
      </c>
      <c s="6" t="s">
        <v>4721</v>
      </c>
      <c s="36" t="s">
        <v>1223</v>
      </c>
      <c s="37">
        <v>2</v>
      </c>
      <c s="36">
        <v>0</v>
      </c>
      <c s="36">
        <f>ROUND(G3740*H3740,6)</f>
      </c>
      <c r="L3740" s="38">
        <v>0</v>
      </c>
      <c s="32">
        <f>ROUND(ROUND(L3740,2)*ROUND(G3740,3),2)</f>
      </c>
      <c s="36" t="s">
        <v>97</v>
      </c>
      <c>
        <f>(M3740*21)/100</f>
      </c>
      <c t="s">
        <v>28</v>
      </c>
    </row>
    <row r="3741" spans="1:5" ht="25.5">
      <c r="A3741" s="35" t="s">
        <v>56</v>
      </c>
      <c r="E3741" s="39" t="s">
        <v>4721</v>
      </c>
    </row>
    <row r="3742" spans="1:5" ht="12.75">
      <c r="A3742" s="35" t="s">
        <v>57</v>
      </c>
      <c r="E3742" s="40" t="s">
        <v>5</v>
      </c>
    </row>
    <row r="3743" spans="1:5" ht="12.75">
      <c r="A3743" t="s">
        <v>58</v>
      </c>
      <c r="E3743" s="39" t="s">
        <v>5</v>
      </c>
    </row>
    <row r="3744" spans="1:16" ht="12.75">
      <c r="A3744" t="s">
        <v>50</v>
      </c>
      <c s="34" t="s">
        <v>4722</v>
      </c>
      <c s="34" t="s">
        <v>4723</v>
      </c>
      <c s="35" t="s">
        <v>5</v>
      </c>
      <c s="6" t="s">
        <v>4724</v>
      </c>
      <c s="36" t="s">
        <v>1223</v>
      </c>
      <c s="37">
        <v>2</v>
      </c>
      <c s="36">
        <v>0</v>
      </c>
      <c s="36">
        <f>ROUND(G3744*H3744,6)</f>
      </c>
      <c r="L3744" s="38">
        <v>0</v>
      </c>
      <c s="32">
        <f>ROUND(ROUND(L3744,2)*ROUND(G3744,3),2)</f>
      </c>
      <c s="36" t="s">
        <v>97</v>
      </c>
      <c>
        <f>(M3744*21)/100</f>
      </c>
      <c t="s">
        <v>28</v>
      </c>
    </row>
    <row r="3745" spans="1:5" ht="12.75">
      <c r="A3745" s="35" t="s">
        <v>56</v>
      </c>
      <c r="E3745" s="39" t="s">
        <v>4724</v>
      </c>
    </row>
    <row r="3746" spans="1:5" ht="12.75">
      <c r="A3746" s="35" t="s">
        <v>57</v>
      </c>
      <c r="E3746" s="40" t="s">
        <v>5</v>
      </c>
    </row>
    <row r="3747" spans="1:5" ht="12.75">
      <c r="A3747" t="s">
        <v>58</v>
      </c>
      <c r="E3747" s="39" t="s">
        <v>5</v>
      </c>
    </row>
    <row r="3748" spans="1:16" ht="12.75">
      <c r="A3748" t="s">
        <v>50</v>
      </c>
      <c s="34" t="s">
        <v>4725</v>
      </c>
      <c s="34" t="s">
        <v>4726</v>
      </c>
      <c s="35" t="s">
        <v>5</v>
      </c>
      <c s="6" t="s">
        <v>4727</v>
      </c>
      <c s="36" t="s">
        <v>1223</v>
      </c>
      <c s="37">
        <v>1</v>
      </c>
      <c s="36">
        <v>0</v>
      </c>
      <c s="36">
        <f>ROUND(G3748*H3748,6)</f>
      </c>
      <c r="L3748" s="38">
        <v>0</v>
      </c>
      <c s="32">
        <f>ROUND(ROUND(L3748,2)*ROUND(G3748,3),2)</f>
      </c>
      <c s="36" t="s">
        <v>97</v>
      </c>
      <c>
        <f>(M3748*21)/100</f>
      </c>
      <c t="s">
        <v>28</v>
      </c>
    </row>
    <row r="3749" spans="1:5" ht="12.75">
      <c r="A3749" s="35" t="s">
        <v>56</v>
      </c>
      <c r="E3749" s="39" t="s">
        <v>4727</v>
      </c>
    </row>
    <row r="3750" spans="1:5" ht="12.75">
      <c r="A3750" s="35" t="s">
        <v>57</v>
      </c>
      <c r="E3750" s="40" t="s">
        <v>5</v>
      </c>
    </row>
    <row r="3751" spans="1:5" ht="12.75">
      <c r="A3751" t="s">
        <v>58</v>
      </c>
      <c r="E3751" s="39" t="s">
        <v>5</v>
      </c>
    </row>
    <row r="3752" spans="1:16" ht="25.5">
      <c r="A3752" t="s">
        <v>50</v>
      </c>
      <c s="34" t="s">
        <v>4728</v>
      </c>
      <c s="34" t="s">
        <v>4729</v>
      </c>
      <c s="35" t="s">
        <v>5</v>
      </c>
      <c s="6" t="s">
        <v>4472</v>
      </c>
      <c s="36" t="s">
        <v>1223</v>
      </c>
      <c s="37">
        <v>1</v>
      </c>
      <c s="36">
        <v>0</v>
      </c>
      <c s="36">
        <f>ROUND(G3752*H3752,6)</f>
      </c>
      <c r="L3752" s="38">
        <v>0</v>
      </c>
      <c s="32">
        <f>ROUND(ROUND(L3752,2)*ROUND(G3752,3),2)</f>
      </c>
      <c s="36" t="s">
        <v>97</v>
      </c>
      <c>
        <f>(M3752*21)/100</f>
      </c>
      <c t="s">
        <v>28</v>
      </c>
    </row>
    <row r="3753" spans="1:5" ht="25.5">
      <c r="A3753" s="35" t="s">
        <v>56</v>
      </c>
      <c r="E3753" s="39" t="s">
        <v>4472</v>
      </c>
    </row>
    <row r="3754" spans="1:5" ht="12.75">
      <c r="A3754" s="35" t="s">
        <v>57</v>
      </c>
      <c r="E3754" s="40" t="s">
        <v>5</v>
      </c>
    </row>
    <row r="3755" spans="1:5" ht="12.75">
      <c r="A3755" t="s">
        <v>58</v>
      </c>
      <c r="E3755" s="39" t="s">
        <v>5</v>
      </c>
    </row>
    <row r="3756" spans="1:16" ht="25.5">
      <c r="A3756" t="s">
        <v>50</v>
      </c>
      <c s="34" t="s">
        <v>4730</v>
      </c>
      <c s="34" t="s">
        <v>4731</v>
      </c>
      <c s="35" t="s">
        <v>5</v>
      </c>
      <c s="6" t="s">
        <v>4732</v>
      </c>
      <c s="36" t="s">
        <v>1223</v>
      </c>
      <c s="37">
        <v>5</v>
      </c>
      <c s="36">
        <v>0</v>
      </c>
      <c s="36">
        <f>ROUND(G3756*H3756,6)</f>
      </c>
      <c r="L3756" s="38">
        <v>0</v>
      </c>
      <c s="32">
        <f>ROUND(ROUND(L3756,2)*ROUND(G3756,3),2)</f>
      </c>
      <c s="36" t="s">
        <v>97</v>
      </c>
      <c>
        <f>(M3756*21)/100</f>
      </c>
      <c t="s">
        <v>28</v>
      </c>
    </row>
    <row r="3757" spans="1:5" ht="25.5">
      <c r="A3757" s="35" t="s">
        <v>56</v>
      </c>
      <c r="E3757" s="39" t="s">
        <v>4732</v>
      </c>
    </row>
    <row r="3758" spans="1:5" ht="12.75">
      <c r="A3758" s="35" t="s">
        <v>57</v>
      </c>
      <c r="E3758" s="40" t="s">
        <v>5</v>
      </c>
    </row>
    <row r="3759" spans="1:5" ht="12.75">
      <c r="A3759" t="s">
        <v>58</v>
      </c>
      <c r="E3759" s="39" t="s">
        <v>5</v>
      </c>
    </row>
    <row r="3760" spans="1:16" ht="25.5">
      <c r="A3760" t="s">
        <v>50</v>
      </c>
      <c s="34" t="s">
        <v>4733</v>
      </c>
      <c s="34" t="s">
        <v>4734</v>
      </c>
      <c s="35" t="s">
        <v>5</v>
      </c>
      <c s="6" t="s">
        <v>4735</v>
      </c>
      <c s="36" t="s">
        <v>1223</v>
      </c>
      <c s="37">
        <v>5</v>
      </c>
      <c s="36">
        <v>0</v>
      </c>
      <c s="36">
        <f>ROUND(G3760*H3760,6)</f>
      </c>
      <c r="L3760" s="38">
        <v>0</v>
      </c>
      <c s="32">
        <f>ROUND(ROUND(L3760,2)*ROUND(G3760,3),2)</f>
      </c>
      <c s="36" t="s">
        <v>97</v>
      </c>
      <c>
        <f>(M3760*21)/100</f>
      </c>
      <c t="s">
        <v>28</v>
      </c>
    </row>
    <row r="3761" spans="1:5" ht="25.5">
      <c r="A3761" s="35" t="s">
        <v>56</v>
      </c>
      <c r="E3761" s="39" t="s">
        <v>4735</v>
      </c>
    </row>
    <row r="3762" spans="1:5" ht="12.75">
      <c r="A3762" s="35" t="s">
        <v>57</v>
      </c>
      <c r="E3762" s="40" t="s">
        <v>5</v>
      </c>
    </row>
    <row r="3763" spans="1:5" ht="12.75">
      <c r="A3763" t="s">
        <v>58</v>
      </c>
      <c r="E3763" s="39" t="s">
        <v>5</v>
      </c>
    </row>
    <row r="3764" spans="1:16" ht="25.5">
      <c r="A3764" t="s">
        <v>50</v>
      </c>
      <c s="34" t="s">
        <v>4736</v>
      </c>
      <c s="34" t="s">
        <v>4737</v>
      </c>
      <c s="35" t="s">
        <v>5</v>
      </c>
      <c s="6" t="s">
        <v>4738</v>
      </c>
      <c s="36" t="s">
        <v>1223</v>
      </c>
      <c s="37">
        <v>1</v>
      </c>
      <c s="36">
        <v>0</v>
      </c>
      <c s="36">
        <f>ROUND(G3764*H3764,6)</f>
      </c>
      <c r="L3764" s="38">
        <v>0</v>
      </c>
      <c s="32">
        <f>ROUND(ROUND(L3764,2)*ROUND(G3764,3),2)</f>
      </c>
      <c s="36" t="s">
        <v>97</v>
      </c>
      <c>
        <f>(M3764*21)/100</f>
      </c>
      <c t="s">
        <v>28</v>
      </c>
    </row>
    <row r="3765" spans="1:5" ht="25.5">
      <c r="A3765" s="35" t="s">
        <v>56</v>
      </c>
      <c r="E3765" s="39" t="s">
        <v>4738</v>
      </c>
    </row>
    <row r="3766" spans="1:5" ht="12.75">
      <c r="A3766" s="35" t="s">
        <v>57</v>
      </c>
      <c r="E3766" s="40" t="s">
        <v>5</v>
      </c>
    </row>
    <row r="3767" spans="1:5" ht="12.75">
      <c r="A3767" t="s">
        <v>58</v>
      </c>
      <c r="E3767" s="39" t="s">
        <v>5</v>
      </c>
    </row>
    <row r="3768" spans="1:16" ht="12.75">
      <c r="A3768" t="s">
        <v>50</v>
      </c>
      <c s="34" t="s">
        <v>4739</v>
      </c>
      <c s="34" t="s">
        <v>4740</v>
      </c>
      <c s="35" t="s">
        <v>5</v>
      </c>
      <c s="6" t="s">
        <v>4741</v>
      </c>
      <c s="36" t="s">
        <v>1223</v>
      </c>
      <c s="37">
        <v>1</v>
      </c>
      <c s="36">
        <v>0</v>
      </c>
      <c s="36">
        <f>ROUND(G3768*H3768,6)</f>
      </c>
      <c r="L3768" s="38">
        <v>0</v>
      </c>
      <c s="32">
        <f>ROUND(ROUND(L3768,2)*ROUND(G3768,3),2)</f>
      </c>
      <c s="36" t="s">
        <v>97</v>
      </c>
      <c>
        <f>(M3768*21)/100</f>
      </c>
      <c t="s">
        <v>28</v>
      </c>
    </row>
    <row r="3769" spans="1:5" ht="12.75">
      <c r="A3769" s="35" t="s">
        <v>56</v>
      </c>
      <c r="E3769" s="39" t="s">
        <v>4741</v>
      </c>
    </row>
    <row r="3770" spans="1:5" ht="12.75">
      <c r="A3770" s="35" t="s">
        <v>57</v>
      </c>
      <c r="E3770" s="40" t="s">
        <v>5</v>
      </c>
    </row>
    <row r="3771" spans="1:5" ht="12.75">
      <c r="A3771" t="s">
        <v>58</v>
      </c>
      <c r="E3771" s="39" t="s">
        <v>5</v>
      </c>
    </row>
    <row r="3772" spans="1:16" ht="12.75">
      <c r="A3772" t="s">
        <v>50</v>
      </c>
      <c s="34" t="s">
        <v>4742</v>
      </c>
      <c s="34" t="s">
        <v>4743</v>
      </c>
      <c s="35" t="s">
        <v>5</v>
      </c>
      <c s="6" t="s">
        <v>4744</v>
      </c>
      <c s="36" t="s">
        <v>1223</v>
      </c>
      <c s="37">
        <v>1</v>
      </c>
      <c s="36">
        <v>0</v>
      </c>
      <c s="36">
        <f>ROUND(G3772*H3772,6)</f>
      </c>
      <c r="L3772" s="38">
        <v>0</v>
      </c>
      <c s="32">
        <f>ROUND(ROUND(L3772,2)*ROUND(G3772,3),2)</f>
      </c>
      <c s="36" t="s">
        <v>97</v>
      </c>
      <c>
        <f>(M3772*21)/100</f>
      </c>
      <c t="s">
        <v>28</v>
      </c>
    </row>
    <row r="3773" spans="1:5" ht="12.75">
      <c r="A3773" s="35" t="s">
        <v>56</v>
      </c>
      <c r="E3773" s="39" t="s">
        <v>4744</v>
      </c>
    </row>
    <row r="3774" spans="1:5" ht="12.75">
      <c r="A3774" s="35" t="s">
        <v>57</v>
      </c>
      <c r="E3774" s="40" t="s">
        <v>5</v>
      </c>
    </row>
    <row r="3775" spans="1:5" ht="12.75">
      <c r="A3775" t="s">
        <v>58</v>
      </c>
      <c r="E3775" s="39" t="s">
        <v>5</v>
      </c>
    </row>
    <row r="3776" spans="1:16" ht="12.75">
      <c r="A3776" t="s">
        <v>50</v>
      </c>
      <c s="34" t="s">
        <v>4745</v>
      </c>
      <c s="34" t="s">
        <v>4746</v>
      </c>
      <c s="35" t="s">
        <v>5</v>
      </c>
      <c s="6" t="s">
        <v>4747</v>
      </c>
      <c s="36" t="s">
        <v>1223</v>
      </c>
      <c s="37">
        <v>1</v>
      </c>
      <c s="36">
        <v>0</v>
      </c>
      <c s="36">
        <f>ROUND(G3776*H3776,6)</f>
      </c>
      <c r="L3776" s="38">
        <v>0</v>
      </c>
      <c s="32">
        <f>ROUND(ROUND(L3776,2)*ROUND(G3776,3),2)</f>
      </c>
      <c s="36" t="s">
        <v>97</v>
      </c>
      <c>
        <f>(M3776*21)/100</f>
      </c>
      <c t="s">
        <v>28</v>
      </c>
    </row>
    <row r="3777" spans="1:5" ht="12.75">
      <c r="A3777" s="35" t="s">
        <v>56</v>
      </c>
      <c r="E3777" s="39" t="s">
        <v>4747</v>
      </c>
    </row>
    <row r="3778" spans="1:5" ht="12.75">
      <c r="A3778" s="35" t="s">
        <v>57</v>
      </c>
      <c r="E3778" s="40" t="s">
        <v>5</v>
      </c>
    </row>
    <row r="3779" spans="1:5" ht="12.75">
      <c r="A3779" t="s">
        <v>58</v>
      </c>
      <c r="E3779" s="39" t="s">
        <v>5</v>
      </c>
    </row>
    <row r="3780" spans="1:16" ht="12.75">
      <c r="A3780" t="s">
        <v>50</v>
      </c>
      <c s="34" t="s">
        <v>4748</v>
      </c>
      <c s="34" t="s">
        <v>4749</v>
      </c>
      <c s="35" t="s">
        <v>5</v>
      </c>
      <c s="6" t="s">
        <v>4750</v>
      </c>
      <c s="36" t="s">
        <v>1223</v>
      </c>
      <c s="37">
        <v>6</v>
      </c>
      <c s="36">
        <v>0</v>
      </c>
      <c s="36">
        <f>ROUND(G3780*H3780,6)</f>
      </c>
      <c r="L3780" s="38">
        <v>0</v>
      </c>
      <c s="32">
        <f>ROUND(ROUND(L3780,2)*ROUND(G3780,3),2)</f>
      </c>
      <c s="36" t="s">
        <v>97</v>
      </c>
      <c>
        <f>(M3780*21)/100</f>
      </c>
      <c t="s">
        <v>28</v>
      </c>
    </row>
    <row r="3781" spans="1:5" ht="12.75">
      <c r="A3781" s="35" t="s">
        <v>56</v>
      </c>
      <c r="E3781" s="39" t="s">
        <v>4750</v>
      </c>
    </row>
    <row r="3782" spans="1:5" ht="12.75">
      <c r="A3782" s="35" t="s">
        <v>57</v>
      </c>
      <c r="E3782" s="40" t="s">
        <v>5</v>
      </c>
    </row>
    <row r="3783" spans="1:5" ht="12.75">
      <c r="A3783" t="s">
        <v>58</v>
      </c>
      <c r="E3783" s="39" t="s">
        <v>5</v>
      </c>
    </row>
    <row r="3784" spans="1:16" ht="12.75">
      <c r="A3784" t="s">
        <v>50</v>
      </c>
      <c s="34" t="s">
        <v>4751</v>
      </c>
      <c s="34" t="s">
        <v>4752</v>
      </c>
      <c s="35" t="s">
        <v>5</v>
      </c>
      <c s="6" t="s">
        <v>4514</v>
      </c>
      <c s="36" t="s">
        <v>1223</v>
      </c>
      <c s="37">
        <v>6</v>
      </c>
      <c s="36">
        <v>0</v>
      </c>
      <c s="36">
        <f>ROUND(G3784*H3784,6)</f>
      </c>
      <c r="L3784" s="38">
        <v>0</v>
      </c>
      <c s="32">
        <f>ROUND(ROUND(L3784,2)*ROUND(G3784,3),2)</f>
      </c>
      <c s="36" t="s">
        <v>97</v>
      </c>
      <c>
        <f>(M3784*21)/100</f>
      </c>
      <c t="s">
        <v>28</v>
      </c>
    </row>
    <row r="3785" spans="1:5" ht="12.75">
      <c r="A3785" s="35" t="s">
        <v>56</v>
      </c>
      <c r="E3785" s="39" t="s">
        <v>4514</v>
      </c>
    </row>
    <row r="3786" spans="1:5" ht="12.75">
      <c r="A3786" s="35" t="s">
        <v>57</v>
      </c>
      <c r="E3786" s="40" t="s">
        <v>5</v>
      </c>
    </row>
    <row r="3787" spans="1:5" ht="12.75">
      <c r="A3787" t="s">
        <v>58</v>
      </c>
      <c r="E3787" s="39" t="s">
        <v>5</v>
      </c>
    </row>
    <row r="3788" spans="1:16" ht="12.75">
      <c r="A3788" t="s">
        <v>50</v>
      </c>
      <c s="34" t="s">
        <v>4753</v>
      </c>
      <c s="34" t="s">
        <v>4754</v>
      </c>
      <c s="35" t="s">
        <v>5</v>
      </c>
      <c s="6" t="s">
        <v>4755</v>
      </c>
      <c s="36" t="s">
        <v>1223</v>
      </c>
      <c s="37">
        <v>6</v>
      </c>
      <c s="36">
        <v>0</v>
      </c>
      <c s="36">
        <f>ROUND(G3788*H3788,6)</f>
      </c>
      <c r="L3788" s="38">
        <v>0</v>
      </c>
      <c s="32">
        <f>ROUND(ROUND(L3788,2)*ROUND(G3788,3),2)</f>
      </c>
      <c s="36" t="s">
        <v>97</v>
      </c>
      <c>
        <f>(M3788*21)/100</f>
      </c>
      <c t="s">
        <v>28</v>
      </c>
    </row>
    <row r="3789" spans="1:5" ht="12.75">
      <c r="A3789" s="35" t="s">
        <v>56</v>
      </c>
      <c r="E3789" s="39" t="s">
        <v>4755</v>
      </c>
    </row>
    <row r="3790" spans="1:5" ht="12.75">
      <c r="A3790" s="35" t="s">
        <v>57</v>
      </c>
      <c r="E3790" s="40" t="s">
        <v>5</v>
      </c>
    </row>
    <row r="3791" spans="1:5" ht="12.75">
      <c r="A3791" t="s">
        <v>58</v>
      </c>
      <c r="E3791" s="39" t="s">
        <v>5</v>
      </c>
    </row>
    <row r="3792" spans="1:16" ht="12.75">
      <c r="A3792" t="s">
        <v>50</v>
      </c>
      <c s="34" t="s">
        <v>4756</v>
      </c>
      <c s="34" t="s">
        <v>4757</v>
      </c>
      <c s="35" t="s">
        <v>5</v>
      </c>
      <c s="6" t="s">
        <v>4532</v>
      </c>
      <c s="36" t="s">
        <v>1223</v>
      </c>
      <c s="37">
        <v>2</v>
      </c>
      <c s="36">
        <v>0</v>
      </c>
      <c s="36">
        <f>ROUND(G3792*H3792,6)</f>
      </c>
      <c r="L3792" s="38">
        <v>0</v>
      </c>
      <c s="32">
        <f>ROUND(ROUND(L3792,2)*ROUND(G3792,3),2)</f>
      </c>
      <c s="36" t="s">
        <v>97</v>
      </c>
      <c>
        <f>(M3792*21)/100</f>
      </c>
      <c t="s">
        <v>28</v>
      </c>
    </row>
    <row r="3793" spans="1:5" ht="12.75">
      <c r="A3793" s="35" t="s">
        <v>56</v>
      </c>
      <c r="E3793" s="39" t="s">
        <v>4532</v>
      </c>
    </row>
    <row r="3794" spans="1:5" ht="12.75">
      <c r="A3794" s="35" t="s">
        <v>57</v>
      </c>
      <c r="E3794" s="40" t="s">
        <v>5</v>
      </c>
    </row>
    <row r="3795" spans="1:5" ht="12.75">
      <c r="A3795" t="s">
        <v>58</v>
      </c>
      <c r="E3795" s="39" t="s">
        <v>5</v>
      </c>
    </row>
    <row r="3796" spans="1:16" ht="12.75">
      <c r="A3796" t="s">
        <v>50</v>
      </c>
      <c s="34" t="s">
        <v>4758</v>
      </c>
      <c s="34" t="s">
        <v>4759</v>
      </c>
      <c s="35" t="s">
        <v>5</v>
      </c>
      <c s="6" t="s">
        <v>4760</v>
      </c>
      <c s="36" t="s">
        <v>1223</v>
      </c>
      <c s="37">
        <v>3</v>
      </c>
      <c s="36">
        <v>0</v>
      </c>
      <c s="36">
        <f>ROUND(G3796*H3796,6)</f>
      </c>
      <c r="L3796" s="38">
        <v>0</v>
      </c>
      <c s="32">
        <f>ROUND(ROUND(L3796,2)*ROUND(G3796,3),2)</f>
      </c>
      <c s="36" t="s">
        <v>97</v>
      </c>
      <c>
        <f>(M3796*21)/100</f>
      </c>
      <c t="s">
        <v>28</v>
      </c>
    </row>
    <row r="3797" spans="1:5" ht="12.75">
      <c r="A3797" s="35" t="s">
        <v>56</v>
      </c>
      <c r="E3797" s="39" t="s">
        <v>4760</v>
      </c>
    </row>
    <row r="3798" spans="1:5" ht="12.75">
      <c r="A3798" s="35" t="s">
        <v>57</v>
      </c>
      <c r="E3798" s="40" t="s">
        <v>5</v>
      </c>
    </row>
    <row r="3799" spans="1:5" ht="12.75">
      <c r="A3799" t="s">
        <v>58</v>
      </c>
      <c r="E3799" s="39" t="s">
        <v>5</v>
      </c>
    </row>
    <row r="3800" spans="1:16" ht="12.75">
      <c r="A3800" t="s">
        <v>50</v>
      </c>
      <c s="34" t="s">
        <v>4761</v>
      </c>
      <c s="34" t="s">
        <v>4762</v>
      </c>
      <c s="35" t="s">
        <v>5</v>
      </c>
      <c s="6" t="s">
        <v>4520</v>
      </c>
      <c s="36" t="s">
        <v>1223</v>
      </c>
      <c s="37">
        <v>2</v>
      </c>
      <c s="36">
        <v>0</v>
      </c>
      <c s="36">
        <f>ROUND(G3800*H3800,6)</f>
      </c>
      <c r="L3800" s="38">
        <v>0</v>
      </c>
      <c s="32">
        <f>ROUND(ROUND(L3800,2)*ROUND(G3800,3),2)</f>
      </c>
      <c s="36" t="s">
        <v>97</v>
      </c>
      <c>
        <f>(M3800*21)/100</f>
      </c>
      <c t="s">
        <v>28</v>
      </c>
    </row>
    <row r="3801" spans="1:5" ht="12.75">
      <c r="A3801" s="35" t="s">
        <v>56</v>
      </c>
      <c r="E3801" s="39" t="s">
        <v>4520</v>
      </c>
    </row>
    <row r="3802" spans="1:5" ht="12.75">
      <c r="A3802" s="35" t="s">
        <v>57</v>
      </c>
      <c r="E3802" s="40" t="s">
        <v>5</v>
      </c>
    </row>
    <row r="3803" spans="1:5" ht="12.75">
      <c r="A3803" t="s">
        <v>58</v>
      </c>
      <c r="E3803" s="39" t="s">
        <v>5</v>
      </c>
    </row>
    <row r="3804" spans="1:16" ht="12.75">
      <c r="A3804" t="s">
        <v>50</v>
      </c>
      <c s="34" t="s">
        <v>4763</v>
      </c>
      <c s="34" t="s">
        <v>4764</v>
      </c>
      <c s="35" t="s">
        <v>5</v>
      </c>
      <c s="6" t="s">
        <v>4765</v>
      </c>
      <c s="36" t="s">
        <v>1223</v>
      </c>
      <c s="37">
        <v>7</v>
      </c>
      <c s="36">
        <v>0</v>
      </c>
      <c s="36">
        <f>ROUND(G3804*H3804,6)</f>
      </c>
      <c r="L3804" s="38">
        <v>0</v>
      </c>
      <c s="32">
        <f>ROUND(ROUND(L3804,2)*ROUND(G3804,3),2)</f>
      </c>
      <c s="36" t="s">
        <v>97</v>
      </c>
      <c>
        <f>(M3804*21)/100</f>
      </c>
      <c t="s">
        <v>28</v>
      </c>
    </row>
    <row r="3805" spans="1:5" ht="12.75">
      <c r="A3805" s="35" t="s">
        <v>56</v>
      </c>
      <c r="E3805" s="39" t="s">
        <v>4765</v>
      </c>
    </row>
    <row r="3806" spans="1:5" ht="12.75">
      <c r="A3806" s="35" t="s">
        <v>57</v>
      </c>
      <c r="E3806" s="40" t="s">
        <v>5</v>
      </c>
    </row>
    <row r="3807" spans="1:5" ht="12.75">
      <c r="A3807" t="s">
        <v>58</v>
      </c>
      <c r="E3807" s="39" t="s">
        <v>5</v>
      </c>
    </row>
    <row r="3808" spans="1:16" ht="12.75">
      <c r="A3808" t="s">
        <v>50</v>
      </c>
      <c s="34" t="s">
        <v>4766</v>
      </c>
      <c s="34" t="s">
        <v>4767</v>
      </c>
      <c s="35" t="s">
        <v>5</v>
      </c>
      <c s="6" t="s">
        <v>4768</v>
      </c>
      <c s="36" t="s">
        <v>1223</v>
      </c>
      <c s="37">
        <v>1</v>
      </c>
      <c s="36">
        <v>0</v>
      </c>
      <c s="36">
        <f>ROUND(G3808*H3808,6)</f>
      </c>
      <c r="L3808" s="38">
        <v>0</v>
      </c>
      <c s="32">
        <f>ROUND(ROUND(L3808,2)*ROUND(G3808,3),2)</f>
      </c>
      <c s="36" t="s">
        <v>97</v>
      </c>
      <c>
        <f>(M3808*21)/100</f>
      </c>
      <c t="s">
        <v>28</v>
      </c>
    </row>
    <row r="3809" spans="1:5" ht="12.75">
      <c r="A3809" s="35" t="s">
        <v>56</v>
      </c>
      <c r="E3809" s="39" t="s">
        <v>4768</v>
      </c>
    </row>
    <row r="3810" spans="1:5" ht="12.75">
      <c r="A3810" s="35" t="s">
        <v>57</v>
      </c>
      <c r="E3810" s="40" t="s">
        <v>5</v>
      </c>
    </row>
    <row r="3811" spans="1:5" ht="12.75">
      <c r="A3811" t="s">
        <v>58</v>
      </c>
      <c r="E3811" s="39" t="s">
        <v>5</v>
      </c>
    </row>
    <row r="3812" spans="1:16" ht="12.75">
      <c r="A3812" t="s">
        <v>50</v>
      </c>
      <c s="34" t="s">
        <v>4769</v>
      </c>
      <c s="34" t="s">
        <v>4770</v>
      </c>
      <c s="35" t="s">
        <v>5</v>
      </c>
      <c s="6" t="s">
        <v>4771</v>
      </c>
      <c s="36" t="s">
        <v>1223</v>
      </c>
      <c s="37">
        <v>1</v>
      </c>
      <c s="36">
        <v>0</v>
      </c>
      <c s="36">
        <f>ROUND(G3812*H3812,6)</f>
      </c>
      <c r="L3812" s="38">
        <v>0</v>
      </c>
      <c s="32">
        <f>ROUND(ROUND(L3812,2)*ROUND(G3812,3),2)</f>
      </c>
      <c s="36" t="s">
        <v>97</v>
      </c>
      <c>
        <f>(M3812*21)/100</f>
      </c>
      <c t="s">
        <v>28</v>
      </c>
    </row>
    <row r="3813" spans="1:5" ht="12.75">
      <c r="A3813" s="35" t="s">
        <v>56</v>
      </c>
      <c r="E3813" s="39" t="s">
        <v>4771</v>
      </c>
    </row>
    <row r="3814" spans="1:5" ht="12.75">
      <c r="A3814" s="35" t="s">
        <v>57</v>
      </c>
      <c r="E3814" s="40" t="s">
        <v>5</v>
      </c>
    </row>
    <row r="3815" spans="1:5" ht="12.75">
      <c r="A3815" t="s">
        <v>58</v>
      </c>
      <c r="E3815" s="39" t="s">
        <v>5</v>
      </c>
    </row>
    <row r="3816" spans="1:16" ht="12.75">
      <c r="A3816" t="s">
        <v>50</v>
      </c>
      <c s="34" t="s">
        <v>4772</v>
      </c>
      <c s="34" t="s">
        <v>4773</v>
      </c>
      <c s="35" t="s">
        <v>5</v>
      </c>
      <c s="6" t="s">
        <v>4774</v>
      </c>
      <c s="36" t="s">
        <v>1223</v>
      </c>
      <c s="37">
        <v>2</v>
      </c>
      <c s="36">
        <v>0</v>
      </c>
      <c s="36">
        <f>ROUND(G3816*H3816,6)</f>
      </c>
      <c r="L3816" s="38">
        <v>0</v>
      </c>
      <c s="32">
        <f>ROUND(ROUND(L3816,2)*ROUND(G3816,3),2)</f>
      </c>
      <c s="36" t="s">
        <v>97</v>
      </c>
      <c>
        <f>(M3816*21)/100</f>
      </c>
      <c t="s">
        <v>28</v>
      </c>
    </row>
    <row r="3817" spans="1:5" ht="12.75">
      <c r="A3817" s="35" t="s">
        <v>56</v>
      </c>
      <c r="E3817" s="39" t="s">
        <v>4774</v>
      </c>
    </row>
    <row r="3818" spans="1:5" ht="12.75">
      <c r="A3818" s="35" t="s">
        <v>57</v>
      </c>
      <c r="E3818" s="40" t="s">
        <v>5</v>
      </c>
    </row>
    <row r="3819" spans="1:5" ht="12.75">
      <c r="A3819" t="s">
        <v>58</v>
      </c>
      <c r="E3819" s="39" t="s">
        <v>5</v>
      </c>
    </row>
    <row r="3820" spans="1:16" ht="12.75">
      <c r="A3820" t="s">
        <v>50</v>
      </c>
      <c s="34" t="s">
        <v>4775</v>
      </c>
      <c s="34" t="s">
        <v>4776</v>
      </c>
      <c s="35" t="s">
        <v>5</v>
      </c>
      <c s="6" t="s">
        <v>4777</v>
      </c>
      <c s="36" t="s">
        <v>1223</v>
      </c>
      <c s="37">
        <v>1</v>
      </c>
      <c s="36">
        <v>0</v>
      </c>
      <c s="36">
        <f>ROUND(G3820*H3820,6)</f>
      </c>
      <c r="L3820" s="38">
        <v>0</v>
      </c>
      <c s="32">
        <f>ROUND(ROUND(L3820,2)*ROUND(G3820,3),2)</f>
      </c>
      <c s="36" t="s">
        <v>97</v>
      </c>
      <c>
        <f>(M3820*21)/100</f>
      </c>
      <c t="s">
        <v>28</v>
      </c>
    </row>
    <row r="3821" spans="1:5" ht="12.75">
      <c r="A3821" s="35" t="s">
        <v>56</v>
      </c>
      <c r="E3821" s="39" t="s">
        <v>4777</v>
      </c>
    </row>
    <row r="3822" spans="1:5" ht="12.75">
      <c r="A3822" s="35" t="s">
        <v>57</v>
      </c>
      <c r="E3822" s="40" t="s">
        <v>5</v>
      </c>
    </row>
    <row r="3823" spans="1:5" ht="12.75">
      <c r="A3823" t="s">
        <v>58</v>
      </c>
      <c r="E3823" s="39" t="s">
        <v>5</v>
      </c>
    </row>
    <row r="3824" spans="1:16" ht="12.75">
      <c r="A3824" t="s">
        <v>50</v>
      </c>
      <c s="34" t="s">
        <v>4778</v>
      </c>
      <c s="34" t="s">
        <v>4779</v>
      </c>
      <c s="35" t="s">
        <v>5</v>
      </c>
      <c s="6" t="s">
        <v>4780</v>
      </c>
      <c s="36" t="s">
        <v>1223</v>
      </c>
      <c s="37">
        <v>1</v>
      </c>
      <c s="36">
        <v>0</v>
      </c>
      <c s="36">
        <f>ROUND(G3824*H3824,6)</f>
      </c>
      <c r="L3824" s="38">
        <v>0</v>
      </c>
      <c s="32">
        <f>ROUND(ROUND(L3824,2)*ROUND(G3824,3),2)</f>
      </c>
      <c s="36" t="s">
        <v>97</v>
      </c>
      <c>
        <f>(M3824*21)/100</f>
      </c>
      <c t="s">
        <v>28</v>
      </c>
    </row>
    <row r="3825" spans="1:5" ht="12.75">
      <c r="A3825" s="35" t="s">
        <v>56</v>
      </c>
      <c r="E3825" s="39" t="s">
        <v>4780</v>
      </c>
    </row>
    <row r="3826" spans="1:5" ht="12.75">
      <c r="A3826" s="35" t="s">
        <v>57</v>
      </c>
      <c r="E3826" s="40" t="s">
        <v>5</v>
      </c>
    </row>
    <row r="3827" spans="1:5" ht="12.75">
      <c r="A3827" t="s">
        <v>58</v>
      </c>
      <c r="E3827" s="39" t="s">
        <v>5</v>
      </c>
    </row>
    <row r="3828" spans="1:16" ht="12.75">
      <c r="A3828" t="s">
        <v>50</v>
      </c>
      <c s="34" t="s">
        <v>4781</v>
      </c>
      <c s="34" t="s">
        <v>4782</v>
      </c>
      <c s="35" t="s">
        <v>5</v>
      </c>
      <c s="6" t="s">
        <v>4783</v>
      </c>
      <c s="36" t="s">
        <v>1223</v>
      </c>
      <c s="37">
        <v>14</v>
      </c>
      <c s="36">
        <v>0</v>
      </c>
      <c s="36">
        <f>ROUND(G3828*H3828,6)</f>
      </c>
      <c r="L3828" s="38">
        <v>0</v>
      </c>
      <c s="32">
        <f>ROUND(ROUND(L3828,2)*ROUND(G3828,3),2)</f>
      </c>
      <c s="36" t="s">
        <v>97</v>
      </c>
      <c>
        <f>(M3828*21)/100</f>
      </c>
      <c t="s">
        <v>28</v>
      </c>
    </row>
    <row r="3829" spans="1:5" ht="12.75">
      <c r="A3829" s="35" t="s">
        <v>56</v>
      </c>
      <c r="E3829" s="39" t="s">
        <v>4783</v>
      </c>
    </row>
    <row r="3830" spans="1:5" ht="12.75">
      <c r="A3830" s="35" t="s">
        <v>57</v>
      </c>
      <c r="E3830" s="40" t="s">
        <v>5</v>
      </c>
    </row>
    <row r="3831" spans="1:5" ht="12.75">
      <c r="A3831" t="s">
        <v>58</v>
      </c>
      <c r="E3831" s="39" t="s">
        <v>5</v>
      </c>
    </row>
    <row r="3832" spans="1:16" ht="12.75">
      <c r="A3832" t="s">
        <v>50</v>
      </c>
      <c s="34" t="s">
        <v>4784</v>
      </c>
      <c s="34" t="s">
        <v>4785</v>
      </c>
      <c s="35" t="s">
        <v>5</v>
      </c>
      <c s="6" t="s">
        <v>4786</v>
      </c>
      <c s="36" t="s">
        <v>1223</v>
      </c>
      <c s="37">
        <v>2</v>
      </c>
      <c s="36">
        <v>0</v>
      </c>
      <c s="36">
        <f>ROUND(G3832*H3832,6)</f>
      </c>
      <c r="L3832" s="38">
        <v>0</v>
      </c>
      <c s="32">
        <f>ROUND(ROUND(L3832,2)*ROUND(G3832,3),2)</f>
      </c>
      <c s="36" t="s">
        <v>97</v>
      </c>
      <c>
        <f>(M3832*21)/100</f>
      </c>
      <c t="s">
        <v>28</v>
      </c>
    </row>
    <row r="3833" spans="1:5" ht="12.75">
      <c r="A3833" s="35" t="s">
        <v>56</v>
      </c>
      <c r="E3833" s="39" t="s">
        <v>4786</v>
      </c>
    </row>
    <row r="3834" spans="1:5" ht="12.75">
      <c r="A3834" s="35" t="s">
        <v>57</v>
      </c>
      <c r="E3834" s="40" t="s">
        <v>5</v>
      </c>
    </row>
    <row r="3835" spans="1:5" ht="12.75">
      <c r="A3835" t="s">
        <v>58</v>
      </c>
      <c r="E3835" s="39" t="s">
        <v>5</v>
      </c>
    </row>
    <row r="3836" spans="1:16" ht="12.75">
      <c r="A3836" t="s">
        <v>50</v>
      </c>
      <c s="34" t="s">
        <v>4787</v>
      </c>
      <c s="34" t="s">
        <v>4788</v>
      </c>
      <c s="35" t="s">
        <v>5</v>
      </c>
      <c s="6" t="s">
        <v>4789</v>
      </c>
      <c s="36" t="s">
        <v>1223</v>
      </c>
      <c s="37">
        <v>4</v>
      </c>
      <c s="36">
        <v>0</v>
      </c>
      <c s="36">
        <f>ROUND(G3836*H3836,6)</f>
      </c>
      <c r="L3836" s="38">
        <v>0</v>
      </c>
      <c s="32">
        <f>ROUND(ROUND(L3836,2)*ROUND(G3836,3),2)</f>
      </c>
      <c s="36" t="s">
        <v>97</v>
      </c>
      <c>
        <f>(M3836*21)/100</f>
      </c>
      <c t="s">
        <v>28</v>
      </c>
    </row>
    <row r="3837" spans="1:5" ht="12.75">
      <c r="A3837" s="35" t="s">
        <v>56</v>
      </c>
      <c r="E3837" s="39" t="s">
        <v>4789</v>
      </c>
    </row>
    <row r="3838" spans="1:5" ht="12.75">
      <c r="A3838" s="35" t="s">
        <v>57</v>
      </c>
      <c r="E3838" s="40" t="s">
        <v>5</v>
      </c>
    </row>
    <row r="3839" spans="1:5" ht="12.75">
      <c r="A3839" t="s">
        <v>58</v>
      </c>
      <c r="E3839" s="39" t="s">
        <v>5</v>
      </c>
    </row>
    <row r="3840" spans="1:16" ht="12.75">
      <c r="A3840" t="s">
        <v>50</v>
      </c>
      <c s="34" t="s">
        <v>4790</v>
      </c>
      <c s="34" t="s">
        <v>4791</v>
      </c>
      <c s="35" t="s">
        <v>5</v>
      </c>
      <c s="6" t="s">
        <v>4792</v>
      </c>
      <c s="36" t="s">
        <v>1223</v>
      </c>
      <c s="37">
        <v>4</v>
      </c>
      <c s="36">
        <v>0</v>
      </c>
      <c s="36">
        <f>ROUND(G3840*H3840,6)</f>
      </c>
      <c r="L3840" s="38">
        <v>0</v>
      </c>
      <c s="32">
        <f>ROUND(ROUND(L3840,2)*ROUND(G3840,3),2)</f>
      </c>
      <c s="36" t="s">
        <v>97</v>
      </c>
      <c>
        <f>(M3840*21)/100</f>
      </c>
      <c t="s">
        <v>28</v>
      </c>
    </row>
    <row r="3841" spans="1:5" ht="12.75">
      <c r="A3841" s="35" t="s">
        <v>56</v>
      </c>
      <c r="E3841" s="39" t="s">
        <v>4792</v>
      </c>
    </row>
    <row r="3842" spans="1:5" ht="12.75">
      <c r="A3842" s="35" t="s">
        <v>57</v>
      </c>
      <c r="E3842" s="40" t="s">
        <v>5</v>
      </c>
    </row>
    <row r="3843" spans="1:5" ht="12.75">
      <c r="A3843" t="s">
        <v>58</v>
      </c>
      <c r="E3843" s="39" t="s">
        <v>5</v>
      </c>
    </row>
    <row r="3844" spans="1:16" ht="12.75">
      <c r="A3844" t="s">
        <v>50</v>
      </c>
      <c s="34" t="s">
        <v>4793</v>
      </c>
      <c s="34" t="s">
        <v>4794</v>
      </c>
      <c s="35" t="s">
        <v>5</v>
      </c>
      <c s="6" t="s">
        <v>4795</v>
      </c>
      <c s="36" t="s">
        <v>1223</v>
      </c>
      <c s="37">
        <v>1</v>
      </c>
      <c s="36">
        <v>0</v>
      </c>
      <c s="36">
        <f>ROUND(G3844*H3844,6)</f>
      </c>
      <c r="L3844" s="38">
        <v>0</v>
      </c>
      <c s="32">
        <f>ROUND(ROUND(L3844,2)*ROUND(G3844,3),2)</f>
      </c>
      <c s="36" t="s">
        <v>97</v>
      </c>
      <c>
        <f>(M3844*21)/100</f>
      </c>
      <c t="s">
        <v>28</v>
      </c>
    </row>
    <row r="3845" spans="1:5" ht="12.75">
      <c r="A3845" s="35" t="s">
        <v>56</v>
      </c>
      <c r="E3845" s="39" t="s">
        <v>4795</v>
      </c>
    </row>
    <row r="3846" spans="1:5" ht="12.75">
      <c r="A3846" s="35" t="s">
        <v>57</v>
      </c>
      <c r="E3846" s="40" t="s">
        <v>5</v>
      </c>
    </row>
    <row r="3847" spans="1:5" ht="12.75">
      <c r="A3847" t="s">
        <v>58</v>
      </c>
      <c r="E3847" s="39" t="s">
        <v>5</v>
      </c>
    </row>
    <row r="3848" spans="1:16" ht="12.75">
      <c r="A3848" t="s">
        <v>50</v>
      </c>
      <c s="34" t="s">
        <v>4796</v>
      </c>
      <c s="34" t="s">
        <v>4797</v>
      </c>
      <c s="35" t="s">
        <v>5</v>
      </c>
      <c s="6" t="s">
        <v>4798</v>
      </c>
      <c s="36" t="s">
        <v>1223</v>
      </c>
      <c s="37">
        <v>1</v>
      </c>
      <c s="36">
        <v>0</v>
      </c>
      <c s="36">
        <f>ROUND(G3848*H3848,6)</f>
      </c>
      <c r="L3848" s="38">
        <v>0</v>
      </c>
      <c s="32">
        <f>ROUND(ROUND(L3848,2)*ROUND(G3848,3),2)</f>
      </c>
      <c s="36" t="s">
        <v>97</v>
      </c>
      <c>
        <f>(M3848*21)/100</f>
      </c>
      <c t="s">
        <v>28</v>
      </c>
    </row>
    <row r="3849" spans="1:5" ht="12.75">
      <c r="A3849" s="35" t="s">
        <v>56</v>
      </c>
      <c r="E3849" s="39" t="s">
        <v>4798</v>
      </c>
    </row>
    <row r="3850" spans="1:5" ht="12.75">
      <c r="A3850" s="35" t="s">
        <v>57</v>
      </c>
      <c r="E3850" s="40" t="s">
        <v>5</v>
      </c>
    </row>
    <row r="3851" spans="1:5" ht="12.75">
      <c r="A3851" t="s">
        <v>58</v>
      </c>
      <c r="E3851" s="39" t="s">
        <v>5</v>
      </c>
    </row>
    <row r="3852" spans="1:16" ht="12.75">
      <c r="A3852" t="s">
        <v>50</v>
      </c>
      <c s="34" t="s">
        <v>4799</v>
      </c>
      <c s="34" t="s">
        <v>4800</v>
      </c>
      <c s="35" t="s">
        <v>5</v>
      </c>
      <c s="6" t="s">
        <v>4801</v>
      </c>
      <c s="36" t="s">
        <v>1223</v>
      </c>
      <c s="37">
        <v>1</v>
      </c>
      <c s="36">
        <v>0</v>
      </c>
      <c s="36">
        <f>ROUND(G3852*H3852,6)</f>
      </c>
      <c r="L3852" s="38">
        <v>0</v>
      </c>
      <c s="32">
        <f>ROUND(ROUND(L3852,2)*ROUND(G3852,3),2)</f>
      </c>
      <c s="36" t="s">
        <v>97</v>
      </c>
      <c>
        <f>(M3852*21)/100</f>
      </c>
      <c t="s">
        <v>28</v>
      </c>
    </row>
    <row r="3853" spans="1:5" ht="12.75">
      <c r="A3853" s="35" t="s">
        <v>56</v>
      </c>
      <c r="E3853" s="39" t="s">
        <v>4801</v>
      </c>
    </row>
    <row r="3854" spans="1:5" ht="12.75">
      <c r="A3854" s="35" t="s">
        <v>57</v>
      </c>
      <c r="E3854" s="40" t="s">
        <v>5</v>
      </c>
    </row>
    <row r="3855" spans="1:5" ht="12.75">
      <c r="A3855" t="s">
        <v>58</v>
      </c>
      <c r="E3855" s="39" t="s">
        <v>5</v>
      </c>
    </row>
    <row r="3856" spans="1:16" ht="25.5">
      <c r="A3856" t="s">
        <v>50</v>
      </c>
      <c s="34" t="s">
        <v>4802</v>
      </c>
      <c s="34" t="s">
        <v>4803</v>
      </c>
      <c s="35" t="s">
        <v>5</v>
      </c>
      <c s="6" t="s">
        <v>4804</v>
      </c>
      <c s="36" t="s">
        <v>1223</v>
      </c>
      <c s="37">
        <v>1</v>
      </c>
      <c s="36">
        <v>0</v>
      </c>
      <c s="36">
        <f>ROUND(G3856*H3856,6)</f>
      </c>
      <c r="L3856" s="38">
        <v>0</v>
      </c>
      <c s="32">
        <f>ROUND(ROUND(L3856,2)*ROUND(G3856,3),2)</f>
      </c>
      <c s="36" t="s">
        <v>97</v>
      </c>
      <c>
        <f>(M3856*21)/100</f>
      </c>
      <c t="s">
        <v>28</v>
      </c>
    </row>
    <row r="3857" spans="1:5" ht="38.25">
      <c r="A3857" s="35" t="s">
        <v>56</v>
      </c>
      <c r="E3857" s="39" t="s">
        <v>4805</v>
      </c>
    </row>
    <row r="3858" spans="1:5" ht="12.75">
      <c r="A3858" s="35" t="s">
        <v>57</v>
      </c>
      <c r="E3858" s="40" t="s">
        <v>5</v>
      </c>
    </row>
    <row r="3859" spans="1:5" ht="12.75">
      <c r="A3859" t="s">
        <v>58</v>
      </c>
      <c r="E3859" s="39" t="s">
        <v>5</v>
      </c>
    </row>
    <row r="3860" spans="1:16" ht="12.75">
      <c r="A3860" t="s">
        <v>50</v>
      </c>
      <c s="34" t="s">
        <v>4806</v>
      </c>
      <c s="34" t="s">
        <v>4807</v>
      </c>
      <c s="35" t="s">
        <v>5</v>
      </c>
      <c s="6" t="s">
        <v>4808</v>
      </c>
      <c s="36" t="s">
        <v>1223</v>
      </c>
      <c s="37">
        <v>1</v>
      </c>
      <c s="36">
        <v>0</v>
      </c>
      <c s="36">
        <f>ROUND(G3860*H3860,6)</f>
      </c>
      <c r="L3860" s="38">
        <v>0</v>
      </c>
      <c s="32">
        <f>ROUND(ROUND(L3860,2)*ROUND(G3860,3),2)</f>
      </c>
      <c s="36" t="s">
        <v>97</v>
      </c>
      <c>
        <f>(M3860*21)/100</f>
      </c>
      <c t="s">
        <v>28</v>
      </c>
    </row>
    <row r="3861" spans="1:5" ht="12.75">
      <c r="A3861" s="35" t="s">
        <v>56</v>
      </c>
      <c r="E3861" s="39" t="s">
        <v>4808</v>
      </c>
    </row>
    <row r="3862" spans="1:5" ht="12.75">
      <c r="A3862" s="35" t="s">
        <v>57</v>
      </c>
      <c r="E3862" s="40" t="s">
        <v>5</v>
      </c>
    </row>
    <row r="3863" spans="1:5" ht="12.75">
      <c r="A3863" t="s">
        <v>58</v>
      </c>
      <c r="E3863" s="39" t="s">
        <v>5</v>
      </c>
    </row>
    <row r="3864" spans="1:16" ht="25.5">
      <c r="A3864" t="s">
        <v>50</v>
      </c>
      <c s="34" t="s">
        <v>4809</v>
      </c>
      <c s="34" t="s">
        <v>4810</v>
      </c>
      <c s="35" t="s">
        <v>5</v>
      </c>
      <c s="6" t="s">
        <v>4811</v>
      </c>
      <c s="36" t="s">
        <v>1223</v>
      </c>
      <c s="37">
        <v>1</v>
      </c>
      <c s="36">
        <v>0</v>
      </c>
      <c s="36">
        <f>ROUND(G3864*H3864,6)</f>
      </c>
      <c r="L3864" s="38">
        <v>0</v>
      </c>
      <c s="32">
        <f>ROUND(ROUND(L3864,2)*ROUND(G3864,3),2)</f>
      </c>
      <c s="36" t="s">
        <v>97</v>
      </c>
      <c>
        <f>(M3864*21)/100</f>
      </c>
      <c t="s">
        <v>28</v>
      </c>
    </row>
    <row r="3865" spans="1:5" ht="25.5">
      <c r="A3865" s="35" t="s">
        <v>56</v>
      </c>
      <c r="E3865" s="39" t="s">
        <v>4811</v>
      </c>
    </row>
    <row r="3866" spans="1:5" ht="12.75">
      <c r="A3866" s="35" t="s">
        <v>57</v>
      </c>
      <c r="E3866" s="40" t="s">
        <v>5</v>
      </c>
    </row>
    <row r="3867" spans="1:5" ht="12.75">
      <c r="A3867" t="s">
        <v>58</v>
      </c>
      <c r="E3867" s="39" t="s">
        <v>5</v>
      </c>
    </row>
    <row r="3868" spans="1:16" ht="12.75">
      <c r="A3868" t="s">
        <v>50</v>
      </c>
      <c s="34" t="s">
        <v>4812</v>
      </c>
      <c s="34" t="s">
        <v>4813</v>
      </c>
      <c s="35" t="s">
        <v>5</v>
      </c>
      <c s="6" t="s">
        <v>4463</v>
      </c>
      <c s="36" t="s">
        <v>1223</v>
      </c>
      <c s="37">
        <v>1</v>
      </c>
      <c s="36">
        <v>0</v>
      </c>
      <c s="36">
        <f>ROUND(G3868*H3868,6)</f>
      </c>
      <c r="L3868" s="38">
        <v>0</v>
      </c>
      <c s="32">
        <f>ROUND(ROUND(L3868,2)*ROUND(G3868,3),2)</f>
      </c>
      <c s="36" t="s">
        <v>97</v>
      </c>
      <c>
        <f>(M3868*21)/100</f>
      </c>
      <c t="s">
        <v>28</v>
      </c>
    </row>
    <row r="3869" spans="1:5" ht="12.75">
      <c r="A3869" s="35" t="s">
        <v>56</v>
      </c>
      <c r="E3869" s="39" t="s">
        <v>4463</v>
      </c>
    </row>
    <row r="3870" spans="1:5" ht="12.75">
      <c r="A3870" s="35" t="s">
        <v>57</v>
      </c>
      <c r="E3870" s="40" t="s">
        <v>5</v>
      </c>
    </row>
    <row r="3871" spans="1:5" ht="12.75">
      <c r="A3871" t="s">
        <v>58</v>
      </c>
      <c r="E3871" s="39" t="s">
        <v>5</v>
      </c>
    </row>
    <row r="3872" spans="1:16" ht="12.75">
      <c r="A3872" t="s">
        <v>50</v>
      </c>
      <c s="34" t="s">
        <v>4814</v>
      </c>
      <c s="34" t="s">
        <v>4815</v>
      </c>
      <c s="35" t="s">
        <v>5</v>
      </c>
      <c s="6" t="s">
        <v>4816</v>
      </c>
      <c s="36" t="s">
        <v>1223</v>
      </c>
      <c s="37">
        <v>1</v>
      </c>
      <c s="36">
        <v>0</v>
      </c>
      <c s="36">
        <f>ROUND(G3872*H3872,6)</f>
      </c>
      <c r="L3872" s="38">
        <v>0</v>
      </c>
      <c s="32">
        <f>ROUND(ROUND(L3872,2)*ROUND(G3872,3),2)</f>
      </c>
      <c s="36" t="s">
        <v>97</v>
      </c>
      <c>
        <f>(M3872*21)/100</f>
      </c>
      <c t="s">
        <v>28</v>
      </c>
    </row>
    <row r="3873" spans="1:5" ht="12.75">
      <c r="A3873" s="35" t="s">
        <v>56</v>
      </c>
      <c r="E3873" s="39" t="s">
        <v>4816</v>
      </c>
    </row>
    <row r="3874" spans="1:5" ht="12.75">
      <c r="A3874" s="35" t="s">
        <v>57</v>
      </c>
      <c r="E3874" s="40" t="s">
        <v>5</v>
      </c>
    </row>
    <row r="3875" spans="1:5" ht="12.75">
      <c r="A3875" t="s">
        <v>58</v>
      </c>
      <c r="E3875" s="39" t="s">
        <v>5</v>
      </c>
    </row>
    <row r="3876" spans="1:16" ht="12.75">
      <c r="A3876" t="s">
        <v>50</v>
      </c>
      <c s="34" t="s">
        <v>4817</v>
      </c>
      <c s="34" t="s">
        <v>4818</v>
      </c>
      <c s="35" t="s">
        <v>5</v>
      </c>
      <c s="6" t="s">
        <v>4819</v>
      </c>
      <c s="36" t="s">
        <v>1223</v>
      </c>
      <c s="37">
        <v>1</v>
      </c>
      <c s="36">
        <v>0</v>
      </c>
      <c s="36">
        <f>ROUND(G3876*H3876,6)</f>
      </c>
      <c r="L3876" s="38">
        <v>0</v>
      </c>
      <c s="32">
        <f>ROUND(ROUND(L3876,2)*ROUND(G3876,3),2)</f>
      </c>
      <c s="36" t="s">
        <v>97</v>
      </c>
      <c>
        <f>(M3876*21)/100</f>
      </c>
      <c t="s">
        <v>28</v>
      </c>
    </row>
    <row r="3877" spans="1:5" ht="12.75">
      <c r="A3877" s="35" t="s">
        <v>56</v>
      </c>
      <c r="E3877" s="39" t="s">
        <v>4819</v>
      </c>
    </row>
    <row r="3878" spans="1:5" ht="12.75">
      <c r="A3878" s="35" t="s">
        <v>57</v>
      </c>
      <c r="E3878" s="40" t="s">
        <v>5</v>
      </c>
    </row>
    <row r="3879" spans="1:5" ht="12.75">
      <c r="A3879" t="s">
        <v>58</v>
      </c>
      <c r="E3879" s="39" t="s">
        <v>5</v>
      </c>
    </row>
    <row r="3880" spans="1:16" ht="12.75">
      <c r="A3880" t="s">
        <v>50</v>
      </c>
      <c s="34" t="s">
        <v>4820</v>
      </c>
      <c s="34" t="s">
        <v>4821</v>
      </c>
      <c s="35" t="s">
        <v>5</v>
      </c>
      <c s="6" t="s">
        <v>4822</v>
      </c>
      <c s="36" t="s">
        <v>1223</v>
      </c>
      <c s="37">
        <v>2</v>
      </c>
      <c s="36">
        <v>0</v>
      </c>
      <c s="36">
        <f>ROUND(G3880*H3880,6)</f>
      </c>
      <c r="L3880" s="38">
        <v>0</v>
      </c>
      <c s="32">
        <f>ROUND(ROUND(L3880,2)*ROUND(G3880,3),2)</f>
      </c>
      <c s="36" t="s">
        <v>97</v>
      </c>
      <c>
        <f>(M3880*21)/100</f>
      </c>
      <c t="s">
        <v>28</v>
      </c>
    </row>
    <row r="3881" spans="1:5" ht="12.75">
      <c r="A3881" s="35" t="s">
        <v>56</v>
      </c>
      <c r="E3881" s="39" t="s">
        <v>4822</v>
      </c>
    </row>
    <row r="3882" spans="1:5" ht="12.75">
      <c r="A3882" s="35" t="s">
        <v>57</v>
      </c>
      <c r="E3882" s="40" t="s">
        <v>5</v>
      </c>
    </row>
    <row r="3883" spans="1:5" ht="12.75">
      <c r="A3883" t="s">
        <v>58</v>
      </c>
      <c r="E3883" s="39" t="s">
        <v>5</v>
      </c>
    </row>
    <row r="3884" spans="1:16" ht="12.75">
      <c r="A3884" t="s">
        <v>50</v>
      </c>
      <c s="34" t="s">
        <v>4823</v>
      </c>
      <c s="34" t="s">
        <v>4824</v>
      </c>
      <c s="35" t="s">
        <v>5</v>
      </c>
      <c s="6" t="s">
        <v>4825</v>
      </c>
      <c s="36" t="s">
        <v>1223</v>
      </c>
      <c s="37">
        <v>2</v>
      </c>
      <c s="36">
        <v>0</v>
      </c>
      <c s="36">
        <f>ROUND(G3884*H3884,6)</f>
      </c>
      <c r="L3884" s="38">
        <v>0</v>
      </c>
      <c s="32">
        <f>ROUND(ROUND(L3884,2)*ROUND(G3884,3),2)</f>
      </c>
      <c s="36" t="s">
        <v>97</v>
      </c>
      <c>
        <f>(M3884*21)/100</f>
      </c>
      <c t="s">
        <v>28</v>
      </c>
    </row>
    <row r="3885" spans="1:5" ht="12.75">
      <c r="A3885" s="35" t="s">
        <v>56</v>
      </c>
      <c r="E3885" s="39" t="s">
        <v>4825</v>
      </c>
    </row>
    <row r="3886" spans="1:5" ht="12.75">
      <c r="A3886" s="35" t="s">
        <v>57</v>
      </c>
      <c r="E3886" s="40" t="s">
        <v>5</v>
      </c>
    </row>
    <row r="3887" spans="1:5" ht="12.75">
      <c r="A3887" t="s">
        <v>58</v>
      </c>
      <c r="E3887" s="39" t="s">
        <v>5</v>
      </c>
    </row>
    <row r="3888" spans="1:16" ht="12.75">
      <c r="A3888" t="s">
        <v>50</v>
      </c>
      <c s="34" t="s">
        <v>4826</v>
      </c>
      <c s="34" t="s">
        <v>4827</v>
      </c>
      <c s="35" t="s">
        <v>5</v>
      </c>
      <c s="6" t="s">
        <v>4828</v>
      </c>
      <c s="36" t="s">
        <v>1223</v>
      </c>
      <c s="37">
        <v>1</v>
      </c>
      <c s="36">
        <v>0</v>
      </c>
      <c s="36">
        <f>ROUND(G3888*H3888,6)</f>
      </c>
      <c r="L3888" s="38">
        <v>0</v>
      </c>
      <c s="32">
        <f>ROUND(ROUND(L3888,2)*ROUND(G3888,3),2)</f>
      </c>
      <c s="36" t="s">
        <v>97</v>
      </c>
      <c>
        <f>(M3888*21)/100</f>
      </c>
      <c t="s">
        <v>28</v>
      </c>
    </row>
    <row r="3889" spans="1:5" ht="12.75">
      <c r="A3889" s="35" t="s">
        <v>56</v>
      </c>
      <c r="E3889" s="39" t="s">
        <v>4828</v>
      </c>
    </row>
    <row r="3890" spans="1:5" ht="12.75">
      <c r="A3890" s="35" t="s">
        <v>57</v>
      </c>
      <c r="E3890" s="40" t="s">
        <v>5</v>
      </c>
    </row>
    <row r="3891" spans="1:5" ht="12.75">
      <c r="A3891" t="s">
        <v>58</v>
      </c>
      <c r="E3891" s="39" t="s">
        <v>5</v>
      </c>
    </row>
    <row r="3892" spans="1:16" ht="12.75">
      <c r="A3892" t="s">
        <v>50</v>
      </c>
      <c s="34" t="s">
        <v>4829</v>
      </c>
      <c s="34" t="s">
        <v>4830</v>
      </c>
      <c s="35" t="s">
        <v>5</v>
      </c>
      <c s="6" t="s">
        <v>4831</v>
      </c>
      <c s="36" t="s">
        <v>1223</v>
      </c>
      <c s="37">
        <v>1</v>
      </c>
      <c s="36">
        <v>0</v>
      </c>
      <c s="36">
        <f>ROUND(G3892*H3892,6)</f>
      </c>
      <c r="L3892" s="38">
        <v>0</v>
      </c>
      <c s="32">
        <f>ROUND(ROUND(L3892,2)*ROUND(G3892,3),2)</f>
      </c>
      <c s="36" t="s">
        <v>97</v>
      </c>
      <c>
        <f>(M3892*21)/100</f>
      </c>
      <c t="s">
        <v>28</v>
      </c>
    </row>
    <row r="3893" spans="1:5" ht="12.75">
      <c r="A3893" s="35" t="s">
        <v>56</v>
      </c>
      <c r="E3893" s="39" t="s">
        <v>4831</v>
      </c>
    </row>
    <row r="3894" spans="1:5" ht="12.75">
      <c r="A3894" s="35" t="s">
        <v>57</v>
      </c>
      <c r="E3894" s="40" t="s">
        <v>5</v>
      </c>
    </row>
    <row r="3895" spans="1:5" ht="12.75">
      <c r="A3895" t="s">
        <v>58</v>
      </c>
      <c r="E3895" s="39" t="s">
        <v>5</v>
      </c>
    </row>
    <row r="3896" spans="1:16" ht="12.75">
      <c r="A3896" t="s">
        <v>50</v>
      </c>
      <c s="34" t="s">
        <v>4832</v>
      </c>
      <c s="34" t="s">
        <v>4833</v>
      </c>
      <c s="35" t="s">
        <v>5</v>
      </c>
      <c s="6" t="s">
        <v>4834</v>
      </c>
      <c s="36" t="s">
        <v>1223</v>
      </c>
      <c s="37">
        <v>1</v>
      </c>
      <c s="36">
        <v>0</v>
      </c>
      <c s="36">
        <f>ROUND(G3896*H3896,6)</f>
      </c>
      <c r="L3896" s="38">
        <v>0</v>
      </c>
      <c s="32">
        <f>ROUND(ROUND(L3896,2)*ROUND(G3896,3),2)</f>
      </c>
      <c s="36" t="s">
        <v>97</v>
      </c>
      <c>
        <f>(M3896*21)/100</f>
      </c>
      <c t="s">
        <v>28</v>
      </c>
    </row>
    <row r="3897" spans="1:5" ht="12.75">
      <c r="A3897" s="35" t="s">
        <v>56</v>
      </c>
      <c r="E3897" s="39" t="s">
        <v>4834</v>
      </c>
    </row>
    <row r="3898" spans="1:5" ht="12.75">
      <c r="A3898" s="35" t="s">
        <v>57</v>
      </c>
      <c r="E3898" s="40" t="s">
        <v>5</v>
      </c>
    </row>
    <row r="3899" spans="1:5" ht="12.75">
      <c r="A3899" t="s">
        <v>58</v>
      </c>
      <c r="E3899" s="39" t="s">
        <v>5</v>
      </c>
    </row>
    <row r="3900" spans="1:16" ht="12.75">
      <c r="A3900" t="s">
        <v>50</v>
      </c>
      <c s="34" t="s">
        <v>4835</v>
      </c>
      <c s="34" t="s">
        <v>4836</v>
      </c>
      <c s="35" t="s">
        <v>5</v>
      </c>
      <c s="6" t="s">
        <v>4768</v>
      </c>
      <c s="36" t="s">
        <v>1223</v>
      </c>
      <c s="37">
        <v>1</v>
      </c>
      <c s="36">
        <v>0</v>
      </c>
      <c s="36">
        <f>ROUND(G3900*H3900,6)</f>
      </c>
      <c r="L3900" s="38">
        <v>0</v>
      </c>
      <c s="32">
        <f>ROUND(ROUND(L3900,2)*ROUND(G3900,3),2)</f>
      </c>
      <c s="36" t="s">
        <v>97</v>
      </c>
      <c>
        <f>(M3900*21)/100</f>
      </c>
      <c t="s">
        <v>28</v>
      </c>
    </row>
    <row r="3901" spans="1:5" ht="12.75">
      <c r="A3901" s="35" t="s">
        <v>56</v>
      </c>
      <c r="E3901" s="39" t="s">
        <v>4768</v>
      </c>
    </row>
    <row r="3902" spans="1:5" ht="12.75">
      <c r="A3902" s="35" t="s">
        <v>57</v>
      </c>
      <c r="E3902" s="40" t="s">
        <v>5</v>
      </c>
    </row>
    <row r="3903" spans="1:5" ht="12.75">
      <c r="A3903" t="s">
        <v>58</v>
      </c>
      <c r="E3903" s="39" t="s">
        <v>5</v>
      </c>
    </row>
    <row r="3904" spans="1:16" ht="12.75">
      <c r="A3904" t="s">
        <v>50</v>
      </c>
      <c s="34" t="s">
        <v>4837</v>
      </c>
      <c s="34" t="s">
        <v>4838</v>
      </c>
      <c s="35" t="s">
        <v>5</v>
      </c>
      <c s="6" t="s">
        <v>4839</v>
      </c>
      <c s="36" t="s">
        <v>1223</v>
      </c>
      <c s="37">
        <v>1</v>
      </c>
      <c s="36">
        <v>0</v>
      </c>
      <c s="36">
        <f>ROUND(G3904*H3904,6)</f>
      </c>
      <c r="L3904" s="38">
        <v>0</v>
      </c>
      <c s="32">
        <f>ROUND(ROUND(L3904,2)*ROUND(G3904,3),2)</f>
      </c>
      <c s="36" t="s">
        <v>97</v>
      </c>
      <c>
        <f>(M3904*21)/100</f>
      </c>
      <c t="s">
        <v>28</v>
      </c>
    </row>
    <row r="3905" spans="1:5" ht="12.75">
      <c r="A3905" s="35" t="s">
        <v>56</v>
      </c>
      <c r="E3905" s="39" t="s">
        <v>4839</v>
      </c>
    </row>
    <row r="3906" spans="1:5" ht="12.75">
      <c r="A3906" s="35" t="s">
        <v>57</v>
      </c>
      <c r="E3906" s="40" t="s">
        <v>5</v>
      </c>
    </row>
    <row r="3907" spans="1:5" ht="12.75">
      <c r="A3907" t="s">
        <v>58</v>
      </c>
      <c r="E3907" s="39" t="s">
        <v>5</v>
      </c>
    </row>
    <row r="3908" spans="1:16" ht="12.75">
      <c r="A3908" t="s">
        <v>50</v>
      </c>
      <c s="34" t="s">
        <v>4840</v>
      </c>
      <c s="34" t="s">
        <v>4841</v>
      </c>
      <c s="35" t="s">
        <v>5</v>
      </c>
      <c s="6" t="s">
        <v>4842</v>
      </c>
      <c s="36" t="s">
        <v>1223</v>
      </c>
      <c s="37">
        <v>1</v>
      </c>
      <c s="36">
        <v>0</v>
      </c>
      <c s="36">
        <f>ROUND(G3908*H3908,6)</f>
      </c>
      <c r="L3908" s="38">
        <v>0</v>
      </c>
      <c s="32">
        <f>ROUND(ROUND(L3908,2)*ROUND(G3908,3),2)</f>
      </c>
      <c s="36" t="s">
        <v>97</v>
      </c>
      <c>
        <f>(M3908*21)/100</f>
      </c>
      <c t="s">
        <v>28</v>
      </c>
    </row>
    <row r="3909" spans="1:5" ht="12.75">
      <c r="A3909" s="35" t="s">
        <v>56</v>
      </c>
      <c r="E3909" s="39" t="s">
        <v>4842</v>
      </c>
    </row>
    <row r="3910" spans="1:5" ht="12.75">
      <c r="A3910" s="35" t="s">
        <v>57</v>
      </c>
      <c r="E3910" s="40" t="s">
        <v>5</v>
      </c>
    </row>
    <row r="3911" spans="1:5" ht="12.75">
      <c r="A3911" t="s">
        <v>58</v>
      </c>
      <c r="E3911" s="39" t="s">
        <v>5</v>
      </c>
    </row>
    <row r="3912" spans="1:16" ht="12.75">
      <c r="A3912" t="s">
        <v>50</v>
      </c>
      <c s="34" t="s">
        <v>4843</v>
      </c>
      <c s="34" t="s">
        <v>4844</v>
      </c>
      <c s="35" t="s">
        <v>5</v>
      </c>
      <c s="6" t="s">
        <v>4845</v>
      </c>
      <c s="36" t="s">
        <v>1223</v>
      </c>
      <c s="37">
        <v>1</v>
      </c>
      <c s="36">
        <v>0</v>
      </c>
      <c s="36">
        <f>ROUND(G3912*H3912,6)</f>
      </c>
      <c r="L3912" s="38">
        <v>0</v>
      </c>
      <c s="32">
        <f>ROUND(ROUND(L3912,2)*ROUND(G3912,3),2)</f>
      </c>
      <c s="36" t="s">
        <v>97</v>
      </c>
      <c>
        <f>(M3912*21)/100</f>
      </c>
      <c t="s">
        <v>28</v>
      </c>
    </row>
    <row r="3913" spans="1:5" ht="12.75">
      <c r="A3913" s="35" t="s">
        <v>56</v>
      </c>
      <c r="E3913" s="39" t="s">
        <v>4845</v>
      </c>
    </row>
    <row r="3914" spans="1:5" ht="12.75">
      <c r="A3914" s="35" t="s">
        <v>57</v>
      </c>
      <c r="E3914" s="40" t="s">
        <v>5</v>
      </c>
    </row>
    <row r="3915" spans="1:5" ht="12.75">
      <c r="A3915" t="s">
        <v>58</v>
      </c>
      <c r="E3915" s="39" t="s">
        <v>5</v>
      </c>
    </row>
    <row r="3916" spans="1:16" ht="12.75">
      <c r="A3916" t="s">
        <v>50</v>
      </c>
      <c s="34" t="s">
        <v>4846</v>
      </c>
      <c s="34" t="s">
        <v>4847</v>
      </c>
      <c s="35" t="s">
        <v>5</v>
      </c>
      <c s="6" t="s">
        <v>4848</v>
      </c>
      <c s="36" t="s">
        <v>1223</v>
      </c>
      <c s="37">
        <v>1</v>
      </c>
      <c s="36">
        <v>0</v>
      </c>
      <c s="36">
        <f>ROUND(G3916*H3916,6)</f>
      </c>
      <c r="L3916" s="38">
        <v>0</v>
      </c>
      <c s="32">
        <f>ROUND(ROUND(L3916,2)*ROUND(G3916,3),2)</f>
      </c>
      <c s="36" t="s">
        <v>97</v>
      </c>
      <c>
        <f>(M3916*21)/100</f>
      </c>
      <c t="s">
        <v>28</v>
      </c>
    </row>
    <row r="3917" spans="1:5" ht="12.75">
      <c r="A3917" s="35" t="s">
        <v>56</v>
      </c>
      <c r="E3917" s="39" t="s">
        <v>4848</v>
      </c>
    </row>
    <row r="3918" spans="1:5" ht="12.75">
      <c r="A3918" s="35" t="s">
        <v>57</v>
      </c>
      <c r="E3918" s="40" t="s">
        <v>5</v>
      </c>
    </row>
    <row r="3919" spans="1:5" ht="12.75">
      <c r="A3919" t="s">
        <v>58</v>
      </c>
      <c r="E3919" s="39" t="s">
        <v>5</v>
      </c>
    </row>
    <row r="3920" spans="1:16" ht="12.75">
      <c r="A3920" t="s">
        <v>50</v>
      </c>
      <c s="34" t="s">
        <v>4849</v>
      </c>
      <c s="34" t="s">
        <v>4850</v>
      </c>
      <c s="35" t="s">
        <v>5</v>
      </c>
      <c s="6" t="s">
        <v>4851</v>
      </c>
      <c s="36" t="s">
        <v>1223</v>
      </c>
      <c s="37">
        <v>1</v>
      </c>
      <c s="36">
        <v>0</v>
      </c>
      <c s="36">
        <f>ROUND(G3920*H3920,6)</f>
      </c>
      <c r="L3920" s="38">
        <v>0</v>
      </c>
      <c s="32">
        <f>ROUND(ROUND(L3920,2)*ROUND(G3920,3),2)</f>
      </c>
      <c s="36" t="s">
        <v>97</v>
      </c>
      <c>
        <f>(M3920*21)/100</f>
      </c>
      <c t="s">
        <v>28</v>
      </c>
    </row>
    <row r="3921" spans="1:5" ht="12.75">
      <c r="A3921" s="35" t="s">
        <v>56</v>
      </c>
      <c r="E3921" s="39" t="s">
        <v>4851</v>
      </c>
    </row>
    <row r="3922" spans="1:5" ht="12.75">
      <c r="A3922" s="35" t="s">
        <v>57</v>
      </c>
      <c r="E3922" s="40" t="s">
        <v>5</v>
      </c>
    </row>
    <row r="3923" spans="1:5" ht="12.75">
      <c r="A3923" t="s">
        <v>58</v>
      </c>
      <c r="E3923" s="39" t="s">
        <v>5</v>
      </c>
    </row>
    <row r="3924" spans="1:16" ht="12.75">
      <c r="A3924" t="s">
        <v>50</v>
      </c>
      <c s="34" t="s">
        <v>4852</v>
      </c>
      <c s="34" t="s">
        <v>4853</v>
      </c>
      <c s="35" t="s">
        <v>5</v>
      </c>
      <c s="6" t="s">
        <v>4854</v>
      </c>
      <c s="36" t="s">
        <v>1223</v>
      </c>
      <c s="37">
        <v>1</v>
      </c>
      <c s="36">
        <v>0</v>
      </c>
      <c s="36">
        <f>ROUND(G3924*H3924,6)</f>
      </c>
      <c r="L3924" s="38">
        <v>0</v>
      </c>
      <c s="32">
        <f>ROUND(ROUND(L3924,2)*ROUND(G3924,3),2)</f>
      </c>
      <c s="36" t="s">
        <v>97</v>
      </c>
      <c>
        <f>(M3924*21)/100</f>
      </c>
      <c t="s">
        <v>28</v>
      </c>
    </row>
    <row r="3925" spans="1:5" ht="12.75">
      <c r="A3925" s="35" t="s">
        <v>56</v>
      </c>
      <c r="E3925" s="39" t="s">
        <v>4854</v>
      </c>
    </row>
    <row r="3926" spans="1:5" ht="12.75">
      <c r="A3926" s="35" t="s">
        <v>57</v>
      </c>
      <c r="E3926" s="40" t="s">
        <v>5</v>
      </c>
    </row>
    <row r="3927" spans="1:5" ht="12.75">
      <c r="A3927" t="s">
        <v>58</v>
      </c>
      <c r="E3927" s="39" t="s">
        <v>5</v>
      </c>
    </row>
    <row r="3928" spans="1:16" ht="25.5">
      <c r="A3928" t="s">
        <v>50</v>
      </c>
      <c s="34" t="s">
        <v>4855</v>
      </c>
      <c s="34" t="s">
        <v>4856</v>
      </c>
      <c s="35" t="s">
        <v>5</v>
      </c>
      <c s="6" t="s">
        <v>4804</v>
      </c>
      <c s="36" t="s">
        <v>1223</v>
      </c>
      <c s="37">
        <v>1</v>
      </c>
      <c s="36">
        <v>0</v>
      </c>
      <c s="36">
        <f>ROUND(G3928*H3928,6)</f>
      </c>
      <c r="L3928" s="38">
        <v>0</v>
      </c>
      <c s="32">
        <f>ROUND(ROUND(L3928,2)*ROUND(G3928,3),2)</f>
      </c>
      <c s="36" t="s">
        <v>97</v>
      </c>
      <c>
        <f>(M3928*21)/100</f>
      </c>
      <c t="s">
        <v>28</v>
      </c>
    </row>
    <row r="3929" spans="1:5" ht="38.25">
      <c r="A3929" s="35" t="s">
        <v>56</v>
      </c>
      <c r="E3929" s="39" t="s">
        <v>4857</v>
      </c>
    </row>
    <row r="3930" spans="1:5" ht="12.75">
      <c r="A3930" s="35" t="s">
        <v>57</v>
      </c>
      <c r="E3930" s="40" t="s">
        <v>5</v>
      </c>
    </row>
    <row r="3931" spans="1:5" ht="12.75">
      <c r="A3931" t="s">
        <v>58</v>
      </c>
      <c r="E3931" s="39" t="s">
        <v>5</v>
      </c>
    </row>
    <row r="3932" spans="1:16" ht="25.5">
      <c r="A3932" t="s">
        <v>50</v>
      </c>
      <c s="34" t="s">
        <v>4858</v>
      </c>
      <c s="34" t="s">
        <v>4859</v>
      </c>
      <c s="35" t="s">
        <v>5</v>
      </c>
      <c s="6" t="s">
        <v>4860</v>
      </c>
      <c s="36" t="s">
        <v>1223</v>
      </c>
      <c s="37">
        <v>1</v>
      </c>
      <c s="36">
        <v>0</v>
      </c>
      <c s="36">
        <f>ROUND(G3932*H3932,6)</f>
      </c>
      <c r="L3932" s="38">
        <v>0</v>
      </c>
      <c s="32">
        <f>ROUND(ROUND(L3932,2)*ROUND(G3932,3),2)</f>
      </c>
      <c s="36" t="s">
        <v>97</v>
      </c>
      <c>
        <f>(M3932*21)/100</f>
      </c>
      <c t="s">
        <v>28</v>
      </c>
    </row>
    <row r="3933" spans="1:5" ht="25.5">
      <c r="A3933" s="35" t="s">
        <v>56</v>
      </c>
      <c r="E3933" s="39" t="s">
        <v>4860</v>
      </c>
    </row>
    <row r="3934" spans="1:5" ht="12.75">
      <c r="A3934" s="35" t="s">
        <v>57</v>
      </c>
      <c r="E3934" s="40" t="s">
        <v>5</v>
      </c>
    </row>
    <row r="3935" spans="1:5" ht="12.75">
      <c r="A3935" t="s">
        <v>58</v>
      </c>
      <c r="E3935" s="39" t="s">
        <v>5</v>
      </c>
    </row>
    <row r="3936" spans="1:16" ht="12.75">
      <c r="A3936" t="s">
        <v>50</v>
      </c>
      <c s="34" t="s">
        <v>4861</v>
      </c>
      <c s="34" t="s">
        <v>4862</v>
      </c>
      <c s="35" t="s">
        <v>5</v>
      </c>
      <c s="6" t="s">
        <v>4863</v>
      </c>
      <c s="36" t="s">
        <v>1223</v>
      </c>
      <c s="37">
        <v>2</v>
      </c>
      <c s="36">
        <v>0</v>
      </c>
      <c s="36">
        <f>ROUND(G3936*H3936,6)</f>
      </c>
      <c r="L3936" s="38">
        <v>0</v>
      </c>
      <c s="32">
        <f>ROUND(ROUND(L3936,2)*ROUND(G3936,3),2)</f>
      </c>
      <c s="36" t="s">
        <v>97</v>
      </c>
      <c>
        <f>(M3936*21)/100</f>
      </c>
      <c t="s">
        <v>28</v>
      </c>
    </row>
    <row r="3937" spans="1:5" ht="12.75">
      <c r="A3937" s="35" t="s">
        <v>56</v>
      </c>
      <c r="E3937" s="39" t="s">
        <v>4863</v>
      </c>
    </row>
    <row r="3938" spans="1:5" ht="12.75">
      <c r="A3938" s="35" t="s">
        <v>57</v>
      </c>
      <c r="E3938" s="40" t="s">
        <v>5</v>
      </c>
    </row>
    <row r="3939" spans="1:5" ht="12.75">
      <c r="A3939" t="s">
        <v>58</v>
      </c>
      <c r="E3939" s="39" t="s">
        <v>5</v>
      </c>
    </row>
    <row r="3940" spans="1:16" ht="12.75">
      <c r="A3940" t="s">
        <v>50</v>
      </c>
      <c s="34" t="s">
        <v>4864</v>
      </c>
      <c s="34" t="s">
        <v>4865</v>
      </c>
      <c s="35" t="s">
        <v>5</v>
      </c>
      <c s="6" t="s">
        <v>4866</v>
      </c>
      <c s="36" t="s">
        <v>1223</v>
      </c>
      <c s="37">
        <v>2</v>
      </c>
      <c s="36">
        <v>0</v>
      </c>
      <c s="36">
        <f>ROUND(G3940*H3940,6)</f>
      </c>
      <c r="L3940" s="38">
        <v>0</v>
      </c>
      <c s="32">
        <f>ROUND(ROUND(L3940,2)*ROUND(G3940,3),2)</f>
      </c>
      <c s="36" t="s">
        <v>97</v>
      </c>
      <c>
        <f>(M3940*21)/100</f>
      </c>
      <c t="s">
        <v>28</v>
      </c>
    </row>
    <row r="3941" spans="1:5" ht="12.75">
      <c r="A3941" s="35" t="s">
        <v>56</v>
      </c>
      <c r="E3941" s="39" t="s">
        <v>4866</v>
      </c>
    </row>
    <row r="3942" spans="1:5" ht="12.75">
      <c r="A3942" s="35" t="s">
        <v>57</v>
      </c>
      <c r="E3942" s="40" t="s">
        <v>5</v>
      </c>
    </row>
    <row r="3943" spans="1:5" ht="12.75">
      <c r="A3943" t="s">
        <v>58</v>
      </c>
      <c r="E3943" s="39" t="s">
        <v>5</v>
      </c>
    </row>
    <row r="3944" spans="1:16" ht="12.75">
      <c r="A3944" t="s">
        <v>50</v>
      </c>
      <c s="34" t="s">
        <v>4867</v>
      </c>
      <c s="34" t="s">
        <v>4868</v>
      </c>
      <c s="35" t="s">
        <v>5</v>
      </c>
      <c s="6" t="s">
        <v>4869</v>
      </c>
      <c s="36" t="s">
        <v>1223</v>
      </c>
      <c s="37">
        <v>1</v>
      </c>
      <c s="36">
        <v>0</v>
      </c>
      <c s="36">
        <f>ROUND(G3944*H3944,6)</f>
      </c>
      <c r="L3944" s="38">
        <v>0</v>
      </c>
      <c s="32">
        <f>ROUND(ROUND(L3944,2)*ROUND(G3944,3),2)</f>
      </c>
      <c s="36" t="s">
        <v>97</v>
      </c>
      <c>
        <f>(M3944*21)/100</f>
      </c>
      <c t="s">
        <v>28</v>
      </c>
    </row>
    <row r="3945" spans="1:5" ht="12.75">
      <c r="A3945" s="35" t="s">
        <v>56</v>
      </c>
      <c r="E3945" s="39" t="s">
        <v>4869</v>
      </c>
    </row>
    <row r="3946" spans="1:5" ht="12.75">
      <c r="A3946" s="35" t="s">
        <v>57</v>
      </c>
      <c r="E3946" s="40" t="s">
        <v>5</v>
      </c>
    </row>
    <row r="3947" spans="1:5" ht="12.75">
      <c r="A3947" t="s">
        <v>58</v>
      </c>
      <c r="E3947" s="39" t="s">
        <v>5</v>
      </c>
    </row>
    <row r="3948" spans="1:16" ht="12.75">
      <c r="A3948" t="s">
        <v>50</v>
      </c>
      <c s="34" t="s">
        <v>4870</v>
      </c>
      <c s="34" t="s">
        <v>4871</v>
      </c>
      <c s="35" t="s">
        <v>5</v>
      </c>
      <c s="6" t="s">
        <v>4872</v>
      </c>
      <c s="36" t="s">
        <v>1223</v>
      </c>
      <c s="37">
        <v>1</v>
      </c>
      <c s="36">
        <v>0</v>
      </c>
      <c s="36">
        <f>ROUND(G3948*H3948,6)</f>
      </c>
      <c r="L3948" s="38">
        <v>0</v>
      </c>
      <c s="32">
        <f>ROUND(ROUND(L3948,2)*ROUND(G3948,3),2)</f>
      </c>
      <c s="36" t="s">
        <v>97</v>
      </c>
      <c>
        <f>(M3948*21)/100</f>
      </c>
      <c t="s">
        <v>28</v>
      </c>
    </row>
    <row r="3949" spans="1:5" ht="12.75">
      <c r="A3949" s="35" t="s">
        <v>56</v>
      </c>
      <c r="E3949" s="39" t="s">
        <v>4872</v>
      </c>
    </row>
    <row r="3950" spans="1:5" ht="12.75">
      <c r="A3950" s="35" t="s">
        <v>57</v>
      </c>
      <c r="E3950" s="40" t="s">
        <v>5</v>
      </c>
    </row>
    <row r="3951" spans="1:5" ht="12.75">
      <c r="A3951" t="s">
        <v>58</v>
      </c>
      <c r="E3951" s="39" t="s">
        <v>5</v>
      </c>
    </row>
    <row r="3952" spans="1:16" ht="38.25">
      <c r="A3952" t="s">
        <v>50</v>
      </c>
      <c s="34" t="s">
        <v>4873</v>
      </c>
      <c s="34" t="s">
        <v>4874</v>
      </c>
      <c s="35" t="s">
        <v>5</v>
      </c>
      <c s="6" t="s">
        <v>4875</v>
      </c>
      <c s="36" t="s">
        <v>1223</v>
      </c>
      <c s="37">
        <v>1</v>
      </c>
      <c s="36">
        <v>0</v>
      </c>
      <c s="36">
        <f>ROUND(G3952*H3952,6)</f>
      </c>
      <c r="L3952" s="38">
        <v>0</v>
      </c>
      <c s="32">
        <f>ROUND(ROUND(L3952,2)*ROUND(G3952,3),2)</f>
      </c>
      <c s="36" t="s">
        <v>97</v>
      </c>
      <c>
        <f>(M3952*21)/100</f>
      </c>
      <c t="s">
        <v>28</v>
      </c>
    </row>
    <row r="3953" spans="1:5" ht="38.25">
      <c r="A3953" s="35" t="s">
        <v>56</v>
      </c>
      <c r="E3953" s="39" t="s">
        <v>4876</v>
      </c>
    </row>
    <row r="3954" spans="1:5" ht="12.75">
      <c r="A3954" s="35" t="s">
        <v>57</v>
      </c>
      <c r="E3954" s="40" t="s">
        <v>5</v>
      </c>
    </row>
    <row r="3955" spans="1:5" ht="12.75">
      <c r="A3955" t="s">
        <v>58</v>
      </c>
      <c r="E3955" s="39" t="s">
        <v>5</v>
      </c>
    </row>
    <row r="3956" spans="1:16" ht="12.75">
      <c r="A3956" t="s">
        <v>50</v>
      </c>
      <c s="34" t="s">
        <v>4877</v>
      </c>
      <c s="34" t="s">
        <v>4878</v>
      </c>
      <c s="35" t="s">
        <v>5</v>
      </c>
      <c s="6" t="s">
        <v>4879</v>
      </c>
      <c s="36" t="s">
        <v>1223</v>
      </c>
      <c s="37">
        <v>1</v>
      </c>
      <c s="36">
        <v>0</v>
      </c>
      <c s="36">
        <f>ROUND(G3956*H3956,6)</f>
      </c>
      <c r="L3956" s="38">
        <v>0</v>
      </c>
      <c s="32">
        <f>ROUND(ROUND(L3956,2)*ROUND(G3956,3),2)</f>
      </c>
      <c s="36" t="s">
        <v>97</v>
      </c>
      <c>
        <f>(M3956*21)/100</f>
      </c>
      <c t="s">
        <v>28</v>
      </c>
    </row>
    <row r="3957" spans="1:5" ht="12.75">
      <c r="A3957" s="35" t="s">
        <v>56</v>
      </c>
      <c r="E3957" s="39" t="s">
        <v>4879</v>
      </c>
    </row>
    <row r="3958" spans="1:5" ht="12.75">
      <c r="A3958" s="35" t="s">
        <v>57</v>
      </c>
      <c r="E3958" s="40" t="s">
        <v>5</v>
      </c>
    </row>
    <row r="3959" spans="1:5" ht="12.75">
      <c r="A3959" t="s">
        <v>58</v>
      </c>
      <c r="E3959" s="39" t="s">
        <v>5</v>
      </c>
    </row>
    <row r="3960" spans="1:16" ht="12.75">
      <c r="A3960" t="s">
        <v>50</v>
      </c>
      <c s="34" t="s">
        <v>4880</v>
      </c>
      <c s="34" t="s">
        <v>4881</v>
      </c>
      <c s="35" t="s">
        <v>5</v>
      </c>
      <c s="6" t="s">
        <v>4882</v>
      </c>
      <c s="36" t="s">
        <v>1223</v>
      </c>
      <c s="37">
        <v>2</v>
      </c>
      <c s="36">
        <v>0</v>
      </c>
      <c s="36">
        <f>ROUND(G3960*H3960,6)</f>
      </c>
      <c r="L3960" s="38">
        <v>0</v>
      </c>
      <c s="32">
        <f>ROUND(ROUND(L3960,2)*ROUND(G3960,3),2)</f>
      </c>
      <c s="36" t="s">
        <v>97</v>
      </c>
      <c>
        <f>(M3960*21)/100</f>
      </c>
      <c t="s">
        <v>28</v>
      </c>
    </row>
    <row r="3961" spans="1:5" ht="12.75">
      <c r="A3961" s="35" t="s">
        <v>56</v>
      </c>
      <c r="E3961" s="39" t="s">
        <v>4882</v>
      </c>
    </row>
    <row r="3962" spans="1:5" ht="12.75">
      <c r="A3962" s="35" t="s">
        <v>57</v>
      </c>
      <c r="E3962" s="40" t="s">
        <v>5</v>
      </c>
    </row>
    <row r="3963" spans="1:5" ht="12.75">
      <c r="A3963" t="s">
        <v>58</v>
      </c>
      <c r="E3963" s="39" t="s">
        <v>5</v>
      </c>
    </row>
    <row r="3964" spans="1:16" ht="12.75">
      <c r="A3964" t="s">
        <v>50</v>
      </c>
      <c s="34" t="s">
        <v>4883</v>
      </c>
      <c s="34" t="s">
        <v>4884</v>
      </c>
      <c s="35" t="s">
        <v>5</v>
      </c>
      <c s="6" t="s">
        <v>4885</v>
      </c>
      <c s="36" t="s">
        <v>1223</v>
      </c>
      <c s="37">
        <v>1</v>
      </c>
      <c s="36">
        <v>0</v>
      </c>
      <c s="36">
        <f>ROUND(G3964*H3964,6)</f>
      </c>
      <c r="L3964" s="38">
        <v>0</v>
      </c>
      <c s="32">
        <f>ROUND(ROUND(L3964,2)*ROUND(G3964,3),2)</f>
      </c>
      <c s="36" t="s">
        <v>97</v>
      </c>
      <c>
        <f>(M3964*21)/100</f>
      </c>
      <c t="s">
        <v>28</v>
      </c>
    </row>
    <row r="3965" spans="1:5" ht="12.75">
      <c r="A3965" s="35" t="s">
        <v>56</v>
      </c>
      <c r="E3965" s="39" t="s">
        <v>4885</v>
      </c>
    </row>
    <row r="3966" spans="1:5" ht="12.75">
      <c r="A3966" s="35" t="s">
        <v>57</v>
      </c>
      <c r="E3966" s="40" t="s">
        <v>5</v>
      </c>
    </row>
    <row r="3967" spans="1:5" ht="12.75">
      <c r="A3967" t="s">
        <v>58</v>
      </c>
      <c r="E3967" s="39" t="s">
        <v>5</v>
      </c>
    </row>
    <row r="3968" spans="1:16" ht="12.75">
      <c r="A3968" t="s">
        <v>50</v>
      </c>
      <c s="34" t="s">
        <v>4886</v>
      </c>
      <c s="34" t="s">
        <v>4887</v>
      </c>
      <c s="35" t="s">
        <v>5</v>
      </c>
      <c s="6" t="s">
        <v>4888</v>
      </c>
      <c s="36" t="s">
        <v>1223</v>
      </c>
      <c s="37">
        <v>1</v>
      </c>
      <c s="36">
        <v>0</v>
      </c>
      <c s="36">
        <f>ROUND(G3968*H3968,6)</f>
      </c>
      <c r="L3968" s="38">
        <v>0</v>
      </c>
      <c s="32">
        <f>ROUND(ROUND(L3968,2)*ROUND(G3968,3),2)</f>
      </c>
      <c s="36" t="s">
        <v>97</v>
      </c>
      <c>
        <f>(M3968*21)/100</f>
      </c>
      <c t="s">
        <v>28</v>
      </c>
    </row>
    <row r="3969" spans="1:5" ht="12.75">
      <c r="A3969" s="35" t="s">
        <v>56</v>
      </c>
      <c r="E3969" s="39" t="s">
        <v>4888</v>
      </c>
    </row>
    <row r="3970" spans="1:5" ht="12.75">
      <c r="A3970" s="35" t="s">
        <v>57</v>
      </c>
      <c r="E3970" s="40" t="s">
        <v>5</v>
      </c>
    </row>
    <row r="3971" spans="1:5" ht="12.75">
      <c r="A3971" t="s">
        <v>58</v>
      </c>
      <c r="E3971" s="39" t="s">
        <v>5</v>
      </c>
    </row>
    <row r="3972" spans="1:16" ht="25.5">
      <c r="A3972" t="s">
        <v>50</v>
      </c>
      <c s="34" t="s">
        <v>4889</v>
      </c>
      <c s="34" t="s">
        <v>4890</v>
      </c>
      <c s="35" t="s">
        <v>5</v>
      </c>
      <c s="6" t="s">
        <v>4891</v>
      </c>
      <c s="36" t="s">
        <v>1223</v>
      </c>
      <c s="37">
        <v>1</v>
      </c>
      <c s="36">
        <v>0</v>
      </c>
      <c s="36">
        <f>ROUND(G3972*H3972,6)</f>
      </c>
      <c r="L3972" s="38">
        <v>0</v>
      </c>
      <c s="32">
        <f>ROUND(ROUND(L3972,2)*ROUND(G3972,3),2)</f>
      </c>
      <c s="36" t="s">
        <v>97</v>
      </c>
      <c>
        <f>(M3972*21)/100</f>
      </c>
      <c t="s">
        <v>28</v>
      </c>
    </row>
    <row r="3973" spans="1:5" ht="25.5">
      <c r="A3973" s="35" t="s">
        <v>56</v>
      </c>
      <c r="E3973" s="39" t="s">
        <v>4891</v>
      </c>
    </row>
    <row r="3974" spans="1:5" ht="12.75">
      <c r="A3974" s="35" t="s">
        <v>57</v>
      </c>
      <c r="E3974" s="40" t="s">
        <v>5</v>
      </c>
    </row>
    <row r="3975" spans="1:5" ht="12.75">
      <c r="A3975" t="s">
        <v>58</v>
      </c>
      <c r="E3975" s="39" t="s">
        <v>5</v>
      </c>
    </row>
    <row r="3976" spans="1:16" ht="12.75">
      <c r="A3976" t="s">
        <v>50</v>
      </c>
      <c s="34" t="s">
        <v>4892</v>
      </c>
      <c s="34" t="s">
        <v>4893</v>
      </c>
      <c s="35" t="s">
        <v>5</v>
      </c>
      <c s="6" t="s">
        <v>4894</v>
      </c>
      <c s="36" t="s">
        <v>1223</v>
      </c>
      <c s="37">
        <v>1</v>
      </c>
      <c s="36">
        <v>0</v>
      </c>
      <c s="36">
        <f>ROUND(G3976*H3976,6)</f>
      </c>
      <c r="L3976" s="38">
        <v>0</v>
      </c>
      <c s="32">
        <f>ROUND(ROUND(L3976,2)*ROUND(G3976,3),2)</f>
      </c>
      <c s="36" t="s">
        <v>97</v>
      </c>
      <c>
        <f>(M3976*21)/100</f>
      </c>
      <c t="s">
        <v>28</v>
      </c>
    </row>
    <row r="3977" spans="1:5" ht="12.75">
      <c r="A3977" s="35" t="s">
        <v>56</v>
      </c>
      <c r="E3977" s="39" t="s">
        <v>4894</v>
      </c>
    </row>
    <row r="3978" spans="1:5" ht="12.75">
      <c r="A3978" s="35" t="s">
        <v>57</v>
      </c>
      <c r="E3978" s="40" t="s">
        <v>5</v>
      </c>
    </row>
    <row r="3979" spans="1:5" ht="12.75">
      <c r="A3979" t="s">
        <v>58</v>
      </c>
      <c r="E3979" s="39" t="s">
        <v>5</v>
      </c>
    </row>
    <row r="3980" spans="1:16" ht="12.75">
      <c r="A3980" t="s">
        <v>50</v>
      </c>
      <c s="34" t="s">
        <v>4895</v>
      </c>
      <c s="34" t="s">
        <v>4896</v>
      </c>
      <c s="35" t="s">
        <v>5</v>
      </c>
      <c s="6" t="s">
        <v>4897</v>
      </c>
      <c s="36" t="s">
        <v>1223</v>
      </c>
      <c s="37">
        <v>1</v>
      </c>
      <c s="36">
        <v>0</v>
      </c>
      <c s="36">
        <f>ROUND(G3980*H3980,6)</f>
      </c>
      <c r="L3980" s="38">
        <v>0</v>
      </c>
      <c s="32">
        <f>ROUND(ROUND(L3980,2)*ROUND(G3980,3),2)</f>
      </c>
      <c s="36" t="s">
        <v>97</v>
      </c>
      <c>
        <f>(M3980*21)/100</f>
      </c>
      <c t="s">
        <v>28</v>
      </c>
    </row>
    <row r="3981" spans="1:5" ht="12.75">
      <c r="A3981" s="35" t="s">
        <v>56</v>
      </c>
      <c r="E3981" s="39" t="s">
        <v>4897</v>
      </c>
    </row>
    <row r="3982" spans="1:5" ht="12.75">
      <c r="A3982" s="35" t="s">
        <v>57</v>
      </c>
      <c r="E3982" s="40" t="s">
        <v>5</v>
      </c>
    </row>
    <row r="3983" spans="1:5" ht="12.75">
      <c r="A3983" t="s">
        <v>58</v>
      </c>
      <c r="E3983" s="39" t="s">
        <v>5</v>
      </c>
    </row>
    <row r="3984" spans="1:16" ht="12.75">
      <c r="A3984" t="s">
        <v>50</v>
      </c>
      <c s="34" t="s">
        <v>4898</v>
      </c>
      <c s="34" t="s">
        <v>4899</v>
      </c>
      <c s="35" t="s">
        <v>5</v>
      </c>
      <c s="6" t="s">
        <v>4900</v>
      </c>
      <c s="36" t="s">
        <v>1223</v>
      </c>
      <c s="37">
        <v>1</v>
      </c>
      <c s="36">
        <v>0</v>
      </c>
      <c s="36">
        <f>ROUND(G3984*H3984,6)</f>
      </c>
      <c r="L3984" s="38">
        <v>0</v>
      </c>
      <c s="32">
        <f>ROUND(ROUND(L3984,2)*ROUND(G3984,3),2)</f>
      </c>
      <c s="36" t="s">
        <v>97</v>
      </c>
      <c>
        <f>(M3984*21)/100</f>
      </c>
      <c t="s">
        <v>28</v>
      </c>
    </row>
    <row r="3985" spans="1:5" ht="12.75">
      <c r="A3985" s="35" t="s">
        <v>56</v>
      </c>
      <c r="E3985" s="39" t="s">
        <v>4900</v>
      </c>
    </row>
    <row r="3986" spans="1:5" ht="12.75">
      <c r="A3986" s="35" t="s">
        <v>57</v>
      </c>
      <c r="E3986" s="40" t="s">
        <v>5</v>
      </c>
    </row>
    <row r="3987" spans="1:5" ht="12.75">
      <c r="A3987" t="s">
        <v>58</v>
      </c>
      <c r="E3987" s="39" t="s">
        <v>5</v>
      </c>
    </row>
    <row r="3988" spans="1:16" ht="12.75">
      <c r="A3988" t="s">
        <v>50</v>
      </c>
      <c s="34" t="s">
        <v>4901</v>
      </c>
      <c s="34" t="s">
        <v>4902</v>
      </c>
      <c s="35" t="s">
        <v>5</v>
      </c>
      <c s="6" t="s">
        <v>4903</v>
      </c>
      <c s="36" t="s">
        <v>1223</v>
      </c>
      <c s="37">
        <v>1</v>
      </c>
      <c s="36">
        <v>0</v>
      </c>
      <c s="36">
        <f>ROUND(G3988*H3988,6)</f>
      </c>
      <c r="L3988" s="38">
        <v>0</v>
      </c>
      <c s="32">
        <f>ROUND(ROUND(L3988,2)*ROUND(G3988,3),2)</f>
      </c>
      <c s="36" t="s">
        <v>97</v>
      </c>
      <c>
        <f>(M3988*21)/100</f>
      </c>
      <c t="s">
        <v>28</v>
      </c>
    </row>
    <row r="3989" spans="1:5" ht="12.75">
      <c r="A3989" s="35" t="s">
        <v>56</v>
      </c>
      <c r="E3989" s="39" t="s">
        <v>4903</v>
      </c>
    </row>
    <row r="3990" spans="1:5" ht="12.75">
      <c r="A3990" s="35" t="s">
        <v>57</v>
      </c>
      <c r="E3990" s="40" t="s">
        <v>5</v>
      </c>
    </row>
    <row r="3991" spans="1:5" ht="12.75">
      <c r="A3991" t="s">
        <v>58</v>
      </c>
      <c r="E3991" s="39" t="s">
        <v>5</v>
      </c>
    </row>
    <row r="3992" spans="1:16" ht="12.75">
      <c r="A3992" t="s">
        <v>50</v>
      </c>
      <c s="34" t="s">
        <v>4904</v>
      </c>
      <c s="34" t="s">
        <v>4905</v>
      </c>
      <c s="35" t="s">
        <v>5</v>
      </c>
      <c s="6" t="s">
        <v>4906</v>
      </c>
      <c s="36" t="s">
        <v>1223</v>
      </c>
      <c s="37">
        <v>1</v>
      </c>
      <c s="36">
        <v>0</v>
      </c>
      <c s="36">
        <f>ROUND(G3992*H3992,6)</f>
      </c>
      <c r="L3992" s="38">
        <v>0</v>
      </c>
      <c s="32">
        <f>ROUND(ROUND(L3992,2)*ROUND(G3992,3),2)</f>
      </c>
      <c s="36" t="s">
        <v>97</v>
      </c>
      <c>
        <f>(M3992*21)/100</f>
      </c>
      <c t="s">
        <v>28</v>
      </c>
    </row>
    <row r="3993" spans="1:5" ht="12.75">
      <c r="A3993" s="35" t="s">
        <v>56</v>
      </c>
      <c r="E3993" s="39" t="s">
        <v>4906</v>
      </c>
    </row>
    <row r="3994" spans="1:5" ht="12.75">
      <c r="A3994" s="35" t="s">
        <v>57</v>
      </c>
      <c r="E3994" s="40" t="s">
        <v>5</v>
      </c>
    </row>
    <row r="3995" spans="1:5" ht="12.75">
      <c r="A3995" t="s">
        <v>58</v>
      </c>
      <c r="E3995" s="39" t="s">
        <v>5</v>
      </c>
    </row>
    <row r="3996" spans="1:16" ht="12.75">
      <c r="A3996" t="s">
        <v>50</v>
      </c>
      <c s="34" t="s">
        <v>4907</v>
      </c>
      <c s="34" t="s">
        <v>4908</v>
      </c>
      <c s="35" t="s">
        <v>5</v>
      </c>
      <c s="6" t="s">
        <v>4466</v>
      </c>
      <c s="36" t="s">
        <v>1223</v>
      </c>
      <c s="37">
        <v>1</v>
      </c>
      <c s="36">
        <v>0</v>
      </c>
      <c s="36">
        <f>ROUND(G3996*H3996,6)</f>
      </c>
      <c r="L3996" s="38">
        <v>0</v>
      </c>
      <c s="32">
        <f>ROUND(ROUND(L3996,2)*ROUND(G3996,3),2)</f>
      </c>
      <c s="36" t="s">
        <v>97</v>
      </c>
      <c>
        <f>(M3996*21)/100</f>
      </c>
      <c t="s">
        <v>28</v>
      </c>
    </row>
    <row r="3997" spans="1:5" ht="12.75">
      <c r="A3997" s="35" t="s">
        <v>56</v>
      </c>
      <c r="E3997" s="39" t="s">
        <v>4466</v>
      </c>
    </row>
    <row r="3998" spans="1:5" ht="12.75">
      <c r="A3998" s="35" t="s">
        <v>57</v>
      </c>
      <c r="E3998" s="40" t="s">
        <v>5</v>
      </c>
    </row>
    <row r="3999" spans="1:5" ht="12.75">
      <c r="A3999" t="s">
        <v>58</v>
      </c>
      <c r="E3999" s="39" t="s">
        <v>5</v>
      </c>
    </row>
    <row r="4000" spans="1:16" ht="12.75">
      <c r="A4000" t="s">
        <v>50</v>
      </c>
      <c s="34" t="s">
        <v>4909</v>
      </c>
      <c s="34" t="s">
        <v>4910</v>
      </c>
      <c s="35" t="s">
        <v>5</v>
      </c>
      <c s="6" t="s">
        <v>4822</v>
      </c>
      <c s="36" t="s">
        <v>1223</v>
      </c>
      <c s="37">
        <v>1</v>
      </c>
      <c s="36">
        <v>0</v>
      </c>
      <c s="36">
        <f>ROUND(G4000*H4000,6)</f>
      </c>
      <c r="L4000" s="38">
        <v>0</v>
      </c>
      <c s="32">
        <f>ROUND(ROUND(L4000,2)*ROUND(G4000,3),2)</f>
      </c>
      <c s="36" t="s">
        <v>97</v>
      </c>
      <c>
        <f>(M4000*21)/100</f>
      </c>
      <c t="s">
        <v>28</v>
      </c>
    </row>
    <row r="4001" spans="1:5" ht="12.75">
      <c r="A4001" s="35" t="s">
        <v>56</v>
      </c>
      <c r="E4001" s="39" t="s">
        <v>4822</v>
      </c>
    </row>
    <row r="4002" spans="1:5" ht="12.75">
      <c r="A4002" s="35" t="s">
        <v>57</v>
      </c>
      <c r="E4002" s="40" t="s">
        <v>5</v>
      </c>
    </row>
    <row r="4003" spans="1:5" ht="12.75">
      <c r="A4003" t="s">
        <v>58</v>
      </c>
      <c r="E4003" s="39" t="s">
        <v>5</v>
      </c>
    </row>
    <row r="4004" spans="1:16" ht="12.75">
      <c r="A4004" t="s">
        <v>50</v>
      </c>
      <c s="34" t="s">
        <v>4911</v>
      </c>
      <c s="34" t="s">
        <v>4912</v>
      </c>
      <c s="35" t="s">
        <v>5</v>
      </c>
      <c s="6" t="s">
        <v>4913</v>
      </c>
      <c s="36" t="s">
        <v>1223</v>
      </c>
      <c s="37">
        <v>1</v>
      </c>
      <c s="36">
        <v>0</v>
      </c>
      <c s="36">
        <f>ROUND(G4004*H4004,6)</f>
      </c>
      <c r="L4004" s="38">
        <v>0</v>
      </c>
      <c s="32">
        <f>ROUND(ROUND(L4004,2)*ROUND(G4004,3),2)</f>
      </c>
      <c s="36" t="s">
        <v>97</v>
      </c>
      <c>
        <f>(M4004*21)/100</f>
      </c>
      <c t="s">
        <v>28</v>
      </c>
    </row>
    <row r="4005" spans="1:5" ht="12.75">
      <c r="A4005" s="35" t="s">
        <v>56</v>
      </c>
      <c r="E4005" s="39" t="s">
        <v>4913</v>
      </c>
    </row>
    <row r="4006" spans="1:5" ht="12.75">
      <c r="A4006" s="35" t="s">
        <v>57</v>
      </c>
      <c r="E4006" s="40" t="s">
        <v>5</v>
      </c>
    </row>
    <row r="4007" spans="1:5" ht="12.75">
      <c r="A4007" t="s">
        <v>58</v>
      </c>
      <c r="E4007" s="39" t="s">
        <v>5</v>
      </c>
    </row>
    <row r="4008" spans="1:16" ht="12.75">
      <c r="A4008" t="s">
        <v>50</v>
      </c>
      <c s="34" t="s">
        <v>4914</v>
      </c>
      <c s="34" t="s">
        <v>4915</v>
      </c>
      <c s="35" t="s">
        <v>5</v>
      </c>
      <c s="6" t="s">
        <v>4916</v>
      </c>
      <c s="36" t="s">
        <v>1223</v>
      </c>
      <c s="37">
        <v>1</v>
      </c>
      <c s="36">
        <v>0</v>
      </c>
      <c s="36">
        <f>ROUND(G4008*H4008,6)</f>
      </c>
      <c r="L4008" s="38">
        <v>0</v>
      </c>
      <c s="32">
        <f>ROUND(ROUND(L4008,2)*ROUND(G4008,3),2)</f>
      </c>
      <c s="36" t="s">
        <v>97</v>
      </c>
      <c>
        <f>(M4008*21)/100</f>
      </c>
      <c t="s">
        <v>28</v>
      </c>
    </row>
    <row r="4009" spans="1:5" ht="12.75">
      <c r="A4009" s="35" t="s">
        <v>56</v>
      </c>
      <c r="E4009" s="39" t="s">
        <v>4916</v>
      </c>
    </row>
    <row r="4010" spans="1:5" ht="12.75">
      <c r="A4010" s="35" t="s">
        <v>57</v>
      </c>
      <c r="E4010" s="40" t="s">
        <v>5</v>
      </c>
    </row>
    <row r="4011" spans="1:5" ht="12.75">
      <c r="A4011" t="s">
        <v>58</v>
      </c>
      <c r="E4011" s="39" t="s">
        <v>5</v>
      </c>
    </row>
    <row r="4012" spans="1:16" ht="12.75">
      <c r="A4012" t="s">
        <v>50</v>
      </c>
      <c s="34" t="s">
        <v>4917</v>
      </c>
      <c s="34" t="s">
        <v>4918</v>
      </c>
      <c s="35" t="s">
        <v>5</v>
      </c>
      <c s="6" t="s">
        <v>4919</v>
      </c>
      <c s="36" t="s">
        <v>1223</v>
      </c>
      <c s="37">
        <v>1</v>
      </c>
      <c s="36">
        <v>0</v>
      </c>
      <c s="36">
        <f>ROUND(G4012*H4012,6)</f>
      </c>
      <c r="L4012" s="38">
        <v>0</v>
      </c>
      <c s="32">
        <f>ROUND(ROUND(L4012,2)*ROUND(G4012,3),2)</f>
      </c>
      <c s="36" t="s">
        <v>97</v>
      </c>
      <c>
        <f>(M4012*21)/100</f>
      </c>
      <c t="s">
        <v>28</v>
      </c>
    </row>
    <row r="4013" spans="1:5" ht="12.75">
      <c r="A4013" s="35" t="s">
        <v>56</v>
      </c>
      <c r="E4013" s="39" t="s">
        <v>4919</v>
      </c>
    </row>
    <row r="4014" spans="1:5" ht="12.75">
      <c r="A4014" s="35" t="s">
        <v>57</v>
      </c>
      <c r="E4014" s="40" t="s">
        <v>5</v>
      </c>
    </row>
    <row r="4015" spans="1:5" ht="12.75">
      <c r="A4015" t="s">
        <v>58</v>
      </c>
      <c r="E4015" s="39" t="s">
        <v>5</v>
      </c>
    </row>
    <row r="4016" spans="1:16" ht="12.75">
      <c r="A4016" t="s">
        <v>50</v>
      </c>
      <c s="34" t="s">
        <v>978</v>
      </c>
      <c s="34" t="s">
        <v>4920</v>
      </c>
      <c s="35" t="s">
        <v>5</v>
      </c>
      <c s="6" t="s">
        <v>4921</v>
      </c>
      <c s="36" t="s">
        <v>1223</v>
      </c>
      <c s="37">
        <v>1</v>
      </c>
      <c s="36">
        <v>0</v>
      </c>
      <c s="36">
        <f>ROUND(G4016*H4016,6)</f>
      </c>
      <c r="L4016" s="38">
        <v>0</v>
      </c>
      <c s="32">
        <f>ROUND(ROUND(L4016,2)*ROUND(G4016,3),2)</f>
      </c>
      <c s="36" t="s">
        <v>97</v>
      </c>
      <c>
        <f>(M4016*21)/100</f>
      </c>
      <c t="s">
        <v>28</v>
      </c>
    </row>
    <row r="4017" spans="1:5" ht="12.75">
      <c r="A4017" s="35" t="s">
        <v>56</v>
      </c>
      <c r="E4017" s="39" t="s">
        <v>4921</v>
      </c>
    </row>
    <row r="4018" spans="1:5" ht="12.75">
      <c r="A4018" s="35" t="s">
        <v>57</v>
      </c>
      <c r="E4018" s="40" t="s">
        <v>5</v>
      </c>
    </row>
    <row r="4019" spans="1:5" ht="12.75">
      <c r="A4019" t="s">
        <v>58</v>
      </c>
      <c r="E4019" s="39" t="s">
        <v>5</v>
      </c>
    </row>
    <row r="4020" spans="1:16" ht="12.75">
      <c r="A4020" t="s">
        <v>50</v>
      </c>
      <c s="34" t="s">
        <v>987</v>
      </c>
      <c s="34" t="s">
        <v>4922</v>
      </c>
      <c s="35" t="s">
        <v>5</v>
      </c>
      <c s="6" t="s">
        <v>4921</v>
      </c>
      <c s="36" t="s">
        <v>1223</v>
      </c>
      <c s="37">
        <v>1</v>
      </c>
      <c s="36">
        <v>0</v>
      </c>
      <c s="36">
        <f>ROUND(G4020*H4020,6)</f>
      </c>
      <c r="L4020" s="38">
        <v>0</v>
      </c>
      <c s="32">
        <f>ROUND(ROUND(L4020,2)*ROUND(G4020,3),2)</f>
      </c>
      <c s="36" t="s">
        <v>97</v>
      </c>
      <c>
        <f>(M4020*21)/100</f>
      </c>
      <c t="s">
        <v>28</v>
      </c>
    </row>
    <row r="4021" spans="1:5" ht="12.75">
      <c r="A4021" s="35" t="s">
        <v>56</v>
      </c>
      <c r="E4021" s="39" t="s">
        <v>4921</v>
      </c>
    </row>
    <row r="4022" spans="1:5" ht="12.75">
      <c r="A4022" s="35" t="s">
        <v>57</v>
      </c>
      <c r="E4022" s="40" t="s">
        <v>5</v>
      </c>
    </row>
    <row r="4023" spans="1:5" ht="12.75">
      <c r="A4023" t="s">
        <v>58</v>
      </c>
      <c r="E4023" s="39" t="s">
        <v>5</v>
      </c>
    </row>
    <row r="4024" spans="1:16" ht="12.75">
      <c r="A4024" t="s">
        <v>50</v>
      </c>
      <c s="34" t="s">
        <v>4923</v>
      </c>
      <c s="34" t="s">
        <v>4924</v>
      </c>
      <c s="35" t="s">
        <v>5</v>
      </c>
      <c s="6" t="s">
        <v>4925</v>
      </c>
      <c s="36" t="s">
        <v>1223</v>
      </c>
      <c s="37">
        <v>1</v>
      </c>
      <c s="36">
        <v>0</v>
      </c>
      <c s="36">
        <f>ROUND(G4024*H4024,6)</f>
      </c>
      <c r="L4024" s="38">
        <v>0</v>
      </c>
      <c s="32">
        <f>ROUND(ROUND(L4024,2)*ROUND(G4024,3),2)</f>
      </c>
      <c s="36" t="s">
        <v>97</v>
      </c>
      <c>
        <f>(M4024*21)/100</f>
      </c>
      <c t="s">
        <v>28</v>
      </c>
    </row>
    <row r="4025" spans="1:5" ht="12.75">
      <c r="A4025" s="35" t="s">
        <v>56</v>
      </c>
      <c r="E4025" s="39" t="s">
        <v>4925</v>
      </c>
    </row>
    <row r="4026" spans="1:5" ht="12.75">
      <c r="A4026" s="35" t="s">
        <v>57</v>
      </c>
      <c r="E4026" s="40" t="s">
        <v>5</v>
      </c>
    </row>
    <row r="4027" spans="1:5" ht="12.75">
      <c r="A4027" t="s">
        <v>58</v>
      </c>
      <c r="E4027" s="39" t="s">
        <v>5</v>
      </c>
    </row>
    <row r="4028" spans="1:16" ht="12.75">
      <c r="A4028" t="s">
        <v>50</v>
      </c>
      <c s="34" t="s">
        <v>4926</v>
      </c>
      <c s="34" t="s">
        <v>4927</v>
      </c>
      <c s="35" t="s">
        <v>5</v>
      </c>
      <c s="6" t="s">
        <v>4928</v>
      </c>
      <c s="36" t="s">
        <v>1223</v>
      </c>
      <c s="37">
        <v>1</v>
      </c>
      <c s="36">
        <v>0</v>
      </c>
      <c s="36">
        <f>ROUND(G4028*H4028,6)</f>
      </c>
      <c r="L4028" s="38">
        <v>0</v>
      </c>
      <c s="32">
        <f>ROUND(ROUND(L4028,2)*ROUND(G4028,3),2)</f>
      </c>
      <c s="36" t="s">
        <v>97</v>
      </c>
      <c>
        <f>(M4028*21)/100</f>
      </c>
      <c t="s">
        <v>28</v>
      </c>
    </row>
    <row r="4029" spans="1:5" ht="12.75">
      <c r="A4029" s="35" t="s">
        <v>56</v>
      </c>
      <c r="E4029" s="39" t="s">
        <v>4928</v>
      </c>
    </row>
    <row r="4030" spans="1:5" ht="12.75">
      <c r="A4030" s="35" t="s">
        <v>57</v>
      </c>
      <c r="E4030" s="40" t="s">
        <v>5</v>
      </c>
    </row>
    <row r="4031" spans="1:5" ht="12.75">
      <c r="A4031" t="s">
        <v>58</v>
      </c>
      <c r="E4031" s="39" t="s">
        <v>5</v>
      </c>
    </row>
    <row r="4032" spans="1:16" ht="25.5">
      <c r="A4032" t="s">
        <v>50</v>
      </c>
      <c s="34" t="s">
        <v>4929</v>
      </c>
      <c s="34" t="s">
        <v>4930</v>
      </c>
      <c s="35" t="s">
        <v>5</v>
      </c>
      <c s="6" t="s">
        <v>4931</v>
      </c>
      <c s="36" t="s">
        <v>1223</v>
      </c>
      <c s="37">
        <v>1</v>
      </c>
      <c s="36">
        <v>0</v>
      </c>
      <c s="36">
        <f>ROUND(G4032*H4032,6)</f>
      </c>
      <c r="L4032" s="38">
        <v>0</v>
      </c>
      <c s="32">
        <f>ROUND(ROUND(L4032,2)*ROUND(G4032,3),2)</f>
      </c>
      <c s="36" t="s">
        <v>97</v>
      </c>
      <c>
        <f>(M4032*21)/100</f>
      </c>
      <c t="s">
        <v>28</v>
      </c>
    </row>
    <row r="4033" spans="1:5" ht="38.25">
      <c r="A4033" s="35" t="s">
        <v>56</v>
      </c>
      <c r="E4033" s="39" t="s">
        <v>4932</v>
      </c>
    </row>
    <row r="4034" spans="1:5" ht="12.75">
      <c r="A4034" s="35" t="s">
        <v>57</v>
      </c>
      <c r="E4034" s="40" t="s">
        <v>5</v>
      </c>
    </row>
    <row r="4035" spans="1:5" ht="12.75">
      <c r="A4035" t="s">
        <v>58</v>
      </c>
      <c r="E4035" s="39" t="s">
        <v>5</v>
      </c>
    </row>
    <row r="4036" spans="1:16" ht="12.75">
      <c r="A4036" t="s">
        <v>50</v>
      </c>
      <c s="34" t="s">
        <v>4933</v>
      </c>
      <c s="34" t="s">
        <v>4934</v>
      </c>
      <c s="35" t="s">
        <v>5</v>
      </c>
      <c s="6" t="s">
        <v>4935</v>
      </c>
      <c s="36" t="s">
        <v>1223</v>
      </c>
      <c s="37">
        <v>1</v>
      </c>
      <c s="36">
        <v>0</v>
      </c>
      <c s="36">
        <f>ROUND(G4036*H4036,6)</f>
      </c>
      <c r="L4036" s="38">
        <v>0</v>
      </c>
      <c s="32">
        <f>ROUND(ROUND(L4036,2)*ROUND(G4036,3),2)</f>
      </c>
      <c s="36" t="s">
        <v>97</v>
      </c>
      <c>
        <f>(M4036*21)/100</f>
      </c>
      <c t="s">
        <v>28</v>
      </c>
    </row>
    <row r="4037" spans="1:5" ht="12.75">
      <c r="A4037" s="35" t="s">
        <v>56</v>
      </c>
      <c r="E4037" s="39" t="s">
        <v>4935</v>
      </c>
    </row>
    <row r="4038" spans="1:5" ht="12.75">
      <c r="A4038" s="35" t="s">
        <v>57</v>
      </c>
      <c r="E4038" s="40" t="s">
        <v>5</v>
      </c>
    </row>
    <row r="4039" spans="1:5" ht="12.75">
      <c r="A4039" t="s">
        <v>58</v>
      </c>
      <c r="E4039" s="39" t="s">
        <v>5</v>
      </c>
    </row>
    <row r="4040" spans="1:16" ht="12.75">
      <c r="A4040" t="s">
        <v>50</v>
      </c>
      <c s="34" t="s">
        <v>4936</v>
      </c>
      <c s="34" t="s">
        <v>4937</v>
      </c>
      <c s="35" t="s">
        <v>5</v>
      </c>
      <c s="6" t="s">
        <v>4938</v>
      </c>
      <c s="36" t="s">
        <v>1223</v>
      </c>
      <c s="37">
        <v>2</v>
      </c>
      <c s="36">
        <v>0</v>
      </c>
      <c s="36">
        <f>ROUND(G4040*H4040,6)</f>
      </c>
      <c r="L4040" s="38">
        <v>0</v>
      </c>
      <c s="32">
        <f>ROUND(ROUND(L4040,2)*ROUND(G4040,3),2)</f>
      </c>
      <c s="36" t="s">
        <v>97</v>
      </c>
      <c>
        <f>(M4040*21)/100</f>
      </c>
      <c t="s">
        <v>28</v>
      </c>
    </row>
    <row r="4041" spans="1:5" ht="12.75">
      <c r="A4041" s="35" t="s">
        <v>56</v>
      </c>
      <c r="E4041" s="39" t="s">
        <v>4938</v>
      </c>
    </row>
    <row r="4042" spans="1:5" ht="12.75">
      <c r="A4042" s="35" t="s">
        <v>57</v>
      </c>
      <c r="E4042" s="40" t="s">
        <v>5</v>
      </c>
    </row>
    <row r="4043" spans="1:5" ht="12.75">
      <c r="A4043" t="s">
        <v>58</v>
      </c>
      <c r="E4043" s="39" t="s">
        <v>5</v>
      </c>
    </row>
    <row r="4044" spans="1:16" ht="12.75">
      <c r="A4044" t="s">
        <v>50</v>
      </c>
      <c s="34" t="s">
        <v>4939</v>
      </c>
      <c s="34" t="s">
        <v>4940</v>
      </c>
      <c s="35" t="s">
        <v>5</v>
      </c>
      <c s="6" t="s">
        <v>4941</v>
      </c>
      <c s="36" t="s">
        <v>1223</v>
      </c>
      <c s="37">
        <v>2</v>
      </c>
      <c s="36">
        <v>0</v>
      </c>
      <c s="36">
        <f>ROUND(G4044*H4044,6)</f>
      </c>
      <c r="L4044" s="38">
        <v>0</v>
      </c>
      <c s="32">
        <f>ROUND(ROUND(L4044,2)*ROUND(G4044,3),2)</f>
      </c>
      <c s="36" t="s">
        <v>97</v>
      </c>
      <c>
        <f>(M4044*21)/100</f>
      </c>
      <c t="s">
        <v>28</v>
      </c>
    </row>
    <row r="4045" spans="1:5" ht="12.75">
      <c r="A4045" s="35" t="s">
        <v>56</v>
      </c>
      <c r="E4045" s="39" t="s">
        <v>4941</v>
      </c>
    </row>
    <row r="4046" spans="1:5" ht="12.75">
      <c r="A4046" s="35" t="s">
        <v>57</v>
      </c>
      <c r="E4046" s="40" t="s">
        <v>5</v>
      </c>
    </row>
    <row r="4047" spans="1:5" ht="12.75">
      <c r="A4047" t="s">
        <v>58</v>
      </c>
      <c r="E4047" s="39" t="s">
        <v>5</v>
      </c>
    </row>
    <row r="4048" spans="1:16" ht="12.75">
      <c r="A4048" t="s">
        <v>50</v>
      </c>
      <c s="34" t="s">
        <v>4942</v>
      </c>
      <c s="34" t="s">
        <v>4943</v>
      </c>
      <c s="35" t="s">
        <v>5</v>
      </c>
      <c s="6" t="s">
        <v>4944</v>
      </c>
      <c s="36" t="s">
        <v>423</v>
      </c>
      <c s="37">
        <v>750</v>
      </c>
      <c s="36">
        <v>0</v>
      </c>
      <c s="36">
        <f>ROUND(G4048*H4048,6)</f>
      </c>
      <c r="L4048" s="38">
        <v>0</v>
      </c>
      <c s="32">
        <f>ROUND(ROUND(L4048,2)*ROUND(G4048,3),2)</f>
      </c>
      <c s="36" t="s">
        <v>97</v>
      </c>
      <c>
        <f>(M4048*21)/100</f>
      </c>
      <c t="s">
        <v>28</v>
      </c>
    </row>
    <row r="4049" spans="1:5" ht="12.75">
      <c r="A4049" s="35" t="s">
        <v>56</v>
      </c>
      <c r="E4049" s="39" t="s">
        <v>4944</v>
      </c>
    </row>
    <row r="4050" spans="1:5" ht="12.75">
      <c r="A4050" s="35" t="s">
        <v>57</v>
      </c>
      <c r="E4050" s="40" t="s">
        <v>5</v>
      </c>
    </row>
    <row r="4051" spans="1:5" ht="12.75">
      <c r="A4051" t="s">
        <v>58</v>
      </c>
      <c r="E4051" s="39" t="s">
        <v>4945</v>
      </c>
    </row>
    <row r="4052" spans="1:16" ht="38.25">
      <c r="A4052" t="s">
        <v>50</v>
      </c>
      <c s="34" t="s">
        <v>4946</v>
      </c>
      <c s="34" t="s">
        <v>4947</v>
      </c>
      <c s="35" t="s">
        <v>5</v>
      </c>
      <c s="6" t="s">
        <v>4948</v>
      </c>
      <c s="36" t="s">
        <v>1223</v>
      </c>
      <c s="37">
        <v>1</v>
      </c>
      <c s="36">
        <v>0</v>
      </c>
      <c s="36">
        <f>ROUND(G4052*H4052,6)</f>
      </c>
      <c r="L4052" s="38">
        <v>0</v>
      </c>
      <c s="32">
        <f>ROUND(ROUND(L4052,2)*ROUND(G4052,3),2)</f>
      </c>
      <c s="36" t="s">
        <v>97</v>
      </c>
      <c>
        <f>(M4052*21)/100</f>
      </c>
      <c t="s">
        <v>28</v>
      </c>
    </row>
    <row r="4053" spans="1:5" ht="38.25">
      <c r="A4053" s="35" t="s">
        <v>56</v>
      </c>
      <c r="E4053" s="39" t="s">
        <v>4949</v>
      </c>
    </row>
    <row r="4054" spans="1:5" ht="12.75">
      <c r="A4054" s="35" t="s">
        <v>57</v>
      </c>
      <c r="E4054" s="40" t="s">
        <v>5</v>
      </c>
    </row>
    <row r="4055" spans="1:5" ht="12.75">
      <c r="A4055" t="s">
        <v>58</v>
      </c>
      <c r="E4055" s="39" t="s">
        <v>5</v>
      </c>
    </row>
    <row r="4056" spans="1:16" ht="12.75">
      <c r="A4056" t="s">
        <v>50</v>
      </c>
      <c s="34" t="s">
        <v>4950</v>
      </c>
      <c s="34" t="s">
        <v>4951</v>
      </c>
      <c s="35" t="s">
        <v>5</v>
      </c>
      <c s="6" t="s">
        <v>4952</v>
      </c>
      <c s="36" t="s">
        <v>1223</v>
      </c>
      <c s="37">
        <v>1</v>
      </c>
      <c s="36">
        <v>0</v>
      </c>
      <c s="36">
        <f>ROUND(G4056*H4056,6)</f>
      </c>
      <c r="L4056" s="38">
        <v>0</v>
      </c>
      <c s="32">
        <f>ROUND(ROUND(L4056,2)*ROUND(G4056,3),2)</f>
      </c>
      <c s="36" t="s">
        <v>97</v>
      </c>
      <c>
        <f>(M4056*21)/100</f>
      </c>
      <c t="s">
        <v>28</v>
      </c>
    </row>
    <row r="4057" spans="1:5" ht="12.75">
      <c r="A4057" s="35" t="s">
        <v>56</v>
      </c>
      <c r="E4057" s="39" t="s">
        <v>4952</v>
      </c>
    </row>
    <row r="4058" spans="1:5" ht="12.75">
      <c r="A4058" s="35" t="s">
        <v>57</v>
      </c>
      <c r="E4058" s="40" t="s">
        <v>5</v>
      </c>
    </row>
    <row r="4059" spans="1:5" ht="12.75">
      <c r="A4059" t="s">
        <v>58</v>
      </c>
      <c r="E4059" s="39" t="s">
        <v>5</v>
      </c>
    </row>
    <row r="4060" spans="1:16" ht="25.5">
      <c r="A4060" t="s">
        <v>50</v>
      </c>
      <c s="34" t="s">
        <v>4953</v>
      </c>
      <c s="34" t="s">
        <v>4954</v>
      </c>
      <c s="35" t="s">
        <v>5</v>
      </c>
      <c s="6" t="s">
        <v>4955</v>
      </c>
      <c s="36" t="s">
        <v>1223</v>
      </c>
      <c s="37">
        <v>1</v>
      </c>
      <c s="36">
        <v>0</v>
      </c>
      <c s="36">
        <f>ROUND(G4060*H4060,6)</f>
      </c>
      <c r="L4060" s="38">
        <v>0</v>
      </c>
      <c s="32">
        <f>ROUND(ROUND(L4060,2)*ROUND(G4060,3),2)</f>
      </c>
      <c s="36" t="s">
        <v>97</v>
      </c>
      <c>
        <f>(M4060*21)/100</f>
      </c>
      <c t="s">
        <v>28</v>
      </c>
    </row>
    <row r="4061" spans="1:5" ht="25.5">
      <c r="A4061" s="35" t="s">
        <v>56</v>
      </c>
      <c r="E4061" s="39" t="s">
        <v>4955</v>
      </c>
    </row>
    <row r="4062" spans="1:5" ht="12.75">
      <c r="A4062" s="35" t="s">
        <v>57</v>
      </c>
      <c r="E4062" s="40" t="s">
        <v>5</v>
      </c>
    </row>
    <row r="4063" spans="1:5" ht="12.75">
      <c r="A4063" t="s">
        <v>58</v>
      </c>
      <c r="E4063" s="39" t="s">
        <v>5</v>
      </c>
    </row>
    <row r="4064" spans="1:16" ht="25.5">
      <c r="A4064" t="s">
        <v>50</v>
      </c>
      <c s="34" t="s">
        <v>4956</v>
      </c>
      <c s="34" t="s">
        <v>4957</v>
      </c>
      <c s="35" t="s">
        <v>5</v>
      </c>
      <c s="6" t="s">
        <v>4958</v>
      </c>
      <c s="36" t="s">
        <v>1223</v>
      </c>
      <c s="37">
        <v>1</v>
      </c>
      <c s="36">
        <v>0</v>
      </c>
      <c s="36">
        <f>ROUND(G4064*H4064,6)</f>
      </c>
      <c r="L4064" s="38">
        <v>0</v>
      </c>
      <c s="32">
        <f>ROUND(ROUND(L4064,2)*ROUND(G4064,3),2)</f>
      </c>
      <c s="36" t="s">
        <v>97</v>
      </c>
      <c>
        <f>(M4064*21)/100</f>
      </c>
      <c t="s">
        <v>28</v>
      </c>
    </row>
    <row r="4065" spans="1:5" ht="25.5">
      <c r="A4065" s="35" t="s">
        <v>56</v>
      </c>
      <c r="E4065" s="39" t="s">
        <v>4958</v>
      </c>
    </row>
    <row r="4066" spans="1:5" ht="12.75">
      <c r="A4066" s="35" t="s">
        <v>57</v>
      </c>
      <c r="E4066" s="40" t="s">
        <v>5</v>
      </c>
    </row>
    <row r="4067" spans="1:5" ht="12.75">
      <c r="A4067" t="s">
        <v>58</v>
      </c>
      <c r="E4067" s="39" t="s">
        <v>5</v>
      </c>
    </row>
    <row r="4068" spans="1:16" ht="25.5">
      <c r="A4068" t="s">
        <v>50</v>
      </c>
      <c s="34" t="s">
        <v>4959</v>
      </c>
      <c s="34" t="s">
        <v>4960</v>
      </c>
      <c s="35" t="s">
        <v>5</v>
      </c>
      <c s="6" t="s">
        <v>4961</v>
      </c>
      <c s="36" t="s">
        <v>1223</v>
      </c>
      <c s="37">
        <v>1</v>
      </c>
      <c s="36">
        <v>0</v>
      </c>
      <c s="36">
        <f>ROUND(G4068*H4068,6)</f>
      </c>
      <c r="L4068" s="38">
        <v>0</v>
      </c>
      <c s="32">
        <f>ROUND(ROUND(L4068,2)*ROUND(G4068,3),2)</f>
      </c>
      <c s="36" t="s">
        <v>97</v>
      </c>
      <c>
        <f>(M4068*21)/100</f>
      </c>
      <c t="s">
        <v>28</v>
      </c>
    </row>
    <row r="4069" spans="1:5" ht="25.5">
      <c r="A4069" s="35" t="s">
        <v>56</v>
      </c>
      <c r="E4069" s="39" t="s">
        <v>4961</v>
      </c>
    </row>
    <row r="4070" spans="1:5" ht="12.75">
      <c r="A4070" s="35" t="s">
        <v>57</v>
      </c>
      <c r="E4070" s="40" t="s">
        <v>5</v>
      </c>
    </row>
    <row r="4071" spans="1:5" ht="12.75">
      <c r="A4071" t="s">
        <v>58</v>
      </c>
      <c r="E4071" s="39" t="s">
        <v>5</v>
      </c>
    </row>
    <row r="4072" spans="1:16" ht="12.75">
      <c r="A4072" t="s">
        <v>50</v>
      </c>
      <c s="34" t="s">
        <v>4962</v>
      </c>
      <c s="34" t="s">
        <v>4963</v>
      </c>
      <c s="35" t="s">
        <v>5</v>
      </c>
      <c s="6" t="s">
        <v>4964</v>
      </c>
      <c s="36" t="s">
        <v>1223</v>
      </c>
      <c s="37">
        <v>1</v>
      </c>
      <c s="36">
        <v>0</v>
      </c>
      <c s="36">
        <f>ROUND(G4072*H4072,6)</f>
      </c>
      <c r="L4072" s="38">
        <v>0</v>
      </c>
      <c s="32">
        <f>ROUND(ROUND(L4072,2)*ROUND(G4072,3),2)</f>
      </c>
      <c s="36" t="s">
        <v>97</v>
      </c>
      <c>
        <f>(M4072*21)/100</f>
      </c>
      <c t="s">
        <v>28</v>
      </c>
    </row>
    <row r="4073" spans="1:5" ht="12.75">
      <c r="A4073" s="35" t="s">
        <v>56</v>
      </c>
      <c r="E4073" s="39" t="s">
        <v>4964</v>
      </c>
    </row>
    <row r="4074" spans="1:5" ht="12.75">
      <c r="A4074" s="35" t="s">
        <v>57</v>
      </c>
      <c r="E4074" s="40" t="s">
        <v>5</v>
      </c>
    </row>
    <row r="4075" spans="1:5" ht="12.75">
      <c r="A4075" t="s">
        <v>58</v>
      </c>
      <c r="E4075" s="39" t="s">
        <v>5</v>
      </c>
    </row>
    <row r="4076" spans="1:16" ht="12.75">
      <c r="A4076" t="s">
        <v>50</v>
      </c>
      <c s="34" t="s">
        <v>4965</v>
      </c>
      <c s="34" t="s">
        <v>4966</v>
      </c>
      <c s="35" t="s">
        <v>5</v>
      </c>
      <c s="6" t="s">
        <v>4967</v>
      </c>
      <c s="36" t="s">
        <v>1223</v>
      </c>
      <c s="37">
        <v>1</v>
      </c>
      <c s="36">
        <v>0</v>
      </c>
      <c s="36">
        <f>ROUND(G4076*H4076,6)</f>
      </c>
      <c r="L4076" s="38">
        <v>0</v>
      </c>
      <c s="32">
        <f>ROUND(ROUND(L4076,2)*ROUND(G4076,3),2)</f>
      </c>
      <c s="36" t="s">
        <v>97</v>
      </c>
      <c>
        <f>(M4076*21)/100</f>
      </c>
      <c t="s">
        <v>28</v>
      </c>
    </row>
    <row r="4077" spans="1:5" ht="12.75">
      <c r="A4077" s="35" t="s">
        <v>56</v>
      </c>
      <c r="E4077" s="39" t="s">
        <v>4967</v>
      </c>
    </row>
    <row r="4078" spans="1:5" ht="12.75">
      <c r="A4078" s="35" t="s">
        <v>57</v>
      </c>
      <c r="E4078" s="40" t="s">
        <v>5</v>
      </c>
    </row>
    <row r="4079" spans="1:5" ht="12.75">
      <c r="A4079" t="s">
        <v>58</v>
      </c>
      <c r="E4079" s="39" t="s">
        <v>5</v>
      </c>
    </row>
    <row r="4080" spans="1:16" ht="25.5">
      <c r="A4080" t="s">
        <v>50</v>
      </c>
      <c s="34" t="s">
        <v>4968</v>
      </c>
      <c s="34" t="s">
        <v>4969</v>
      </c>
      <c s="35" t="s">
        <v>5</v>
      </c>
      <c s="6" t="s">
        <v>4970</v>
      </c>
      <c s="36" t="s">
        <v>1223</v>
      </c>
      <c s="37">
        <v>1</v>
      </c>
      <c s="36">
        <v>0</v>
      </c>
      <c s="36">
        <f>ROUND(G4080*H4080,6)</f>
      </c>
      <c r="L4080" s="38">
        <v>0</v>
      </c>
      <c s="32">
        <f>ROUND(ROUND(L4080,2)*ROUND(G4080,3),2)</f>
      </c>
      <c s="36" t="s">
        <v>97</v>
      </c>
      <c>
        <f>(M4080*21)/100</f>
      </c>
      <c t="s">
        <v>28</v>
      </c>
    </row>
    <row r="4081" spans="1:5" ht="38.25">
      <c r="A4081" s="35" t="s">
        <v>56</v>
      </c>
      <c r="E4081" s="39" t="s">
        <v>4971</v>
      </c>
    </row>
    <row r="4082" spans="1:5" ht="12.75">
      <c r="A4082" s="35" t="s">
        <v>57</v>
      </c>
      <c r="E4082" s="40" t="s">
        <v>5</v>
      </c>
    </row>
    <row r="4083" spans="1:5" ht="12.75">
      <c r="A4083" t="s">
        <v>58</v>
      </c>
      <c r="E4083" s="39" t="s">
        <v>5</v>
      </c>
    </row>
    <row r="4084" spans="1:16" ht="25.5">
      <c r="A4084" t="s">
        <v>50</v>
      </c>
      <c s="34" t="s">
        <v>4972</v>
      </c>
      <c s="34" t="s">
        <v>4973</v>
      </c>
      <c s="35" t="s">
        <v>5</v>
      </c>
      <c s="6" t="s">
        <v>4958</v>
      </c>
      <c s="36" t="s">
        <v>1223</v>
      </c>
      <c s="37">
        <v>1</v>
      </c>
      <c s="36">
        <v>0</v>
      </c>
      <c s="36">
        <f>ROUND(G4084*H4084,6)</f>
      </c>
      <c r="L4084" s="38">
        <v>0</v>
      </c>
      <c s="32">
        <f>ROUND(ROUND(L4084,2)*ROUND(G4084,3),2)</f>
      </c>
      <c s="36" t="s">
        <v>97</v>
      </c>
      <c>
        <f>(M4084*21)/100</f>
      </c>
      <c t="s">
        <v>28</v>
      </c>
    </row>
    <row r="4085" spans="1:5" ht="25.5">
      <c r="A4085" s="35" t="s">
        <v>56</v>
      </c>
      <c r="E4085" s="39" t="s">
        <v>4958</v>
      </c>
    </row>
    <row r="4086" spans="1:5" ht="12.75">
      <c r="A4086" s="35" t="s">
        <v>57</v>
      </c>
      <c r="E4086" s="40" t="s">
        <v>5</v>
      </c>
    </row>
    <row r="4087" spans="1:5" ht="12.75">
      <c r="A4087" t="s">
        <v>58</v>
      </c>
      <c r="E4087" s="39" t="s">
        <v>5</v>
      </c>
    </row>
    <row r="4088" spans="1:16" ht="25.5">
      <c r="A4088" t="s">
        <v>50</v>
      </c>
      <c s="34" t="s">
        <v>4974</v>
      </c>
      <c s="34" t="s">
        <v>4975</v>
      </c>
      <c s="35" t="s">
        <v>5</v>
      </c>
      <c s="6" t="s">
        <v>4976</v>
      </c>
      <c s="36" t="s">
        <v>1223</v>
      </c>
      <c s="37">
        <v>1</v>
      </c>
      <c s="36">
        <v>0</v>
      </c>
      <c s="36">
        <f>ROUND(G4088*H4088,6)</f>
      </c>
      <c r="L4088" s="38">
        <v>0</v>
      </c>
      <c s="32">
        <f>ROUND(ROUND(L4088,2)*ROUND(G4088,3),2)</f>
      </c>
      <c s="36" t="s">
        <v>97</v>
      </c>
      <c>
        <f>(M4088*21)/100</f>
      </c>
      <c t="s">
        <v>28</v>
      </c>
    </row>
    <row r="4089" spans="1:5" ht="25.5">
      <c r="A4089" s="35" t="s">
        <v>56</v>
      </c>
      <c r="E4089" s="39" t="s">
        <v>4976</v>
      </c>
    </row>
    <row r="4090" spans="1:5" ht="12.75">
      <c r="A4090" s="35" t="s">
        <v>57</v>
      </c>
      <c r="E4090" s="40" t="s">
        <v>5</v>
      </c>
    </row>
    <row r="4091" spans="1:5" ht="12.75">
      <c r="A4091" t="s">
        <v>58</v>
      </c>
      <c r="E4091" s="39" t="s">
        <v>5</v>
      </c>
    </row>
    <row r="4092" spans="1:16" ht="25.5">
      <c r="A4092" t="s">
        <v>50</v>
      </c>
      <c s="34" t="s">
        <v>4977</v>
      </c>
      <c s="34" t="s">
        <v>4978</v>
      </c>
      <c s="35" t="s">
        <v>5</v>
      </c>
      <c s="6" t="s">
        <v>4961</v>
      </c>
      <c s="36" t="s">
        <v>1223</v>
      </c>
      <c s="37">
        <v>2</v>
      </c>
      <c s="36">
        <v>0</v>
      </c>
      <c s="36">
        <f>ROUND(G4092*H4092,6)</f>
      </c>
      <c r="L4092" s="38">
        <v>0</v>
      </c>
      <c s="32">
        <f>ROUND(ROUND(L4092,2)*ROUND(G4092,3),2)</f>
      </c>
      <c s="36" t="s">
        <v>97</v>
      </c>
      <c>
        <f>(M4092*21)/100</f>
      </c>
      <c t="s">
        <v>28</v>
      </c>
    </row>
    <row r="4093" spans="1:5" ht="25.5">
      <c r="A4093" s="35" t="s">
        <v>56</v>
      </c>
      <c r="E4093" s="39" t="s">
        <v>4961</v>
      </c>
    </row>
    <row r="4094" spans="1:5" ht="12.75">
      <c r="A4094" s="35" t="s">
        <v>57</v>
      </c>
      <c r="E4094" s="40" t="s">
        <v>5</v>
      </c>
    </row>
    <row r="4095" spans="1:5" ht="12.75">
      <c r="A4095" t="s">
        <v>58</v>
      </c>
      <c r="E4095" s="39" t="s">
        <v>5</v>
      </c>
    </row>
    <row r="4096" spans="1:16" ht="12.75">
      <c r="A4096" t="s">
        <v>50</v>
      </c>
      <c s="34" t="s">
        <v>4979</v>
      </c>
      <c s="34" t="s">
        <v>4980</v>
      </c>
      <c s="35" t="s">
        <v>5</v>
      </c>
      <c s="6" t="s">
        <v>4964</v>
      </c>
      <c s="36" t="s">
        <v>1223</v>
      </c>
      <c s="37">
        <v>2</v>
      </c>
      <c s="36">
        <v>0</v>
      </c>
      <c s="36">
        <f>ROUND(G4096*H4096,6)</f>
      </c>
      <c r="L4096" s="38">
        <v>0</v>
      </c>
      <c s="32">
        <f>ROUND(ROUND(L4096,2)*ROUND(G4096,3),2)</f>
      </c>
      <c s="36" t="s">
        <v>97</v>
      </c>
      <c>
        <f>(M4096*21)/100</f>
      </c>
      <c t="s">
        <v>28</v>
      </c>
    </row>
    <row r="4097" spans="1:5" ht="12.75">
      <c r="A4097" s="35" t="s">
        <v>56</v>
      </c>
      <c r="E4097" s="39" t="s">
        <v>4964</v>
      </c>
    </row>
    <row r="4098" spans="1:5" ht="12.75">
      <c r="A4098" s="35" t="s">
        <v>57</v>
      </c>
      <c r="E4098" s="40" t="s">
        <v>5</v>
      </c>
    </row>
    <row r="4099" spans="1:5" ht="12.75">
      <c r="A4099" t="s">
        <v>58</v>
      </c>
      <c r="E4099" s="39" t="s">
        <v>5</v>
      </c>
    </row>
    <row r="4100" spans="1:16" ht="12.75">
      <c r="A4100" t="s">
        <v>50</v>
      </c>
      <c s="34" t="s">
        <v>4981</v>
      </c>
      <c s="34" t="s">
        <v>4982</v>
      </c>
      <c s="35" t="s">
        <v>5</v>
      </c>
      <c s="6" t="s">
        <v>4983</v>
      </c>
      <c s="36" t="s">
        <v>1223</v>
      </c>
      <c s="37">
        <v>2</v>
      </c>
      <c s="36">
        <v>0</v>
      </c>
      <c s="36">
        <f>ROUND(G4100*H4100,6)</f>
      </c>
      <c r="L4100" s="38">
        <v>0</v>
      </c>
      <c s="32">
        <f>ROUND(ROUND(L4100,2)*ROUND(G4100,3),2)</f>
      </c>
      <c s="36" t="s">
        <v>97</v>
      </c>
      <c>
        <f>(M4100*21)/100</f>
      </c>
      <c t="s">
        <v>28</v>
      </c>
    </row>
    <row r="4101" spans="1:5" ht="12.75">
      <c r="A4101" s="35" t="s">
        <v>56</v>
      </c>
      <c r="E4101" s="39" t="s">
        <v>4983</v>
      </c>
    </row>
    <row r="4102" spans="1:5" ht="12.75">
      <c r="A4102" s="35" t="s">
        <v>57</v>
      </c>
      <c r="E4102" s="40" t="s">
        <v>5</v>
      </c>
    </row>
    <row r="4103" spans="1:5" ht="12.75">
      <c r="A4103" t="s">
        <v>58</v>
      </c>
      <c r="E4103" s="39" t="s">
        <v>5</v>
      </c>
    </row>
    <row r="4104" spans="1:16" ht="25.5">
      <c r="A4104" t="s">
        <v>50</v>
      </c>
      <c s="34" t="s">
        <v>4984</v>
      </c>
      <c s="34" t="s">
        <v>4985</v>
      </c>
      <c s="35" t="s">
        <v>5</v>
      </c>
      <c s="6" t="s">
        <v>4970</v>
      </c>
      <c s="36" t="s">
        <v>1223</v>
      </c>
      <c s="37">
        <v>1</v>
      </c>
      <c s="36">
        <v>0</v>
      </c>
      <c s="36">
        <f>ROUND(G4104*H4104,6)</f>
      </c>
      <c r="L4104" s="38">
        <v>0</v>
      </c>
      <c s="32">
        <f>ROUND(ROUND(L4104,2)*ROUND(G4104,3),2)</f>
      </c>
      <c s="36" t="s">
        <v>97</v>
      </c>
      <c>
        <f>(M4104*21)/100</f>
      </c>
      <c t="s">
        <v>28</v>
      </c>
    </row>
    <row r="4105" spans="1:5" ht="38.25">
      <c r="A4105" s="35" t="s">
        <v>56</v>
      </c>
      <c r="E4105" s="39" t="s">
        <v>4971</v>
      </c>
    </row>
    <row r="4106" spans="1:5" ht="12.75">
      <c r="A4106" s="35" t="s">
        <v>57</v>
      </c>
      <c r="E4106" s="40" t="s">
        <v>5</v>
      </c>
    </row>
    <row r="4107" spans="1:5" ht="12.75">
      <c r="A4107" t="s">
        <v>58</v>
      </c>
      <c r="E4107" s="39" t="s">
        <v>5</v>
      </c>
    </row>
    <row r="4108" spans="1:16" ht="25.5">
      <c r="A4108" t="s">
        <v>50</v>
      </c>
      <c s="34" t="s">
        <v>4986</v>
      </c>
      <c s="34" t="s">
        <v>4987</v>
      </c>
      <c s="35" t="s">
        <v>5</v>
      </c>
      <c s="6" t="s">
        <v>4976</v>
      </c>
      <c s="36" t="s">
        <v>1223</v>
      </c>
      <c s="37">
        <v>1</v>
      </c>
      <c s="36">
        <v>0</v>
      </c>
      <c s="36">
        <f>ROUND(G4108*H4108,6)</f>
      </c>
      <c r="L4108" s="38">
        <v>0</v>
      </c>
      <c s="32">
        <f>ROUND(ROUND(L4108,2)*ROUND(G4108,3),2)</f>
      </c>
      <c s="36" t="s">
        <v>97</v>
      </c>
      <c>
        <f>(M4108*21)/100</f>
      </c>
      <c t="s">
        <v>28</v>
      </c>
    </row>
    <row r="4109" spans="1:5" ht="25.5">
      <c r="A4109" s="35" t="s">
        <v>56</v>
      </c>
      <c r="E4109" s="39" t="s">
        <v>4976</v>
      </c>
    </row>
    <row r="4110" spans="1:5" ht="12.75">
      <c r="A4110" s="35" t="s">
        <v>57</v>
      </c>
      <c r="E4110" s="40" t="s">
        <v>5</v>
      </c>
    </row>
    <row r="4111" spans="1:5" ht="12.75">
      <c r="A4111" t="s">
        <v>58</v>
      </c>
      <c r="E4111" s="39" t="s">
        <v>5</v>
      </c>
    </row>
    <row r="4112" spans="1:16" ht="25.5">
      <c r="A4112" t="s">
        <v>50</v>
      </c>
      <c s="34" t="s">
        <v>4988</v>
      </c>
      <c s="34" t="s">
        <v>4989</v>
      </c>
      <c s="35" t="s">
        <v>5</v>
      </c>
      <c s="6" t="s">
        <v>4958</v>
      </c>
      <c s="36" t="s">
        <v>1223</v>
      </c>
      <c s="37">
        <v>1</v>
      </c>
      <c s="36">
        <v>0</v>
      </c>
      <c s="36">
        <f>ROUND(G4112*H4112,6)</f>
      </c>
      <c r="L4112" s="38">
        <v>0</v>
      </c>
      <c s="32">
        <f>ROUND(ROUND(L4112,2)*ROUND(G4112,3),2)</f>
      </c>
      <c s="36" t="s">
        <v>97</v>
      </c>
      <c>
        <f>(M4112*21)/100</f>
      </c>
      <c t="s">
        <v>28</v>
      </c>
    </row>
    <row r="4113" spans="1:5" ht="25.5">
      <c r="A4113" s="35" t="s">
        <v>56</v>
      </c>
      <c r="E4113" s="39" t="s">
        <v>4958</v>
      </c>
    </row>
    <row r="4114" spans="1:5" ht="12.75">
      <c r="A4114" s="35" t="s">
        <v>57</v>
      </c>
      <c r="E4114" s="40" t="s">
        <v>5</v>
      </c>
    </row>
    <row r="4115" spans="1:5" ht="12.75">
      <c r="A4115" t="s">
        <v>58</v>
      </c>
      <c r="E4115" s="39" t="s">
        <v>5</v>
      </c>
    </row>
    <row r="4116" spans="1:16" ht="25.5">
      <c r="A4116" t="s">
        <v>50</v>
      </c>
      <c s="34" t="s">
        <v>4990</v>
      </c>
      <c s="34" t="s">
        <v>4991</v>
      </c>
      <c s="35" t="s">
        <v>5</v>
      </c>
      <c s="6" t="s">
        <v>4992</v>
      </c>
      <c s="36" t="s">
        <v>1223</v>
      </c>
      <c s="37">
        <v>2</v>
      </c>
      <c s="36">
        <v>0</v>
      </c>
      <c s="36">
        <f>ROUND(G4116*H4116,6)</f>
      </c>
      <c r="L4116" s="38">
        <v>0</v>
      </c>
      <c s="32">
        <f>ROUND(ROUND(L4116,2)*ROUND(G4116,3),2)</f>
      </c>
      <c s="36" t="s">
        <v>97</v>
      </c>
      <c>
        <f>(M4116*21)/100</f>
      </c>
      <c t="s">
        <v>28</v>
      </c>
    </row>
    <row r="4117" spans="1:5" ht="25.5">
      <c r="A4117" s="35" t="s">
        <v>56</v>
      </c>
      <c r="E4117" s="39" t="s">
        <v>4992</v>
      </c>
    </row>
    <row r="4118" spans="1:5" ht="12.75">
      <c r="A4118" s="35" t="s">
        <v>57</v>
      </c>
      <c r="E4118" s="40" t="s">
        <v>5</v>
      </c>
    </row>
    <row r="4119" spans="1:5" ht="12.75">
      <c r="A4119" t="s">
        <v>58</v>
      </c>
      <c r="E4119" s="39" t="s">
        <v>5</v>
      </c>
    </row>
    <row r="4120" spans="1:16" ht="12.75">
      <c r="A4120" t="s">
        <v>50</v>
      </c>
      <c s="34" t="s">
        <v>4993</v>
      </c>
      <c s="34" t="s">
        <v>4994</v>
      </c>
      <c s="35" t="s">
        <v>5</v>
      </c>
      <c s="6" t="s">
        <v>4995</v>
      </c>
      <c s="36" t="s">
        <v>1223</v>
      </c>
      <c s="37">
        <v>2</v>
      </c>
      <c s="36">
        <v>0</v>
      </c>
      <c s="36">
        <f>ROUND(G4120*H4120,6)</f>
      </c>
      <c r="L4120" s="38">
        <v>0</v>
      </c>
      <c s="32">
        <f>ROUND(ROUND(L4120,2)*ROUND(G4120,3),2)</f>
      </c>
      <c s="36" t="s">
        <v>97</v>
      </c>
      <c>
        <f>(M4120*21)/100</f>
      </c>
      <c t="s">
        <v>28</v>
      </c>
    </row>
    <row r="4121" spans="1:5" ht="12.75">
      <c r="A4121" s="35" t="s">
        <v>56</v>
      </c>
      <c r="E4121" s="39" t="s">
        <v>4995</v>
      </c>
    </row>
    <row r="4122" spans="1:5" ht="12.75">
      <c r="A4122" s="35" t="s">
        <v>57</v>
      </c>
      <c r="E4122" s="40" t="s">
        <v>5</v>
      </c>
    </row>
    <row r="4123" spans="1:5" ht="12.75">
      <c r="A4123" t="s">
        <v>58</v>
      </c>
      <c r="E4123" s="39" t="s">
        <v>5</v>
      </c>
    </row>
    <row r="4124" spans="1:16" ht="25.5">
      <c r="A4124" t="s">
        <v>50</v>
      </c>
      <c s="34" t="s">
        <v>4996</v>
      </c>
      <c s="34" t="s">
        <v>4997</v>
      </c>
      <c s="35" t="s">
        <v>5</v>
      </c>
      <c s="6" t="s">
        <v>4998</v>
      </c>
      <c s="36" t="s">
        <v>1223</v>
      </c>
      <c s="37">
        <v>2</v>
      </c>
      <c s="36">
        <v>0</v>
      </c>
      <c s="36">
        <f>ROUND(G4124*H4124,6)</f>
      </c>
      <c r="L4124" s="38">
        <v>0</v>
      </c>
      <c s="32">
        <f>ROUND(ROUND(L4124,2)*ROUND(G4124,3),2)</f>
      </c>
      <c s="36" t="s">
        <v>97</v>
      </c>
      <c>
        <f>(M4124*21)/100</f>
      </c>
      <c t="s">
        <v>28</v>
      </c>
    </row>
    <row r="4125" spans="1:5" ht="25.5">
      <c r="A4125" s="35" t="s">
        <v>56</v>
      </c>
      <c r="E4125" s="39" t="s">
        <v>4998</v>
      </c>
    </row>
    <row r="4126" spans="1:5" ht="12.75">
      <c r="A4126" s="35" t="s">
        <v>57</v>
      </c>
      <c r="E4126" s="40" t="s">
        <v>5</v>
      </c>
    </row>
    <row r="4127" spans="1:5" ht="12.75">
      <c r="A4127" t="s">
        <v>58</v>
      </c>
      <c r="E4127" s="39" t="s">
        <v>5</v>
      </c>
    </row>
    <row r="4128" spans="1:16" ht="12.75">
      <c r="A4128" t="s">
        <v>50</v>
      </c>
      <c s="34" t="s">
        <v>4999</v>
      </c>
      <c s="34" t="s">
        <v>5000</v>
      </c>
      <c s="35" t="s">
        <v>5</v>
      </c>
      <c s="6" t="s">
        <v>4964</v>
      </c>
      <c s="36" t="s">
        <v>1223</v>
      </c>
      <c s="37">
        <v>2</v>
      </c>
      <c s="36">
        <v>0</v>
      </c>
      <c s="36">
        <f>ROUND(G4128*H4128,6)</f>
      </c>
      <c r="L4128" s="38">
        <v>0</v>
      </c>
      <c s="32">
        <f>ROUND(ROUND(L4128,2)*ROUND(G4128,3),2)</f>
      </c>
      <c s="36" t="s">
        <v>97</v>
      </c>
      <c>
        <f>(M4128*21)/100</f>
      </c>
      <c t="s">
        <v>28</v>
      </c>
    </row>
    <row r="4129" spans="1:5" ht="12.75">
      <c r="A4129" s="35" t="s">
        <v>56</v>
      </c>
      <c r="E4129" s="39" t="s">
        <v>4964</v>
      </c>
    </row>
    <row r="4130" spans="1:5" ht="12.75">
      <c r="A4130" s="35" t="s">
        <v>57</v>
      </c>
      <c r="E4130" s="40" t="s">
        <v>5</v>
      </c>
    </row>
    <row r="4131" spans="1:5" ht="12.75">
      <c r="A4131" t="s">
        <v>58</v>
      </c>
      <c r="E4131" s="39" t="s">
        <v>5</v>
      </c>
    </row>
    <row r="4132" spans="1:16" ht="12.75">
      <c r="A4132" t="s">
        <v>50</v>
      </c>
      <c s="34" t="s">
        <v>5001</v>
      </c>
      <c s="34" t="s">
        <v>5002</v>
      </c>
      <c s="35" t="s">
        <v>5</v>
      </c>
      <c s="6" t="s">
        <v>4983</v>
      </c>
      <c s="36" t="s">
        <v>1223</v>
      </c>
      <c s="37">
        <v>2</v>
      </c>
      <c s="36">
        <v>0</v>
      </c>
      <c s="36">
        <f>ROUND(G4132*H4132,6)</f>
      </c>
      <c r="L4132" s="38">
        <v>0</v>
      </c>
      <c s="32">
        <f>ROUND(ROUND(L4132,2)*ROUND(G4132,3),2)</f>
      </c>
      <c s="36" t="s">
        <v>97</v>
      </c>
      <c>
        <f>(M4132*21)/100</f>
      </c>
      <c t="s">
        <v>28</v>
      </c>
    </row>
    <row r="4133" spans="1:5" ht="12.75">
      <c r="A4133" s="35" t="s">
        <v>56</v>
      </c>
      <c r="E4133" s="39" t="s">
        <v>4983</v>
      </c>
    </row>
    <row r="4134" spans="1:5" ht="12.75">
      <c r="A4134" s="35" t="s">
        <v>57</v>
      </c>
      <c r="E4134" s="40" t="s">
        <v>5</v>
      </c>
    </row>
    <row r="4135" spans="1:5" ht="12.75">
      <c r="A4135" t="s">
        <v>58</v>
      </c>
      <c r="E4135" s="39" t="s">
        <v>5</v>
      </c>
    </row>
    <row r="4136" spans="1:16" ht="25.5">
      <c r="A4136" t="s">
        <v>50</v>
      </c>
      <c s="34" t="s">
        <v>5003</v>
      </c>
      <c s="34" t="s">
        <v>5004</v>
      </c>
      <c s="35" t="s">
        <v>5</v>
      </c>
      <c s="6" t="s">
        <v>5005</v>
      </c>
      <c s="36" t="s">
        <v>1223</v>
      </c>
      <c s="37">
        <v>1</v>
      </c>
      <c s="36">
        <v>0</v>
      </c>
      <c s="36">
        <f>ROUND(G4136*H4136,6)</f>
      </c>
      <c r="L4136" s="38">
        <v>0</v>
      </c>
      <c s="32">
        <f>ROUND(ROUND(L4136,2)*ROUND(G4136,3),2)</f>
      </c>
      <c s="36" t="s">
        <v>97</v>
      </c>
      <c>
        <f>(M4136*21)/100</f>
      </c>
      <c t="s">
        <v>28</v>
      </c>
    </row>
    <row r="4137" spans="1:5" ht="38.25">
      <c r="A4137" s="35" t="s">
        <v>56</v>
      </c>
      <c r="E4137" s="39" t="s">
        <v>5006</v>
      </c>
    </row>
    <row r="4138" spans="1:5" ht="12.75">
      <c r="A4138" s="35" t="s">
        <v>57</v>
      </c>
      <c r="E4138" s="40" t="s">
        <v>5</v>
      </c>
    </row>
    <row r="4139" spans="1:5" ht="12.75">
      <c r="A4139" t="s">
        <v>58</v>
      </c>
      <c r="E4139" s="39" t="s">
        <v>5</v>
      </c>
    </row>
    <row r="4140" spans="1:16" ht="25.5">
      <c r="A4140" t="s">
        <v>50</v>
      </c>
      <c s="34" t="s">
        <v>5007</v>
      </c>
      <c s="34" t="s">
        <v>5008</v>
      </c>
      <c s="35" t="s">
        <v>5</v>
      </c>
      <c s="6" t="s">
        <v>4958</v>
      </c>
      <c s="36" t="s">
        <v>1223</v>
      </c>
      <c s="37">
        <v>5</v>
      </c>
      <c s="36">
        <v>0</v>
      </c>
      <c s="36">
        <f>ROUND(G4140*H4140,6)</f>
      </c>
      <c r="L4140" s="38">
        <v>0</v>
      </c>
      <c s="32">
        <f>ROUND(ROUND(L4140,2)*ROUND(G4140,3),2)</f>
      </c>
      <c s="36" t="s">
        <v>97</v>
      </c>
      <c>
        <f>(M4140*21)/100</f>
      </c>
      <c t="s">
        <v>28</v>
      </c>
    </row>
    <row r="4141" spans="1:5" ht="25.5">
      <c r="A4141" s="35" t="s">
        <v>56</v>
      </c>
      <c r="E4141" s="39" t="s">
        <v>4958</v>
      </c>
    </row>
    <row r="4142" spans="1:5" ht="12.75">
      <c r="A4142" s="35" t="s">
        <v>57</v>
      </c>
      <c r="E4142" s="40" t="s">
        <v>5</v>
      </c>
    </row>
    <row r="4143" spans="1:5" ht="12.75">
      <c r="A4143" t="s">
        <v>58</v>
      </c>
      <c r="E4143" s="39" t="s">
        <v>5</v>
      </c>
    </row>
    <row r="4144" spans="1:16" ht="25.5">
      <c r="A4144" t="s">
        <v>50</v>
      </c>
      <c s="34" t="s">
        <v>5009</v>
      </c>
      <c s="34" t="s">
        <v>5010</v>
      </c>
      <c s="35" t="s">
        <v>5</v>
      </c>
      <c s="6" t="s">
        <v>4998</v>
      </c>
      <c s="36" t="s">
        <v>1223</v>
      </c>
      <c s="37">
        <v>5</v>
      </c>
      <c s="36">
        <v>0</v>
      </c>
      <c s="36">
        <f>ROUND(G4144*H4144,6)</f>
      </c>
      <c r="L4144" s="38">
        <v>0</v>
      </c>
      <c s="32">
        <f>ROUND(ROUND(L4144,2)*ROUND(G4144,3),2)</f>
      </c>
      <c s="36" t="s">
        <v>97</v>
      </c>
      <c>
        <f>(M4144*21)/100</f>
      </c>
      <c t="s">
        <v>28</v>
      </c>
    </row>
    <row r="4145" spans="1:5" ht="25.5">
      <c r="A4145" s="35" t="s">
        <v>56</v>
      </c>
      <c r="E4145" s="39" t="s">
        <v>4998</v>
      </c>
    </row>
    <row r="4146" spans="1:5" ht="12.75">
      <c r="A4146" s="35" t="s">
        <v>57</v>
      </c>
      <c r="E4146" s="40" t="s">
        <v>5</v>
      </c>
    </row>
    <row r="4147" spans="1:5" ht="12.75">
      <c r="A4147" t="s">
        <v>58</v>
      </c>
      <c r="E4147" s="39" t="s">
        <v>5</v>
      </c>
    </row>
    <row r="4148" spans="1:16" ht="12.75">
      <c r="A4148" t="s">
        <v>50</v>
      </c>
      <c s="34" t="s">
        <v>5011</v>
      </c>
      <c s="34" t="s">
        <v>5012</v>
      </c>
      <c s="35" t="s">
        <v>5</v>
      </c>
      <c s="6" t="s">
        <v>4964</v>
      </c>
      <c s="36" t="s">
        <v>1223</v>
      </c>
      <c s="37">
        <v>5</v>
      </c>
      <c s="36">
        <v>0</v>
      </c>
      <c s="36">
        <f>ROUND(G4148*H4148,6)</f>
      </c>
      <c r="L4148" s="38">
        <v>0</v>
      </c>
      <c s="32">
        <f>ROUND(ROUND(L4148,2)*ROUND(G4148,3),2)</f>
      </c>
      <c s="36" t="s">
        <v>97</v>
      </c>
      <c>
        <f>(M4148*21)/100</f>
      </c>
      <c t="s">
        <v>28</v>
      </c>
    </row>
    <row r="4149" spans="1:5" ht="12.75">
      <c r="A4149" s="35" t="s">
        <v>56</v>
      </c>
      <c r="E4149" s="39" t="s">
        <v>4964</v>
      </c>
    </row>
    <row r="4150" spans="1:5" ht="12.75">
      <c r="A4150" s="35" t="s">
        <v>57</v>
      </c>
      <c r="E4150" s="40" t="s">
        <v>5</v>
      </c>
    </row>
    <row r="4151" spans="1:5" ht="12.75">
      <c r="A4151" t="s">
        <v>58</v>
      </c>
      <c r="E4151" s="39" t="s">
        <v>5</v>
      </c>
    </row>
    <row r="4152" spans="1:16" ht="12.75">
      <c r="A4152" t="s">
        <v>50</v>
      </c>
      <c s="34" t="s">
        <v>5013</v>
      </c>
      <c s="34" t="s">
        <v>5014</v>
      </c>
      <c s="35" t="s">
        <v>5</v>
      </c>
      <c s="6" t="s">
        <v>4983</v>
      </c>
      <c s="36" t="s">
        <v>1223</v>
      </c>
      <c s="37">
        <v>5</v>
      </c>
      <c s="36">
        <v>0</v>
      </c>
      <c s="36">
        <f>ROUND(G4152*H4152,6)</f>
      </c>
      <c r="L4152" s="38">
        <v>0</v>
      </c>
      <c s="32">
        <f>ROUND(ROUND(L4152,2)*ROUND(G4152,3),2)</f>
      </c>
      <c s="36" t="s">
        <v>97</v>
      </c>
      <c>
        <f>(M4152*21)/100</f>
      </c>
      <c t="s">
        <v>28</v>
      </c>
    </row>
    <row r="4153" spans="1:5" ht="12.75">
      <c r="A4153" s="35" t="s">
        <v>56</v>
      </c>
      <c r="E4153" s="39" t="s">
        <v>4983</v>
      </c>
    </row>
    <row r="4154" spans="1:5" ht="12.75">
      <c r="A4154" s="35" t="s">
        <v>57</v>
      </c>
      <c r="E4154" s="40" t="s">
        <v>5</v>
      </c>
    </row>
    <row r="4155" spans="1:5" ht="12.75">
      <c r="A4155" t="s">
        <v>58</v>
      </c>
      <c r="E4155" s="39" t="s">
        <v>5</v>
      </c>
    </row>
    <row r="4156" spans="1:16" ht="25.5">
      <c r="A4156" t="s">
        <v>50</v>
      </c>
      <c s="34" t="s">
        <v>5015</v>
      </c>
      <c s="34" t="s">
        <v>5016</v>
      </c>
      <c s="35" t="s">
        <v>5</v>
      </c>
      <c s="6" t="s">
        <v>5017</v>
      </c>
      <c s="36" t="s">
        <v>1223</v>
      </c>
      <c s="37">
        <v>1</v>
      </c>
      <c s="36">
        <v>0</v>
      </c>
      <c s="36">
        <f>ROUND(G4156*H4156,6)</f>
      </c>
      <c r="L4156" s="38">
        <v>0</v>
      </c>
      <c s="32">
        <f>ROUND(ROUND(L4156,2)*ROUND(G4156,3),2)</f>
      </c>
      <c s="36" t="s">
        <v>97</v>
      </c>
      <c>
        <f>(M4156*21)/100</f>
      </c>
      <c t="s">
        <v>28</v>
      </c>
    </row>
    <row r="4157" spans="1:5" ht="38.25">
      <c r="A4157" s="35" t="s">
        <v>56</v>
      </c>
      <c r="E4157" s="39" t="s">
        <v>5018</v>
      </c>
    </row>
    <row r="4158" spans="1:5" ht="12.75">
      <c r="A4158" s="35" t="s">
        <v>57</v>
      </c>
      <c r="E4158" s="40" t="s">
        <v>5</v>
      </c>
    </row>
    <row r="4159" spans="1:5" ht="12.75">
      <c r="A4159" t="s">
        <v>58</v>
      </c>
      <c r="E4159" s="39" t="s">
        <v>5</v>
      </c>
    </row>
    <row r="4160" spans="1:16" ht="25.5">
      <c r="A4160" t="s">
        <v>50</v>
      </c>
      <c s="34" t="s">
        <v>5019</v>
      </c>
      <c s="34" t="s">
        <v>5020</v>
      </c>
      <c s="35" t="s">
        <v>5</v>
      </c>
      <c s="6" t="s">
        <v>4976</v>
      </c>
      <c s="36" t="s">
        <v>1223</v>
      </c>
      <c s="37">
        <v>1</v>
      </c>
      <c s="36">
        <v>0</v>
      </c>
      <c s="36">
        <f>ROUND(G4160*H4160,6)</f>
      </c>
      <c r="L4160" s="38">
        <v>0</v>
      </c>
      <c s="32">
        <f>ROUND(ROUND(L4160,2)*ROUND(G4160,3),2)</f>
      </c>
      <c s="36" t="s">
        <v>97</v>
      </c>
      <c>
        <f>(M4160*21)/100</f>
      </c>
      <c t="s">
        <v>28</v>
      </c>
    </row>
    <row r="4161" spans="1:5" ht="25.5">
      <c r="A4161" s="35" t="s">
        <v>56</v>
      </c>
      <c r="E4161" s="39" t="s">
        <v>4976</v>
      </c>
    </row>
    <row r="4162" spans="1:5" ht="12.75">
      <c r="A4162" s="35" t="s">
        <v>57</v>
      </c>
      <c r="E4162" s="40" t="s">
        <v>5</v>
      </c>
    </row>
    <row r="4163" spans="1:5" ht="12.75">
      <c r="A4163" t="s">
        <v>58</v>
      </c>
      <c r="E4163" s="39" t="s">
        <v>5</v>
      </c>
    </row>
    <row r="4164" spans="1:16" ht="25.5">
      <c r="A4164" t="s">
        <v>50</v>
      </c>
      <c s="34" t="s">
        <v>5021</v>
      </c>
      <c s="34" t="s">
        <v>5022</v>
      </c>
      <c s="35" t="s">
        <v>5</v>
      </c>
      <c s="6" t="s">
        <v>5023</v>
      </c>
      <c s="36" t="s">
        <v>1223</v>
      </c>
      <c s="37">
        <v>2</v>
      </c>
      <c s="36">
        <v>0</v>
      </c>
      <c s="36">
        <f>ROUND(G4164*H4164,6)</f>
      </c>
      <c r="L4164" s="38">
        <v>0</v>
      </c>
      <c s="32">
        <f>ROUND(ROUND(L4164,2)*ROUND(G4164,3),2)</f>
      </c>
      <c s="36" t="s">
        <v>97</v>
      </c>
      <c>
        <f>(M4164*21)/100</f>
      </c>
      <c t="s">
        <v>28</v>
      </c>
    </row>
    <row r="4165" spans="1:5" ht="25.5">
      <c r="A4165" s="35" t="s">
        <v>56</v>
      </c>
      <c r="E4165" s="39" t="s">
        <v>5023</v>
      </c>
    </row>
    <row r="4166" spans="1:5" ht="12.75">
      <c r="A4166" s="35" t="s">
        <v>57</v>
      </c>
      <c r="E4166" s="40" t="s">
        <v>5</v>
      </c>
    </row>
    <row r="4167" spans="1:5" ht="12.75">
      <c r="A4167" t="s">
        <v>58</v>
      </c>
      <c r="E4167" s="39" t="s">
        <v>5</v>
      </c>
    </row>
    <row r="4168" spans="1:16" ht="12.75">
      <c r="A4168" t="s">
        <v>50</v>
      </c>
      <c s="34" t="s">
        <v>5024</v>
      </c>
      <c s="34" t="s">
        <v>5025</v>
      </c>
      <c s="35" t="s">
        <v>5</v>
      </c>
      <c s="6" t="s">
        <v>4983</v>
      </c>
      <c s="36" t="s">
        <v>1223</v>
      </c>
      <c s="37">
        <v>4</v>
      </c>
      <c s="36">
        <v>0</v>
      </c>
      <c s="36">
        <f>ROUND(G4168*H4168,6)</f>
      </c>
      <c r="L4168" s="38">
        <v>0</v>
      </c>
      <c s="32">
        <f>ROUND(ROUND(L4168,2)*ROUND(G4168,3),2)</f>
      </c>
      <c s="36" t="s">
        <v>97</v>
      </c>
      <c>
        <f>(M4168*21)/100</f>
      </c>
      <c t="s">
        <v>28</v>
      </c>
    </row>
    <row r="4169" spans="1:5" ht="12.75">
      <c r="A4169" s="35" t="s">
        <v>56</v>
      </c>
      <c r="E4169" s="39" t="s">
        <v>4983</v>
      </c>
    </row>
    <row r="4170" spans="1:5" ht="12.75">
      <c r="A4170" s="35" t="s">
        <v>57</v>
      </c>
      <c r="E4170" s="40" t="s">
        <v>5</v>
      </c>
    </row>
    <row r="4171" spans="1:5" ht="12.75">
      <c r="A4171" t="s">
        <v>58</v>
      </c>
      <c r="E4171" s="39" t="s">
        <v>5</v>
      </c>
    </row>
    <row r="4172" spans="1:16" ht="12.75">
      <c r="A4172" t="s">
        <v>50</v>
      </c>
      <c s="34" t="s">
        <v>5026</v>
      </c>
      <c s="34" t="s">
        <v>5027</v>
      </c>
      <c s="35" t="s">
        <v>5</v>
      </c>
      <c s="6" t="s">
        <v>4964</v>
      </c>
      <c s="36" t="s">
        <v>1223</v>
      </c>
      <c s="37">
        <v>4</v>
      </c>
      <c s="36">
        <v>0</v>
      </c>
      <c s="36">
        <f>ROUND(G4172*H4172,6)</f>
      </c>
      <c r="L4172" s="38">
        <v>0</v>
      </c>
      <c s="32">
        <f>ROUND(ROUND(L4172,2)*ROUND(G4172,3),2)</f>
      </c>
      <c s="36" t="s">
        <v>97</v>
      </c>
      <c>
        <f>(M4172*21)/100</f>
      </c>
      <c t="s">
        <v>28</v>
      </c>
    </row>
    <row r="4173" spans="1:5" ht="12.75">
      <c r="A4173" s="35" t="s">
        <v>56</v>
      </c>
      <c r="E4173" s="39" t="s">
        <v>4964</v>
      </c>
    </row>
    <row r="4174" spans="1:5" ht="12.75">
      <c r="A4174" s="35" t="s">
        <v>57</v>
      </c>
      <c r="E4174" s="40" t="s">
        <v>5</v>
      </c>
    </row>
    <row r="4175" spans="1:5" ht="12.75">
      <c r="A4175" t="s">
        <v>58</v>
      </c>
      <c r="E4175" s="39" t="s">
        <v>5</v>
      </c>
    </row>
    <row r="4176" spans="1:16" ht="25.5">
      <c r="A4176" t="s">
        <v>50</v>
      </c>
      <c s="34" t="s">
        <v>5028</v>
      </c>
      <c s="34" t="s">
        <v>5029</v>
      </c>
      <c s="35" t="s">
        <v>5</v>
      </c>
      <c s="6" t="s">
        <v>5023</v>
      </c>
      <c s="36" t="s">
        <v>1223</v>
      </c>
      <c s="37">
        <v>2</v>
      </c>
      <c s="36">
        <v>0</v>
      </c>
      <c s="36">
        <f>ROUND(G4176*H4176,6)</f>
      </c>
      <c r="L4176" s="38">
        <v>0</v>
      </c>
      <c s="32">
        <f>ROUND(ROUND(L4176,2)*ROUND(G4176,3),2)</f>
      </c>
      <c s="36" t="s">
        <v>97</v>
      </c>
      <c>
        <f>(M4176*21)/100</f>
      </c>
      <c t="s">
        <v>28</v>
      </c>
    </row>
    <row r="4177" spans="1:5" ht="25.5">
      <c r="A4177" s="35" t="s">
        <v>56</v>
      </c>
      <c r="E4177" s="39" t="s">
        <v>5023</v>
      </c>
    </row>
    <row r="4178" spans="1:5" ht="12.75">
      <c r="A4178" s="35" t="s">
        <v>57</v>
      </c>
      <c r="E4178" s="40" t="s">
        <v>5</v>
      </c>
    </row>
    <row r="4179" spans="1:5" ht="12.75">
      <c r="A4179" t="s">
        <v>58</v>
      </c>
      <c r="E4179" s="39" t="s">
        <v>5</v>
      </c>
    </row>
    <row r="4180" spans="1:16" ht="12.75">
      <c r="A4180" t="s">
        <v>50</v>
      </c>
      <c s="34" t="s">
        <v>5030</v>
      </c>
      <c s="34" t="s">
        <v>5031</v>
      </c>
      <c s="35" t="s">
        <v>5</v>
      </c>
      <c s="6" t="s">
        <v>4964</v>
      </c>
      <c s="36" t="s">
        <v>1223</v>
      </c>
      <c s="37">
        <v>2</v>
      </c>
      <c s="36">
        <v>0</v>
      </c>
      <c s="36">
        <f>ROUND(G4180*H4180,6)</f>
      </c>
      <c r="L4180" s="38">
        <v>0</v>
      </c>
      <c s="32">
        <f>ROUND(ROUND(L4180,2)*ROUND(G4180,3),2)</f>
      </c>
      <c s="36" t="s">
        <v>97</v>
      </c>
      <c>
        <f>(M4180*21)/100</f>
      </c>
      <c t="s">
        <v>28</v>
      </c>
    </row>
    <row r="4181" spans="1:5" ht="12.75">
      <c r="A4181" s="35" t="s">
        <v>56</v>
      </c>
      <c r="E4181" s="39" t="s">
        <v>4964</v>
      </c>
    </row>
    <row r="4182" spans="1:5" ht="12.75">
      <c r="A4182" s="35" t="s">
        <v>57</v>
      </c>
      <c r="E4182" s="40" t="s">
        <v>5</v>
      </c>
    </row>
    <row r="4183" spans="1:5" ht="12.75">
      <c r="A4183" t="s">
        <v>58</v>
      </c>
      <c r="E4183" s="39" t="s">
        <v>5</v>
      </c>
    </row>
    <row r="4184" spans="1:16" ht="12.75">
      <c r="A4184" t="s">
        <v>50</v>
      </c>
      <c s="34" t="s">
        <v>5032</v>
      </c>
      <c s="34" t="s">
        <v>5033</v>
      </c>
      <c s="35" t="s">
        <v>5</v>
      </c>
      <c s="6" t="s">
        <v>5034</v>
      </c>
      <c s="36" t="s">
        <v>1223</v>
      </c>
      <c s="37">
        <v>6</v>
      </c>
      <c s="36">
        <v>0</v>
      </c>
      <c s="36">
        <f>ROUND(G4184*H4184,6)</f>
      </c>
      <c r="L4184" s="38">
        <v>0</v>
      </c>
      <c s="32">
        <f>ROUND(ROUND(L4184,2)*ROUND(G4184,3),2)</f>
      </c>
      <c s="36" t="s">
        <v>97</v>
      </c>
      <c>
        <f>(M4184*21)/100</f>
      </c>
      <c t="s">
        <v>28</v>
      </c>
    </row>
    <row r="4185" spans="1:5" ht="12.75">
      <c r="A4185" s="35" t="s">
        <v>56</v>
      </c>
      <c r="E4185" s="39" t="s">
        <v>5034</v>
      </c>
    </row>
    <row r="4186" spans="1:5" ht="12.75">
      <c r="A4186" s="35" t="s">
        <v>57</v>
      </c>
      <c r="E4186" s="40" t="s">
        <v>5</v>
      </c>
    </row>
    <row r="4187" spans="1:5" ht="12.75">
      <c r="A4187" t="s">
        <v>58</v>
      </c>
      <c r="E4187" s="39" t="s">
        <v>5</v>
      </c>
    </row>
    <row r="4188" spans="1:16" ht="38.25">
      <c r="A4188" t="s">
        <v>50</v>
      </c>
      <c s="34" t="s">
        <v>5035</v>
      </c>
      <c s="34" t="s">
        <v>5036</v>
      </c>
      <c s="35" t="s">
        <v>5</v>
      </c>
      <c s="6" t="s">
        <v>5037</v>
      </c>
      <c s="36" t="s">
        <v>1223</v>
      </c>
      <c s="37">
        <v>1</v>
      </c>
      <c s="36">
        <v>0</v>
      </c>
      <c s="36">
        <f>ROUND(G4188*H4188,6)</f>
      </c>
      <c r="L4188" s="38">
        <v>0</v>
      </c>
      <c s="32">
        <f>ROUND(ROUND(L4188,2)*ROUND(G4188,3),2)</f>
      </c>
      <c s="36" t="s">
        <v>97</v>
      </c>
      <c>
        <f>(M4188*21)/100</f>
      </c>
      <c t="s">
        <v>28</v>
      </c>
    </row>
    <row r="4189" spans="1:5" ht="38.25">
      <c r="A4189" s="35" t="s">
        <v>56</v>
      </c>
      <c r="E4189" s="39" t="s">
        <v>5038</v>
      </c>
    </row>
    <row r="4190" spans="1:5" ht="12.75">
      <c r="A4190" s="35" t="s">
        <v>57</v>
      </c>
      <c r="E4190" s="40" t="s">
        <v>5</v>
      </c>
    </row>
    <row r="4191" spans="1:5" ht="12.75">
      <c r="A4191" t="s">
        <v>58</v>
      </c>
      <c r="E4191" s="39" t="s">
        <v>5</v>
      </c>
    </row>
    <row r="4192" spans="1:16" ht="12.75">
      <c r="A4192" t="s">
        <v>50</v>
      </c>
      <c s="34" t="s">
        <v>5039</v>
      </c>
      <c s="34" t="s">
        <v>5040</v>
      </c>
      <c s="35" t="s">
        <v>5</v>
      </c>
      <c s="6" t="s">
        <v>5041</v>
      </c>
      <c s="36" t="s">
        <v>1223</v>
      </c>
      <c s="37">
        <v>1</v>
      </c>
      <c s="36">
        <v>0</v>
      </c>
      <c s="36">
        <f>ROUND(G4192*H4192,6)</f>
      </c>
      <c r="L4192" s="38">
        <v>0</v>
      </c>
      <c s="32">
        <f>ROUND(ROUND(L4192,2)*ROUND(G4192,3),2)</f>
      </c>
      <c s="36" t="s">
        <v>97</v>
      </c>
      <c>
        <f>(M4192*21)/100</f>
      </c>
      <c t="s">
        <v>28</v>
      </c>
    </row>
    <row r="4193" spans="1:5" ht="12.75">
      <c r="A4193" s="35" t="s">
        <v>56</v>
      </c>
      <c r="E4193" s="39" t="s">
        <v>5041</v>
      </c>
    </row>
    <row r="4194" spans="1:5" ht="12.75">
      <c r="A4194" s="35" t="s">
        <v>57</v>
      </c>
      <c r="E4194" s="40" t="s">
        <v>5</v>
      </c>
    </row>
    <row r="4195" spans="1:5" ht="12.75">
      <c r="A4195" t="s">
        <v>58</v>
      </c>
      <c r="E4195" s="39" t="s">
        <v>5</v>
      </c>
    </row>
    <row r="4196" spans="1:16" ht="25.5">
      <c r="A4196" t="s">
        <v>50</v>
      </c>
      <c s="34" t="s">
        <v>5042</v>
      </c>
      <c s="34" t="s">
        <v>5043</v>
      </c>
      <c s="35" t="s">
        <v>5</v>
      </c>
      <c s="6" t="s">
        <v>4955</v>
      </c>
      <c s="36" t="s">
        <v>1223</v>
      </c>
      <c s="37">
        <v>1</v>
      </c>
      <c s="36">
        <v>0</v>
      </c>
      <c s="36">
        <f>ROUND(G4196*H4196,6)</f>
      </c>
      <c r="L4196" s="38">
        <v>0</v>
      </c>
      <c s="32">
        <f>ROUND(ROUND(L4196,2)*ROUND(G4196,3),2)</f>
      </c>
      <c s="36" t="s">
        <v>97</v>
      </c>
      <c>
        <f>(M4196*21)/100</f>
      </c>
      <c t="s">
        <v>28</v>
      </c>
    </row>
    <row r="4197" spans="1:5" ht="25.5">
      <c r="A4197" s="35" t="s">
        <v>56</v>
      </c>
      <c r="E4197" s="39" t="s">
        <v>4955</v>
      </c>
    </row>
    <row r="4198" spans="1:5" ht="12.75">
      <c r="A4198" s="35" t="s">
        <v>57</v>
      </c>
      <c r="E4198" s="40" t="s">
        <v>5</v>
      </c>
    </row>
    <row r="4199" spans="1:5" ht="12.75">
      <c r="A4199" t="s">
        <v>58</v>
      </c>
      <c r="E4199" s="39" t="s">
        <v>5</v>
      </c>
    </row>
    <row r="4200" spans="1:16" ht="12.75">
      <c r="A4200" t="s">
        <v>50</v>
      </c>
      <c s="34" t="s">
        <v>5044</v>
      </c>
      <c s="34" t="s">
        <v>5045</v>
      </c>
      <c s="35" t="s">
        <v>5</v>
      </c>
      <c s="6" t="s">
        <v>5046</v>
      </c>
      <c s="36" t="s">
        <v>1223</v>
      </c>
      <c s="37">
        <v>1</v>
      </c>
      <c s="36">
        <v>0</v>
      </c>
      <c s="36">
        <f>ROUND(G4200*H4200,6)</f>
      </c>
      <c r="L4200" s="38">
        <v>0</v>
      </c>
      <c s="32">
        <f>ROUND(ROUND(L4200,2)*ROUND(G4200,3),2)</f>
      </c>
      <c s="36" t="s">
        <v>97</v>
      </c>
      <c>
        <f>(M4200*21)/100</f>
      </c>
      <c t="s">
        <v>28</v>
      </c>
    </row>
    <row r="4201" spans="1:5" ht="12.75">
      <c r="A4201" s="35" t="s">
        <v>56</v>
      </c>
      <c r="E4201" s="39" t="s">
        <v>5046</v>
      </c>
    </row>
    <row r="4202" spans="1:5" ht="12.75">
      <c r="A4202" s="35" t="s">
        <v>57</v>
      </c>
      <c r="E4202" s="40" t="s">
        <v>5</v>
      </c>
    </row>
    <row r="4203" spans="1:5" ht="12.75">
      <c r="A4203" t="s">
        <v>58</v>
      </c>
      <c r="E4203" s="39" t="s">
        <v>5</v>
      </c>
    </row>
    <row r="4204" spans="1:16" ht="25.5">
      <c r="A4204" t="s">
        <v>50</v>
      </c>
      <c s="34" t="s">
        <v>5047</v>
      </c>
      <c s="34" t="s">
        <v>5048</v>
      </c>
      <c s="35" t="s">
        <v>5</v>
      </c>
      <c s="6" t="s">
        <v>4955</v>
      </c>
      <c s="36" t="s">
        <v>1223</v>
      </c>
      <c s="37">
        <v>1</v>
      </c>
      <c s="36">
        <v>0</v>
      </c>
      <c s="36">
        <f>ROUND(G4204*H4204,6)</f>
      </c>
      <c r="L4204" s="38">
        <v>0</v>
      </c>
      <c s="32">
        <f>ROUND(ROUND(L4204,2)*ROUND(G4204,3),2)</f>
      </c>
      <c s="36" t="s">
        <v>97</v>
      </c>
      <c>
        <f>(M4204*21)/100</f>
      </c>
      <c t="s">
        <v>28</v>
      </c>
    </row>
    <row r="4205" spans="1:5" ht="25.5">
      <c r="A4205" s="35" t="s">
        <v>56</v>
      </c>
      <c r="E4205" s="39" t="s">
        <v>4955</v>
      </c>
    </row>
    <row r="4206" spans="1:5" ht="12.75">
      <c r="A4206" s="35" t="s">
        <v>57</v>
      </c>
      <c r="E4206" s="40" t="s">
        <v>5</v>
      </c>
    </row>
    <row r="4207" spans="1:5" ht="12.75">
      <c r="A4207" t="s">
        <v>58</v>
      </c>
      <c r="E4207" s="39" t="s">
        <v>5</v>
      </c>
    </row>
    <row r="4208" spans="1:16" ht="12.75">
      <c r="A4208" t="s">
        <v>50</v>
      </c>
      <c s="34" t="s">
        <v>5049</v>
      </c>
      <c s="34" t="s">
        <v>5050</v>
      </c>
      <c s="35" t="s">
        <v>5</v>
      </c>
      <c s="6" t="s">
        <v>5051</v>
      </c>
      <c s="36" t="s">
        <v>1223</v>
      </c>
      <c s="37">
        <v>1</v>
      </c>
      <c s="36">
        <v>0</v>
      </c>
      <c s="36">
        <f>ROUND(G4208*H4208,6)</f>
      </c>
      <c r="L4208" s="38">
        <v>0</v>
      </c>
      <c s="32">
        <f>ROUND(ROUND(L4208,2)*ROUND(G4208,3),2)</f>
      </c>
      <c s="36" t="s">
        <v>97</v>
      </c>
      <c>
        <f>(M4208*21)/100</f>
      </c>
      <c t="s">
        <v>28</v>
      </c>
    </row>
    <row r="4209" spans="1:5" ht="12.75">
      <c r="A4209" s="35" t="s">
        <v>56</v>
      </c>
      <c r="E4209" s="39" t="s">
        <v>5051</v>
      </c>
    </row>
    <row r="4210" spans="1:5" ht="12.75">
      <c r="A4210" s="35" t="s">
        <v>57</v>
      </c>
      <c r="E4210" s="40" t="s">
        <v>5</v>
      </c>
    </row>
    <row r="4211" spans="1:5" ht="12.75">
      <c r="A4211" t="s">
        <v>58</v>
      </c>
      <c r="E4211" s="39" t="s">
        <v>5</v>
      </c>
    </row>
    <row r="4212" spans="1:16" ht="12.75">
      <c r="A4212" t="s">
        <v>50</v>
      </c>
      <c s="34" t="s">
        <v>5052</v>
      </c>
      <c s="34" t="s">
        <v>5053</v>
      </c>
      <c s="35" t="s">
        <v>5</v>
      </c>
      <c s="6" t="s">
        <v>5054</v>
      </c>
      <c s="36" t="s">
        <v>1223</v>
      </c>
      <c s="37">
        <v>1</v>
      </c>
      <c s="36">
        <v>0</v>
      </c>
      <c s="36">
        <f>ROUND(G4212*H4212,6)</f>
      </c>
      <c r="L4212" s="38">
        <v>0</v>
      </c>
      <c s="32">
        <f>ROUND(ROUND(L4212,2)*ROUND(G4212,3),2)</f>
      </c>
      <c s="36" t="s">
        <v>97</v>
      </c>
      <c>
        <f>(M4212*21)/100</f>
      </c>
      <c t="s">
        <v>28</v>
      </c>
    </row>
    <row r="4213" spans="1:5" ht="12.75">
      <c r="A4213" s="35" t="s">
        <v>56</v>
      </c>
      <c r="E4213" s="39" t="s">
        <v>5054</v>
      </c>
    </row>
    <row r="4214" spans="1:5" ht="12.75">
      <c r="A4214" s="35" t="s">
        <v>57</v>
      </c>
      <c r="E4214" s="40" t="s">
        <v>5</v>
      </c>
    </row>
    <row r="4215" spans="1:5" ht="12.75">
      <c r="A4215" t="s">
        <v>58</v>
      </c>
      <c r="E4215" s="39" t="s">
        <v>5</v>
      </c>
    </row>
    <row r="4216" spans="1:16" ht="12.75">
      <c r="A4216" t="s">
        <v>50</v>
      </c>
      <c s="34" t="s">
        <v>5055</v>
      </c>
      <c s="34" t="s">
        <v>5056</v>
      </c>
      <c s="35" t="s">
        <v>5</v>
      </c>
      <c s="6" t="s">
        <v>5057</v>
      </c>
      <c s="36" t="s">
        <v>64</v>
      </c>
      <c s="37">
        <v>160</v>
      </c>
      <c s="36">
        <v>0</v>
      </c>
      <c s="36">
        <f>ROUND(G4216*H4216,6)</f>
      </c>
      <c r="L4216" s="38">
        <v>0</v>
      </c>
      <c s="32">
        <f>ROUND(ROUND(L4216,2)*ROUND(G4216,3),2)</f>
      </c>
      <c s="36" t="s">
        <v>97</v>
      </c>
      <c>
        <f>(M4216*21)/100</f>
      </c>
      <c t="s">
        <v>28</v>
      </c>
    </row>
    <row r="4217" spans="1:5" ht="12.75">
      <c r="A4217" s="35" t="s">
        <v>56</v>
      </c>
      <c r="E4217" s="39" t="s">
        <v>5057</v>
      </c>
    </row>
    <row r="4218" spans="1:5" ht="12.75">
      <c r="A4218" s="35" t="s">
        <v>57</v>
      </c>
      <c r="E4218" s="40" t="s">
        <v>5</v>
      </c>
    </row>
    <row r="4219" spans="1:5" ht="12.75">
      <c r="A4219" t="s">
        <v>58</v>
      </c>
      <c r="E4219" s="39" t="s">
        <v>5</v>
      </c>
    </row>
    <row r="4220" spans="1:16" ht="12.75">
      <c r="A4220" t="s">
        <v>50</v>
      </c>
      <c s="34" t="s">
        <v>5058</v>
      </c>
      <c s="34" t="s">
        <v>5059</v>
      </c>
      <c s="35" t="s">
        <v>5</v>
      </c>
      <c s="6" t="s">
        <v>5060</v>
      </c>
      <c s="36" t="s">
        <v>64</v>
      </c>
      <c s="37">
        <v>175</v>
      </c>
      <c s="36">
        <v>0</v>
      </c>
      <c s="36">
        <f>ROUND(G4220*H4220,6)</f>
      </c>
      <c r="L4220" s="38">
        <v>0</v>
      </c>
      <c s="32">
        <f>ROUND(ROUND(L4220,2)*ROUND(G4220,3),2)</f>
      </c>
      <c s="36" t="s">
        <v>97</v>
      </c>
      <c>
        <f>(M4220*21)/100</f>
      </c>
      <c t="s">
        <v>28</v>
      </c>
    </row>
    <row r="4221" spans="1:5" ht="12.75">
      <c r="A4221" s="35" t="s">
        <v>56</v>
      </c>
      <c r="E4221" s="39" t="s">
        <v>5060</v>
      </c>
    </row>
    <row r="4222" spans="1:5" ht="12.75">
      <c r="A4222" s="35" t="s">
        <v>57</v>
      </c>
      <c r="E4222" s="40" t="s">
        <v>5</v>
      </c>
    </row>
    <row r="4223" spans="1:5" ht="12.75">
      <c r="A4223" t="s">
        <v>58</v>
      </c>
      <c r="E4223" s="39" t="s">
        <v>5</v>
      </c>
    </row>
    <row r="4224" spans="1:16" ht="12.75">
      <c r="A4224" t="s">
        <v>50</v>
      </c>
      <c s="34" t="s">
        <v>5061</v>
      </c>
      <c s="34" t="s">
        <v>5062</v>
      </c>
      <c s="35" t="s">
        <v>5</v>
      </c>
      <c s="6" t="s">
        <v>5063</v>
      </c>
      <c s="36" t="s">
        <v>64</v>
      </c>
      <c s="37">
        <v>20</v>
      </c>
      <c s="36">
        <v>0</v>
      </c>
      <c s="36">
        <f>ROUND(G4224*H4224,6)</f>
      </c>
      <c r="L4224" s="38">
        <v>0</v>
      </c>
      <c s="32">
        <f>ROUND(ROUND(L4224,2)*ROUND(G4224,3),2)</f>
      </c>
      <c s="36" t="s">
        <v>97</v>
      </c>
      <c>
        <f>(M4224*21)/100</f>
      </c>
      <c t="s">
        <v>28</v>
      </c>
    </row>
    <row r="4225" spans="1:5" ht="12.75">
      <c r="A4225" s="35" t="s">
        <v>56</v>
      </c>
      <c r="E4225" s="39" t="s">
        <v>5063</v>
      </c>
    </row>
    <row r="4226" spans="1:5" ht="12.75">
      <c r="A4226" s="35" t="s">
        <v>57</v>
      </c>
      <c r="E4226" s="40" t="s">
        <v>5</v>
      </c>
    </row>
    <row r="4227" spans="1:5" ht="12.75">
      <c r="A4227" t="s">
        <v>58</v>
      </c>
      <c r="E4227" s="39" t="s">
        <v>5</v>
      </c>
    </row>
    <row r="4228" spans="1:16" ht="12.75">
      <c r="A4228" t="s">
        <v>50</v>
      </c>
      <c s="34" t="s">
        <v>5064</v>
      </c>
      <c s="34" t="s">
        <v>5065</v>
      </c>
      <c s="35" t="s">
        <v>5</v>
      </c>
      <c s="6" t="s">
        <v>5066</v>
      </c>
      <c s="36" t="s">
        <v>64</v>
      </c>
      <c s="37">
        <v>170</v>
      </c>
      <c s="36">
        <v>0</v>
      </c>
      <c s="36">
        <f>ROUND(G4228*H4228,6)</f>
      </c>
      <c r="L4228" s="38">
        <v>0</v>
      </c>
      <c s="32">
        <f>ROUND(ROUND(L4228,2)*ROUND(G4228,3),2)</f>
      </c>
      <c s="36" t="s">
        <v>97</v>
      </c>
      <c>
        <f>(M4228*21)/100</f>
      </c>
      <c t="s">
        <v>28</v>
      </c>
    </row>
    <row r="4229" spans="1:5" ht="12.75">
      <c r="A4229" s="35" t="s">
        <v>56</v>
      </c>
      <c r="E4229" s="39" t="s">
        <v>5066</v>
      </c>
    </row>
    <row r="4230" spans="1:5" ht="12.75">
      <c r="A4230" s="35" t="s">
        <v>57</v>
      </c>
      <c r="E4230" s="40" t="s">
        <v>5</v>
      </c>
    </row>
    <row r="4231" spans="1:5" ht="12.75">
      <c r="A4231" t="s">
        <v>58</v>
      </c>
      <c r="E4231" s="39" t="s">
        <v>5</v>
      </c>
    </row>
    <row r="4232" spans="1:16" ht="12.75">
      <c r="A4232" t="s">
        <v>50</v>
      </c>
      <c s="34" t="s">
        <v>5067</v>
      </c>
      <c s="34" t="s">
        <v>5068</v>
      </c>
      <c s="35" t="s">
        <v>5</v>
      </c>
      <c s="6" t="s">
        <v>5069</v>
      </c>
      <c s="36" t="s">
        <v>511</v>
      </c>
      <c s="37">
        <v>1</v>
      </c>
      <c s="36">
        <v>0</v>
      </c>
      <c s="36">
        <f>ROUND(G4232*H4232,6)</f>
      </c>
      <c r="L4232" s="38">
        <v>0</v>
      </c>
      <c s="32">
        <f>ROUND(ROUND(L4232,2)*ROUND(G4232,3),2)</f>
      </c>
      <c s="36" t="s">
        <v>97</v>
      </c>
      <c>
        <f>(M4232*21)/100</f>
      </c>
      <c t="s">
        <v>28</v>
      </c>
    </row>
    <row r="4233" spans="1:5" ht="12.75">
      <c r="A4233" s="35" t="s">
        <v>56</v>
      </c>
      <c r="E4233" s="39" t="s">
        <v>5069</v>
      </c>
    </row>
    <row r="4234" spans="1:5" ht="12.75">
      <c r="A4234" s="35" t="s">
        <v>57</v>
      </c>
      <c r="E4234" s="40" t="s">
        <v>5</v>
      </c>
    </row>
    <row r="4235" spans="1:5" ht="12.75">
      <c r="A4235" t="s">
        <v>58</v>
      </c>
      <c r="E4235" s="39" t="s">
        <v>5</v>
      </c>
    </row>
    <row r="4236" spans="1:16" ht="12.75">
      <c r="A4236" t="s">
        <v>50</v>
      </c>
      <c s="34" t="s">
        <v>5070</v>
      </c>
      <c s="34" t="s">
        <v>5071</v>
      </c>
      <c s="35" t="s">
        <v>5</v>
      </c>
      <c s="6" t="s">
        <v>5072</v>
      </c>
      <c s="36" t="s">
        <v>511</v>
      </c>
      <c s="37">
        <v>1</v>
      </c>
      <c s="36">
        <v>0</v>
      </c>
      <c s="36">
        <f>ROUND(G4236*H4236,6)</f>
      </c>
      <c r="L4236" s="38">
        <v>0</v>
      </c>
      <c s="32">
        <f>ROUND(ROUND(L4236,2)*ROUND(G4236,3),2)</f>
      </c>
      <c s="36" t="s">
        <v>97</v>
      </c>
      <c>
        <f>(M4236*21)/100</f>
      </c>
      <c t="s">
        <v>28</v>
      </c>
    </row>
    <row r="4237" spans="1:5" ht="12.75">
      <c r="A4237" s="35" t="s">
        <v>56</v>
      </c>
      <c r="E4237" s="39" t="s">
        <v>5072</v>
      </c>
    </row>
    <row r="4238" spans="1:5" ht="12.75">
      <c r="A4238" s="35" t="s">
        <v>57</v>
      </c>
      <c r="E4238" s="40" t="s">
        <v>5</v>
      </c>
    </row>
    <row r="4239" spans="1:5" ht="12.75">
      <c r="A4239" t="s">
        <v>58</v>
      </c>
      <c r="E4239" s="39" t="s">
        <v>5</v>
      </c>
    </row>
    <row r="4240" spans="1:16" ht="12.75">
      <c r="A4240" t="s">
        <v>50</v>
      </c>
      <c s="34" t="s">
        <v>5073</v>
      </c>
      <c s="34" t="s">
        <v>5074</v>
      </c>
      <c s="35" t="s">
        <v>5</v>
      </c>
      <c s="6" t="s">
        <v>5075</v>
      </c>
      <c s="36" t="s">
        <v>511</v>
      </c>
      <c s="37">
        <v>1</v>
      </c>
      <c s="36">
        <v>0</v>
      </c>
      <c s="36">
        <f>ROUND(G4240*H4240,6)</f>
      </c>
      <c r="L4240" s="38">
        <v>0</v>
      </c>
      <c s="32">
        <f>ROUND(ROUND(L4240,2)*ROUND(G4240,3),2)</f>
      </c>
      <c s="36" t="s">
        <v>97</v>
      </c>
      <c>
        <f>(M4240*21)/100</f>
      </c>
      <c t="s">
        <v>28</v>
      </c>
    </row>
    <row r="4241" spans="1:5" ht="12.75">
      <c r="A4241" s="35" t="s">
        <v>56</v>
      </c>
      <c r="E4241" s="39" t="s">
        <v>5075</v>
      </c>
    </row>
    <row r="4242" spans="1:5" ht="12.75">
      <c r="A4242" s="35" t="s">
        <v>57</v>
      </c>
      <c r="E4242" s="40" t="s">
        <v>5</v>
      </c>
    </row>
    <row r="4243" spans="1:5" ht="12.75">
      <c r="A4243" t="s">
        <v>58</v>
      </c>
      <c r="E4243" s="39" t="s">
        <v>5</v>
      </c>
    </row>
    <row r="4244" spans="1:16" ht="12.75">
      <c r="A4244" t="s">
        <v>50</v>
      </c>
      <c s="34" t="s">
        <v>5076</v>
      </c>
      <c s="34" t="s">
        <v>5077</v>
      </c>
      <c s="35" t="s">
        <v>5</v>
      </c>
      <c s="6" t="s">
        <v>5078</v>
      </c>
      <c s="36" t="s">
        <v>511</v>
      </c>
      <c s="37">
        <v>1</v>
      </c>
      <c s="36">
        <v>0</v>
      </c>
      <c s="36">
        <f>ROUND(G4244*H4244,6)</f>
      </c>
      <c r="L4244" s="38">
        <v>0</v>
      </c>
      <c s="32">
        <f>ROUND(ROUND(L4244,2)*ROUND(G4244,3),2)</f>
      </c>
      <c s="36" t="s">
        <v>97</v>
      </c>
      <c>
        <f>(M4244*21)/100</f>
      </c>
      <c t="s">
        <v>28</v>
      </c>
    </row>
    <row r="4245" spans="1:5" ht="12.75">
      <c r="A4245" s="35" t="s">
        <v>56</v>
      </c>
      <c r="E4245" s="39" t="s">
        <v>5078</v>
      </c>
    </row>
    <row r="4246" spans="1:5" ht="12.75">
      <c r="A4246" s="35" t="s">
        <v>57</v>
      </c>
      <c r="E4246" s="40" t="s">
        <v>5</v>
      </c>
    </row>
    <row r="4247" spans="1:5" ht="12.75">
      <c r="A4247" t="s">
        <v>58</v>
      </c>
      <c r="E4247" s="39" t="s">
        <v>5</v>
      </c>
    </row>
    <row r="4248" spans="1:16" ht="12.75">
      <c r="A4248" t="s">
        <v>50</v>
      </c>
      <c s="34" t="s">
        <v>5079</v>
      </c>
      <c s="34" t="s">
        <v>5080</v>
      </c>
      <c s="35" t="s">
        <v>5</v>
      </c>
      <c s="6" t="s">
        <v>5081</v>
      </c>
      <c s="36" t="s">
        <v>423</v>
      </c>
      <c s="37">
        <v>190</v>
      </c>
      <c s="36">
        <v>0</v>
      </c>
      <c s="36">
        <f>ROUND(G4248*H4248,6)</f>
      </c>
      <c r="L4248" s="38">
        <v>0</v>
      </c>
      <c s="32">
        <f>ROUND(ROUND(L4248,2)*ROUND(G4248,3),2)</f>
      </c>
      <c s="36" t="s">
        <v>97</v>
      </c>
      <c>
        <f>(M4248*21)/100</f>
      </c>
      <c t="s">
        <v>28</v>
      </c>
    </row>
    <row r="4249" spans="1:5" ht="12.75">
      <c r="A4249" s="35" t="s">
        <v>56</v>
      </c>
      <c r="E4249" s="39" t="s">
        <v>5081</v>
      </c>
    </row>
    <row r="4250" spans="1:5" ht="12.75">
      <c r="A4250" s="35" t="s">
        <v>57</v>
      </c>
      <c r="E4250" s="40" t="s">
        <v>5</v>
      </c>
    </row>
    <row r="4251" spans="1:5" ht="12.75">
      <c r="A4251" t="s">
        <v>58</v>
      </c>
      <c r="E4251" s="39" t="s">
        <v>5</v>
      </c>
    </row>
    <row r="4252" spans="1:16" ht="12.75">
      <c r="A4252" t="s">
        <v>50</v>
      </c>
      <c s="34" t="s">
        <v>5082</v>
      </c>
      <c s="34" t="s">
        <v>5083</v>
      </c>
      <c s="35" t="s">
        <v>5</v>
      </c>
      <c s="6" t="s">
        <v>5084</v>
      </c>
      <c s="36" t="s">
        <v>423</v>
      </c>
      <c s="37">
        <v>65</v>
      </c>
      <c s="36">
        <v>0</v>
      </c>
      <c s="36">
        <f>ROUND(G4252*H4252,6)</f>
      </c>
      <c r="L4252" s="38">
        <v>0</v>
      </c>
      <c s="32">
        <f>ROUND(ROUND(L4252,2)*ROUND(G4252,3),2)</f>
      </c>
      <c s="36" t="s">
        <v>97</v>
      </c>
      <c>
        <f>(M4252*21)/100</f>
      </c>
      <c t="s">
        <v>28</v>
      </c>
    </row>
    <row r="4253" spans="1:5" ht="12.75">
      <c r="A4253" s="35" t="s">
        <v>56</v>
      </c>
      <c r="E4253" s="39" t="s">
        <v>5084</v>
      </c>
    </row>
    <row r="4254" spans="1:5" ht="12.75">
      <c r="A4254" s="35" t="s">
        <v>57</v>
      </c>
      <c r="E4254" s="40" t="s">
        <v>5</v>
      </c>
    </row>
    <row r="4255" spans="1:5" ht="12.75">
      <c r="A4255" t="s">
        <v>58</v>
      </c>
      <c r="E4255" s="39" t="s">
        <v>5</v>
      </c>
    </row>
    <row r="4256" spans="1:16" ht="12.75">
      <c r="A4256" t="s">
        <v>50</v>
      </c>
      <c s="34" t="s">
        <v>5085</v>
      </c>
      <c s="34" t="s">
        <v>5086</v>
      </c>
      <c s="35" t="s">
        <v>5</v>
      </c>
      <c s="6" t="s">
        <v>5087</v>
      </c>
      <c s="36" t="s">
        <v>423</v>
      </c>
      <c s="37">
        <v>55</v>
      </c>
      <c s="36">
        <v>0</v>
      </c>
      <c s="36">
        <f>ROUND(G4256*H4256,6)</f>
      </c>
      <c r="L4256" s="38">
        <v>0</v>
      </c>
      <c s="32">
        <f>ROUND(ROUND(L4256,2)*ROUND(G4256,3),2)</f>
      </c>
      <c s="36" t="s">
        <v>97</v>
      </c>
      <c>
        <f>(M4256*21)/100</f>
      </c>
      <c t="s">
        <v>28</v>
      </c>
    </row>
    <row r="4257" spans="1:5" ht="12.75">
      <c r="A4257" s="35" t="s">
        <v>56</v>
      </c>
      <c r="E4257" s="39" t="s">
        <v>5087</v>
      </c>
    </row>
    <row r="4258" spans="1:5" ht="12.75">
      <c r="A4258" s="35" t="s">
        <v>57</v>
      </c>
      <c r="E4258" s="40" t="s">
        <v>5</v>
      </c>
    </row>
    <row r="4259" spans="1:5" ht="12.75">
      <c r="A4259" t="s">
        <v>58</v>
      </c>
      <c r="E4259" s="39" t="s">
        <v>5</v>
      </c>
    </row>
    <row r="4260" spans="1:16" ht="12.75">
      <c r="A4260" t="s">
        <v>50</v>
      </c>
      <c s="34" t="s">
        <v>5088</v>
      </c>
      <c s="34" t="s">
        <v>5089</v>
      </c>
      <c s="35" t="s">
        <v>5</v>
      </c>
      <c s="6" t="s">
        <v>5090</v>
      </c>
      <c s="36" t="s">
        <v>423</v>
      </c>
      <c s="37">
        <v>20</v>
      </c>
      <c s="36">
        <v>0</v>
      </c>
      <c s="36">
        <f>ROUND(G4260*H4260,6)</f>
      </c>
      <c r="L4260" s="38">
        <v>0</v>
      </c>
      <c s="32">
        <f>ROUND(ROUND(L4260,2)*ROUND(G4260,3),2)</f>
      </c>
      <c s="36" t="s">
        <v>97</v>
      </c>
      <c>
        <f>(M4260*21)/100</f>
      </c>
      <c t="s">
        <v>28</v>
      </c>
    </row>
    <row r="4261" spans="1:5" ht="12.75">
      <c r="A4261" s="35" t="s">
        <v>56</v>
      </c>
      <c r="E4261" s="39" t="s">
        <v>5090</v>
      </c>
    </row>
    <row r="4262" spans="1:5" ht="12.75">
      <c r="A4262" s="35" t="s">
        <v>57</v>
      </c>
      <c r="E4262" s="40" t="s">
        <v>5</v>
      </c>
    </row>
    <row r="4263" spans="1:5" ht="12.75">
      <c r="A4263" t="s">
        <v>58</v>
      </c>
      <c r="E4263" s="39" t="s">
        <v>5</v>
      </c>
    </row>
    <row r="4264" spans="1:16" ht="25.5">
      <c r="A4264" t="s">
        <v>50</v>
      </c>
      <c s="34" t="s">
        <v>5091</v>
      </c>
      <c s="34" t="s">
        <v>5092</v>
      </c>
      <c s="35" t="s">
        <v>5</v>
      </c>
      <c s="6" t="s">
        <v>5093</v>
      </c>
      <c s="36" t="s">
        <v>939</v>
      </c>
      <c s="37">
        <v>6.906</v>
      </c>
      <c s="36">
        <v>0</v>
      </c>
      <c s="36">
        <f>ROUND(G4264*H4264,6)</f>
      </c>
      <c r="L4264" s="38">
        <v>0</v>
      </c>
      <c s="32">
        <f>ROUND(ROUND(L4264,2)*ROUND(G4264,3),2)</f>
      </c>
      <c s="36" t="s">
        <v>926</v>
      </c>
      <c>
        <f>(M4264*21)/100</f>
      </c>
      <c t="s">
        <v>28</v>
      </c>
    </row>
    <row r="4265" spans="1:5" ht="25.5">
      <c r="A4265" s="35" t="s">
        <v>56</v>
      </c>
      <c r="E4265" s="39" t="s">
        <v>5093</v>
      </c>
    </row>
    <row r="4266" spans="1:5" ht="12.75">
      <c r="A4266" s="35" t="s">
        <v>57</v>
      </c>
      <c r="E4266" s="40" t="s">
        <v>5</v>
      </c>
    </row>
    <row r="4267" spans="1:5" ht="12.75">
      <c r="A4267" t="s">
        <v>58</v>
      </c>
      <c r="E4267" s="39" t="s">
        <v>59</v>
      </c>
    </row>
    <row r="4268" spans="1:13" ht="12.75">
      <c r="A4268" t="s">
        <v>47</v>
      </c>
      <c r="C4268" s="31" t="s">
        <v>4225</v>
      </c>
      <c r="E4268" s="33" t="s">
        <v>5094</v>
      </c>
      <c r="J4268" s="32">
        <f>0</f>
      </c>
      <c s="32">
        <f>0</f>
      </c>
      <c s="32">
        <f>0+L4269+L4273+L4277+L4281+L4285+L4289+L4293+L4297+L4301+L4305+L4309+L4313+L4317+L4321+L4325+L4329</f>
      </c>
      <c s="32">
        <f>0+M4269+M4273+M4277+M4281+M4285+M4289+M4293+M4297+M4301+M4305+M4309+M4313+M4317+M4321+M4325+M4329</f>
      </c>
    </row>
    <row r="4269" spans="1:16" ht="25.5">
      <c r="A4269" t="s">
        <v>50</v>
      </c>
      <c s="34" t="s">
        <v>5095</v>
      </c>
      <c s="34" t="s">
        <v>5096</v>
      </c>
      <c s="35" t="s">
        <v>5</v>
      </c>
      <c s="6" t="s">
        <v>5097</v>
      </c>
      <c s="36" t="s">
        <v>236</v>
      </c>
      <c s="37">
        <v>1.593</v>
      </c>
      <c s="36">
        <v>0.00189</v>
      </c>
      <c s="36">
        <f>ROUND(G4269*H4269,6)</f>
      </c>
      <c r="L4269" s="38">
        <v>0</v>
      </c>
      <c s="32">
        <f>ROUND(ROUND(L4269,2)*ROUND(G4269,3),2)</f>
      </c>
      <c s="36" t="s">
        <v>926</v>
      </c>
      <c>
        <f>(M4269*21)/100</f>
      </c>
      <c t="s">
        <v>28</v>
      </c>
    </row>
    <row r="4270" spans="1:5" ht="25.5">
      <c r="A4270" s="35" t="s">
        <v>56</v>
      </c>
      <c r="E4270" s="39" t="s">
        <v>5097</v>
      </c>
    </row>
    <row r="4271" spans="1:5" ht="12.75">
      <c r="A4271" s="35" t="s">
        <v>57</v>
      </c>
      <c r="E4271" s="40" t="s">
        <v>5</v>
      </c>
    </row>
    <row r="4272" spans="1:5" ht="12.75">
      <c r="A4272" t="s">
        <v>58</v>
      </c>
      <c r="E4272" s="39" t="s">
        <v>59</v>
      </c>
    </row>
    <row r="4273" spans="1:16" ht="25.5">
      <c r="A4273" t="s">
        <v>50</v>
      </c>
      <c s="34" t="s">
        <v>5098</v>
      </c>
      <c s="34" t="s">
        <v>5099</v>
      </c>
      <c s="35" t="s">
        <v>5</v>
      </c>
      <c s="6" t="s">
        <v>5100</v>
      </c>
      <c s="36" t="s">
        <v>64</v>
      </c>
      <c s="37">
        <v>137.5</v>
      </c>
      <c s="36">
        <v>0</v>
      </c>
      <c s="36">
        <f>ROUND(G4273*H4273,6)</f>
      </c>
      <c r="L4273" s="38">
        <v>0</v>
      </c>
      <c s="32">
        <f>ROUND(ROUND(L4273,2)*ROUND(G4273,3),2)</f>
      </c>
      <c s="36" t="s">
        <v>926</v>
      </c>
      <c>
        <f>(M4273*21)/100</f>
      </c>
      <c t="s">
        <v>28</v>
      </c>
    </row>
    <row r="4274" spans="1:5" ht="25.5">
      <c r="A4274" s="35" t="s">
        <v>56</v>
      </c>
      <c r="E4274" s="39" t="s">
        <v>5100</v>
      </c>
    </row>
    <row r="4275" spans="1:5" ht="12.75">
      <c r="A4275" s="35" t="s">
        <v>57</v>
      </c>
      <c r="E4275" s="40" t="s">
        <v>5</v>
      </c>
    </row>
    <row r="4276" spans="1:5" ht="12.75">
      <c r="A4276" t="s">
        <v>58</v>
      </c>
      <c r="E4276" s="39" t="s">
        <v>59</v>
      </c>
    </row>
    <row r="4277" spans="1:16" ht="12.75">
      <c r="A4277" t="s">
        <v>50</v>
      </c>
      <c s="34" t="s">
        <v>5101</v>
      </c>
      <c s="34" t="s">
        <v>5102</v>
      </c>
      <c s="35" t="s">
        <v>5</v>
      </c>
      <c s="6" t="s">
        <v>5103</v>
      </c>
      <c s="36" t="s">
        <v>236</v>
      </c>
      <c s="37">
        <v>1.403</v>
      </c>
      <c s="36">
        <v>0.55</v>
      </c>
      <c s="36">
        <f>ROUND(G4277*H4277,6)</f>
      </c>
      <c r="L4277" s="38">
        <v>0</v>
      </c>
      <c s="32">
        <f>ROUND(ROUND(L4277,2)*ROUND(G4277,3),2)</f>
      </c>
      <c s="36" t="s">
        <v>926</v>
      </c>
      <c>
        <f>(M4277*21)/100</f>
      </c>
      <c t="s">
        <v>28</v>
      </c>
    </row>
    <row r="4278" spans="1:5" ht="12.75">
      <c r="A4278" s="35" t="s">
        <v>56</v>
      </c>
      <c r="E4278" s="39" t="s">
        <v>5103</v>
      </c>
    </row>
    <row r="4279" spans="1:5" ht="12.75">
      <c r="A4279" s="35" t="s">
        <v>57</v>
      </c>
      <c r="E4279" s="40" t="s">
        <v>5</v>
      </c>
    </row>
    <row r="4280" spans="1:5" ht="12.75">
      <c r="A4280" t="s">
        <v>58</v>
      </c>
      <c r="E4280" s="39" t="s">
        <v>59</v>
      </c>
    </row>
    <row r="4281" spans="1:16" ht="12.75">
      <c r="A4281" t="s">
        <v>50</v>
      </c>
      <c s="34" t="s">
        <v>5104</v>
      </c>
      <c s="34" t="s">
        <v>5105</v>
      </c>
      <c s="35" t="s">
        <v>5</v>
      </c>
      <c s="6" t="s">
        <v>5106</v>
      </c>
      <c s="36" t="s">
        <v>236</v>
      </c>
      <c s="37">
        <v>1.375</v>
      </c>
      <c s="36">
        <v>0.012657</v>
      </c>
      <c s="36">
        <f>ROUND(G4281*H4281,6)</f>
      </c>
      <c r="L4281" s="38">
        <v>0</v>
      </c>
      <c s="32">
        <f>ROUND(ROUND(L4281,2)*ROUND(G4281,3),2)</f>
      </c>
      <c s="36" t="s">
        <v>926</v>
      </c>
      <c>
        <f>(M4281*21)/100</f>
      </c>
      <c t="s">
        <v>28</v>
      </c>
    </row>
    <row r="4282" spans="1:5" ht="12.75">
      <c r="A4282" s="35" t="s">
        <v>56</v>
      </c>
      <c r="E4282" s="39" t="s">
        <v>5106</v>
      </c>
    </row>
    <row r="4283" spans="1:5" ht="12.75">
      <c r="A4283" s="35" t="s">
        <v>57</v>
      </c>
      <c r="E4283" s="40" t="s">
        <v>5</v>
      </c>
    </row>
    <row r="4284" spans="1:5" ht="12.75">
      <c r="A4284" t="s">
        <v>58</v>
      </c>
      <c r="E4284" s="39" t="s">
        <v>59</v>
      </c>
    </row>
    <row r="4285" spans="1:16" ht="38.25">
      <c r="A4285" t="s">
        <v>50</v>
      </c>
      <c s="34" t="s">
        <v>5107</v>
      </c>
      <c s="34" t="s">
        <v>5108</v>
      </c>
      <c s="35" t="s">
        <v>5</v>
      </c>
      <c s="6" t="s">
        <v>5109</v>
      </c>
      <c s="36" t="s">
        <v>64</v>
      </c>
      <c s="37">
        <v>6.51</v>
      </c>
      <c s="36">
        <v>0</v>
      </c>
      <c s="36">
        <f>ROUND(G4285*H4285,6)</f>
      </c>
      <c r="L4285" s="38">
        <v>0</v>
      </c>
      <c s="32">
        <f>ROUND(ROUND(L4285,2)*ROUND(G4285,3),2)</f>
      </c>
      <c s="36" t="s">
        <v>926</v>
      </c>
      <c>
        <f>(M4285*21)/100</f>
      </c>
      <c t="s">
        <v>28</v>
      </c>
    </row>
    <row r="4286" spans="1:5" ht="38.25">
      <c r="A4286" s="35" t="s">
        <v>56</v>
      </c>
      <c r="E4286" s="39" t="s">
        <v>5110</v>
      </c>
    </row>
    <row r="4287" spans="1:5" ht="12.75">
      <c r="A4287" s="35" t="s">
        <v>57</v>
      </c>
      <c r="E4287" s="40" t="s">
        <v>5</v>
      </c>
    </row>
    <row r="4288" spans="1:5" ht="12.75">
      <c r="A4288" t="s">
        <v>58</v>
      </c>
      <c r="E4288" s="39" t="s">
        <v>59</v>
      </c>
    </row>
    <row r="4289" spans="1:16" ht="12.75">
      <c r="A4289" t="s">
        <v>50</v>
      </c>
      <c s="34" t="s">
        <v>5111</v>
      </c>
      <c s="34" t="s">
        <v>5102</v>
      </c>
      <c s="35" t="s">
        <v>51</v>
      </c>
      <c s="6" t="s">
        <v>5103</v>
      </c>
      <c s="36" t="s">
        <v>236</v>
      </c>
      <c s="37">
        <v>0.032</v>
      </c>
      <c s="36">
        <v>0.55</v>
      </c>
      <c s="36">
        <f>ROUND(G4289*H4289,6)</f>
      </c>
      <c r="L4289" s="38">
        <v>0</v>
      </c>
      <c s="32">
        <f>ROUND(ROUND(L4289,2)*ROUND(G4289,3),2)</f>
      </c>
      <c s="36" t="s">
        <v>2017</v>
      </c>
      <c>
        <f>(M4289*21)/100</f>
      </c>
      <c t="s">
        <v>28</v>
      </c>
    </row>
    <row r="4290" spans="1:5" ht="12.75">
      <c r="A4290" s="35" t="s">
        <v>56</v>
      </c>
      <c r="E4290" s="39" t="s">
        <v>5103</v>
      </c>
    </row>
    <row r="4291" spans="1:5" ht="12.75">
      <c r="A4291" s="35" t="s">
        <v>57</v>
      </c>
      <c r="E4291" s="40" t="s">
        <v>5</v>
      </c>
    </row>
    <row r="4292" spans="1:5" ht="12.75">
      <c r="A4292" t="s">
        <v>58</v>
      </c>
      <c r="E4292" s="39" t="s">
        <v>59</v>
      </c>
    </row>
    <row r="4293" spans="1:16" ht="38.25">
      <c r="A4293" t="s">
        <v>50</v>
      </c>
      <c s="34" t="s">
        <v>5112</v>
      </c>
      <c s="34" t="s">
        <v>5113</v>
      </c>
      <c s="35" t="s">
        <v>5</v>
      </c>
      <c s="6" t="s">
        <v>5114</v>
      </c>
      <c s="36" t="s">
        <v>64</v>
      </c>
      <c s="37">
        <v>13.38</v>
      </c>
      <c s="36">
        <v>0</v>
      </c>
      <c s="36">
        <f>ROUND(G4293*H4293,6)</f>
      </c>
      <c r="L4293" s="38">
        <v>0</v>
      </c>
      <c s="32">
        <f>ROUND(ROUND(L4293,2)*ROUND(G4293,3),2)</f>
      </c>
      <c s="36" t="s">
        <v>926</v>
      </c>
      <c>
        <f>(M4293*21)/100</f>
      </c>
      <c t="s">
        <v>28</v>
      </c>
    </row>
    <row r="4294" spans="1:5" ht="38.25">
      <c r="A4294" s="35" t="s">
        <v>56</v>
      </c>
      <c r="E4294" s="39" t="s">
        <v>5115</v>
      </c>
    </row>
    <row r="4295" spans="1:5" ht="12.75">
      <c r="A4295" s="35" t="s">
        <v>57</v>
      </c>
      <c r="E4295" s="40" t="s">
        <v>5</v>
      </c>
    </row>
    <row r="4296" spans="1:5" ht="12.75">
      <c r="A4296" t="s">
        <v>58</v>
      </c>
      <c r="E4296" s="39" t="s">
        <v>59</v>
      </c>
    </row>
    <row r="4297" spans="1:16" ht="12.75">
      <c r="A4297" t="s">
        <v>50</v>
      </c>
      <c s="34" t="s">
        <v>5116</v>
      </c>
      <c s="34" t="s">
        <v>5117</v>
      </c>
      <c s="35" t="s">
        <v>5</v>
      </c>
      <c s="6" t="s">
        <v>5118</v>
      </c>
      <c s="36" t="s">
        <v>236</v>
      </c>
      <c s="37">
        <v>0.191</v>
      </c>
      <c s="36">
        <v>0.55</v>
      </c>
      <c s="36">
        <f>ROUND(G4297*H4297,6)</f>
      </c>
      <c r="L4297" s="38">
        <v>0</v>
      </c>
      <c s="32">
        <f>ROUND(ROUND(L4297,2)*ROUND(G4297,3),2)</f>
      </c>
      <c s="36" t="s">
        <v>926</v>
      </c>
      <c>
        <f>(M4297*21)/100</f>
      </c>
      <c t="s">
        <v>28</v>
      </c>
    </row>
    <row r="4298" spans="1:5" ht="12.75">
      <c r="A4298" s="35" t="s">
        <v>56</v>
      </c>
      <c r="E4298" s="39" t="s">
        <v>5118</v>
      </c>
    </row>
    <row r="4299" spans="1:5" ht="12.75">
      <c r="A4299" s="35" t="s">
        <v>57</v>
      </c>
      <c r="E4299" s="40" t="s">
        <v>5</v>
      </c>
    </row>
    <row r="4300" spans="1:5" ht="12.75">
      <c r="A4300" t="s">
        <v>58</v>
      </c>
      <c r="E4300" s="39" t="s">
        <v>59</v>
      </c>
    </row>
    <row r="4301" spans="1:16" ht="25.5">
      <c r="A4301" t="s">
        <v>50</v>
      </c>
      <c s="34" t="s">
        <v>5119</v>
      </c>
      <c s="34" t="s">
        <v>5120</v>
      </c>
      <c s="35" t="s">
        <v>5</v>
      </c>
      <c s="6" t="s">
        <v>5121</v>
      </c>
      <c s="36" t="s">
        <v>423</v>
      </c>
      <c s="37">
        <v>11.03</v>
      </c>
      <c s="36">
        <v>0.03129</v>
      </c>
      <c s="36">
        <f>ROUND(G4301*H4301,6)</f>
      </c>
      <c r="L4301" s="38">
        <v>0</v>
      </c>
      <c s="32">
        <f>ROUND(ROUND(L4301,2)*ROUND(G4301,3),2)</f>
      </c>
      <c s="36" t="s">
        <v>926</v>
      </c>
      <c>
        <f>(M4301*21)/100</f>
      </c>
      <c t="s">
        <v>28</v>
      </c>
    </row>
    <row r="4302" spans="1:5" ht="25.5">
      <c r="A4302" s="35" t="s">
        <v>56</v>
      </c>
      <c r="E4302" s="39" t="s">
        <v>5121</v>
      </c>
    </row>
    <row r="4303" spans="1:5" ht="12.75">
      <c r="A4303" s="35" t="s">
        <v>57</v>
      </c>
      <c r="E4303" s="40" t="s">
        <v>5</v>
      </c>
    </row>
    <row r="4304" spans="1:5" ht="12.75">
      <c r="A4304" t="s">
        <v>58</v>
      </c>
      <c r="E4304" s="39" t="s">
        <v>59</v>
      </c>
    </row>
    <row r="4305" spans="1:16" ht="25.5">
      <c r="A4305" t="s">
        <v>50</v>
      </c>
      <c s="34" t="s">
        <v>5122</v>
      </c>
      <c s="34" t="s">
        <v>5123</v>
      </c>
      <c s="35" t="s">
        <v>5</v>
      </c>
      <c s="6" t="s">
        <v>5124</v>
      </c>
      <c s="36" t="s">
        <v>236</v>
      </c>
      <c s="37">
        <v>0.439</v>
      </c>
      <c s="36">
        <v>0.02337</v>
      </c>
      <c s="36">
        <f>ROUND(G4305*H4305,6)</f>
      </c>
      <c r="L4305" s="38">
        <v>0</v>
      </c>
      <c s="32">
        <f>ROUND(ROUND(L4305,2)*ROUND(G4305,3),2)</f>
      </c>
      <c s="36" t="s">
        <v>926</v>
      </c>
      <c>
        <f>(M4305*21)/100</f>
      </c>
      <c t="s">
        <v>28</v>
      </c>
    </row>
    <row r="4306" spans="1:5" ht="25.5">
      <c r="A4306" s="35" t="s">
        <v>56</v>
      </c>
      <c r="E4306" s="39" t="s">
        <v>5124</v>
      </c>
    </row>
    <row r="4307" spans="1:5" ht="12.75">
      <c r="A4307" s="35" t="s">
        <v>57</v>
      </c>
      <c r="E4307" s="40" t="s">
        <v>5</v>
      </c>
    </row>
    <row r="4308" spans="1:5" ht="12.75">
      <c r="A4308" t="s">
        <v>58</v>
      </c>
      <c r="E4308" s="39" t="s">
        <v>59</v>
      </c>
    </row>
    <row r="4309" spans="1:16" ht="25.5">
      <c r="A4309" t="s">
        <v>50</v>
      </c>
      <c s="34" t="s">
        <v>5125</v>
      </c>
      <c s="34" t="s">
        <v>5126</v>
      </c>
      <c s="35" t="s">
        <v>5</v>
      </c>
      <c s="6" t="s">
        <v>5127</v>
      </c>
      <c s="36" t="s">
        <v>423</v>
      </c>
      <c s="37">
        <v>65.1</v>
      </c>
      <c s="36">
        <v>0</v>
      </c>
      <c s="36">
        <f>ROUND(G4309*H4309,6)</f>
      </c>
      <c r="L4309" s="38">
        <v>0</v>
      </c>
      <c s="32">
        <f>ROUND(ROUND(L4309,2)*ROUND(G4309,3),2)</f>
      </c>
      <c s="36" t="s">
        <v>926</v>
      </c>
      <c>
        <f>(M4309*21)/100</f>
      </c>
      <c t="s">
        <v>28</v>
      </c>
    </row>
    <row r="4310" spans="1:5" ht="25.5">
      <c r="A4310" s="35" t="s">
        <v>56</v>
      </c>
      <c r="E4310" s="39" t="s">
        <v>5127</v>
      </c>
    </row>
    <row r="4311" spans="1:5" ht="12.75">
      <c r="A4311" s="35" t="s">
        <v>57</v>
      </c>
      <c r="E4311" s="40" t="s">
        <v>5</v>
      </c>
    </row>
    <row r="4312" spans="1:5" ht="12.75">
      <c r="A4312" t="s">
        <v>58</v>
      </c>
      <c r="E4312" s="39" t="s">
        <v>59</v>
      </c>
    </row>
    <row r="4313" spans="1:16" ht="12.75">
      <c r="A4313" t="s">
        <v>50</v>
      </c>
      <c s="34" t="s">
        <v>5128</v>
      </c>
      <c s="34" t="s">
        <v>5129</v>
      </c>
      <c s="35" t="s">
        <v>5</v>
      </c>
      <c s="6" t="s">
        <v>5130</v>
      </c>
      <c s="36" t="s">
        <v>64</v>
      </c>
      <c s="37">
        <v>157.648</v>
      </c>
      <c s="36">
        <v>0.0023</v>
      </c>
      <c s="36">
        <f>ROUND(G4313*H4313,6)</f>
      </c>
      <c r="L4313" s="38">
        <v>0</v>
      </c>
      <c s="32">
        <f>ROUND(ROUND(L4313,2)*ROUND(G4313,3),2)</f>
      </c>
      <c s="36" t="s">
        <v>97</v>
      </c>
      <c>
        <f>(M4313*21)/100</f>
      </c>
      <c t="s">
        <v>28</v>
      </c>
    </row>
    <row r="4314" spans="1:5" ht="12.75">
      <c r="A4314" s="35" t="s">
        <v>56</v>
      </c>
      <c r="E4314" s="39" t="s">
        <v>5130</v>
      </c>
    </row>
    <row r="4315" spans="1:5" ht="12.75">
      <c r="A4315" s="35" t="s">
        <v>57</v>
      </c>
      <c r="E4315" s="40" t="s">
        <v>5</v>
      </c>
    </row>
    <row r="4316" spans="1:5" ht="12.75">
      <c r="A4316" t="s">
        <v>58</v>
      </c>
      <c r="E4316" s="39" t="s">
        <v>5</v>
      </c>
    </row>
    <row r="4317" spans="1:16" ht="25.5">
      <c r="A4317" t="s">
        <v>50</v>
      </c>
      <c s="34" t="s">
        <v>5131</v>
      </c>
      <c s="34" t="s">
        <v>5132</v>
      </c>
      <c s="35" t="s">
        <v>5</v>
      </c>
      <c s="6" t="s">
        <v>5133</v>
      </c>
      <c s="36" t="s">
        <v>423</v>
      </c>
      <c s="37">
        <v>65.1</v>
      </c>
      <c s="36">
        <v>0.000587</v>
      </c>
      <c s="36">
        <f>ROUND(G4317*H4317,6)</f>
      </c>
      <c r="L4317" s="38">
        <v>0</v>
      </c>
      <c s="32">
        <f>ROUND(ROUND(L4317,2)*ROUND(G4317,3),2)</f>
      </c>
      <c s="36" t="s">
        <v>926</v>
      </c>
      <c>
        <f>(M4317*21)/100</f>
      </c>
      <c t="s">
        <v>28</v>
      </c>
    </row>
    <row r="4318" spans="1:5" ht="25.5">
      <c r="A4318" s="35" t="s">
        <v>56</v>
      </c>
      <c r="E4318" s="39" t="s">
        <v>5133</v>
      </c>
    </row>
    <row r="4319" spans="1:5" ht="12.75">
      <c r="A4319" s="35" t="s">
        <v>57</v>
      </c>
      <c r="E4319" s="40" t="s">
        <v>5</v>
      </c>
    </row>
    <row r="4320" spans="1:5" ht="12.75">
      <c r="A4320" t="s">
        <v>58</v>
      </c>
      <c r="E4320" s="39" t="s">
        <v>59</v>
      </c>
    </row>
    <row r="4321" spans="1:16" ht="12.75">
      <c r="A4321" t="s">
        <v>50</v>
      </c>
      <c s="34" t="s">
        <v>5134</v>
      </c>
      <c s="34" t="s">
        <v>5135</v>
      </c>
      <c s="35" t="s">
        <v>5</v>
      </c>
      <c s="6" t="s">
        <v>5136</v>
      </c>
      <c s="36" t="s">
        <v>64</v>
      </c>
      <c s="37">
        <v>496.919</v>
      </c>
      <c s="36">
        <v>0.00295</v>
      </c>
      <c s="36">
        <f>ROUND(G4321*H4321,6)</f>
      </c>
      <c r="L4321" s="38">
        <v>0</v>
      </c>
      <c s="32">
        <f>ROUND(ROUND(L4321,2)*ROUND(G4321,3),2)</f>
      </c>
      <c s="36" t="s">
        <v>926</v>
      </c>
      <c>
        <f>(M4321*21)/100</f>
      </c>
      <c t="s">
        <v>28</v>
      </c>
    </row>
    <row r="4322" spans="1:5" ht="12.75">
      <c r="A4322" s="35" t="s">
        <v>56</v>
      </c>
      <c r="E4322" s="39" t="s">
        <v>5136</v>
      </c>
    </row>
    <row r="4323" spans="1:5" ht="12.75">
      <c r="A4323" s="35" t="s">
        <v>57</v>
      </c>
      <c r="E4323" s="40" t="s">
        <v>5</v>
      </c>
    </row>
    <row r="4324" spans="1:5" ht="12.75">
      <c r="A4324" t="s">
        <v>58</v>
      </c>
      <c r="E4324" s="39" t="s">
        <v>59</v>
      </c>
    </row>
    <row r="4325" spans="1:16" ht="25.5">
      <c r="A4325" t="s">
        <v>50</v>
      </c>
      <c s="34" t="s">
        <v>5137</v>
      </c>
      <c s="34" t="s">
        <v>5138</v>
      </c>
      <c s="35" t="s">
        <v>5</v>
      </c>
      <c s="6" t="s">
        <v>5139</v>
      </c>
      <c s="36" t="s">
        <v>64</v>
      </c>
      <c s="37">
        <v>16.081</v>
      </c>
      <c s="36">
        <v>0.00215</v>
      </c>
      <c s="36">
        <f>ROUND(G4325*H4325,6)</f>
      </c>
      <c r="L4325" s="38">
        <v>0</v>
      </c>
      <c s="32">
        <f>ROUND(ROUND(L4325,2)*ROUND(G4325,3),2)</f>
      </c>
      <c s="36" t="s">
        <v>926</v>
      </c>
      <c>
        <f>(M4325*21)/100</f>
      </c>
      <c t="s">
        <v>28</v>
      </c>
    </row>
    <row r="4326" spans="1:5" ht="25.5">
      <c r="A4326" s="35" t="s">
        <v>56</v>
      </c>
      <c r="E4326" s="39" t="s">
        <v>5139</v>
      </c>
    </row>
    <row r="4327" spans="1:5" ht="12.75">
      <c r="A4327" s="35" t="s">
        <v>57</v>
      </c>
      <c r="E4327" s="40" t="s">
        <v>5</v>
      </c>
    </row>
    <row r="4328" spans="1:5" ht="12.75">
      <c r="A4328" t="s">
        <v>58</v>
      </c>
      <c r="E4328" s="39" t="s">
        <v>59</v>
      </c>
    </row>
    <row r="4329" spans="1:16" ht="25.5">
      <c r="A4329" t="s">
        <v>50</v>
      </c>
      <c s="34" t="s">
        <v>5140</v>
      </c>
      <c s="34" t="s">
        <v>5141</v>
      </c>
      <c s="35" t="s">
        <v>5</v>
      </c>
      <c s="6" t="s">
        <v>5142</v>
      </c>
      <c s="36" t="s">
        <v>939</v>
      </c>
      <c s="37">
        <v>2.391</v>
      </c>
      <c s="36">
        <v>0</v>
      </c>
      <c s="36">
        <f>ROUND(G4329*H4329,6)</f>
      </c>
      <c r="L4329" s="38">
        <v>0</v>
      </c>
      <c s="32">
        <f>ROUND(ROUND(L4329,2)*ROUND(G4329,3),2)</f>
      </c>
      <c s="36" t="s">
        <v>926</v>
      </c>
      <c>
        <f>(M4329*21)/100</f>
      </c>
      <c t="s">
        <v>28</v>
      </c>
    </row>
    <row r="4330" spans="1:5" ht="25.5">
      <c r="A4330" s="35" t="s">
        <v>56</v>
      </c>
      <c r="E4330" s="39" t="s">
        <v>5142</v>
      </c>
    </row>
    <row r="4331" spans="1:5" ht="12.75">
      <c r="A4331" s="35" t="s">
        <v>57</v>
      </c>
      <c r="E4331" s="40" t="s">
        <v>5</v>
      </c>
    </row>
    <row r="4332" spans="1:5" ht="12.75">
      <c r="A4332" t="s">
        <v>58</v>
      </c>
      <c r="E4332" s="39" t="s">
        <v>59</v>
      </c>
    </row>
    <row r="4333" spans="1:13" ht="12.75">
      <c r="A4333" t="s">
        <v>47</v>
      </c>
      <c r="C4333" s="31" t="s">
        <v>4228</v>
      </c>
      <c r="E4333" s="33" t="s">
        <v>5143</v>
      </c>
      <c r="J4333" s="32">
        <f>0</f>
      </c>
      <c s="32">
        <f>0</f>
      </c>
      <c s="32">
        <f>0+L4334+L4338+L4342+L4346+L4350+L4354+L4358+L4362+L4366+L4370+L4374+L4378+L4382</f>
      </c>
      <c s="32">
        <f>0+M4334+M4338+M4342+M4346+M4350+M4354+M4358+M4362+M4366+M4370+M4374+M4378+M4382</f>
      </c>
    </row>
    <row r="4334" spans="1:16" ht="38.25">
      <c r="A4334" t="s">
        <v>50</v>
      </c>
      <c s="34" t="s">
        <v>5144</v>
      </c>
      <c s="34" t="s">
        <v>5145</v>
      </c>
      <c s="35" t="s">
        <v>5</v>
      </c>
      <c s="6" t="s">
        <v>5146</v>
      </c>
      <c s="36" t="s">
        <v>423</v>
      </c>
      <c s="37">
        <v>30.6</v>
      </c>
      <c s="36">
        <v>0.01556</v>
      </c>
      <c s="36">
        <f>ROUND(G4334*H4334,6)</f>
      </c>
      <c r="L4334" s="38">
        <v>0</v>
      </c>
      <c s="32">
        <f>ROUND(ROUND(L4334,2)*ROUND(G4334,3),2)</f>
      </c>
      <c s="36" t="s">
        <v>926</v>
      </c>
      <c>
        <f>(M4334*21)/100</f>
      </c>
      <c t="s">
        <v>28</v>
      </c>
    </row>
    <row r="4335" spans="1:5" ht="38.25">
      <c r="A4335" s="35" t="s">
        <v>56</v>
      </c>
      <c r="E4335" s="39" t="s">
        <v>5147</v>
      </c>
    </row>
    <row r="4336" spans="1:5" ht="12.75">
      <c r="A4336" s="35" t="s">
        <v>57</v>
      </c>
      <c r="E4336" s="40" t="s">
        <v>5</v>
      </c>
    </row>
    <row r="4337" spans="1:5" ht="12.75">
      <c r="A4337" t="s">
        <v>58</v>
      </c>
      <c r="E4337" s="39" t="s">
        <v>59</v>
      </c>
    </row>
    <row r="4338" spans="1:16" ht="38.25">
      <c r="A4338" t="s">
        <v>50</v>
      </c>
      <c s="34" t="s">
        <v>5148</v>
      </c>
      <c s="34" t="s">
        <v>5149</v>
      </c>
      <c s="35" t="s">
        <v>5</v>
      </c>
      <c s="6" t="s">
        <v>5150</v>
      </c>
      <c s="36" t="s">
        <v>423</v>
      </c>
      <c s="37">
        <v>83.9</v>
      </c>
      <c s="36">
        <v>0.0122</v>
      </c>
      <c s="36">
        <f>ROUND(G4338*H4338,6)</f>
      </c>
      <c r="L4338" s="38">
        <v>0</v>
      </c>
      <c s="32">
        <f>ROUND(ROUND(L4338,2)*ROUND(G4338,3),2)</f>
      </c>
      <c s="36" t="s">
        <v>926</v>
      </c>
      <c>
        <f>(M4338*21)/100</f>
      </c>
      <c t="s">
        <v>28</v>
      </c>
    </row>
    <row r="4339" spans="1:5" ht="38.25">
      <c r="A4339" s="35" t="s">
        <v>56</v>
      </c>
      <c r="E4339" s="39" t="s">
        <v>5151</v>
      </c>
    </row>
    <row r="4340" spans="1:5" ht="12.75">
      <c r="A4340" s="35" t="s">
        <v>57</v>
      </c>
      <c r="E4340" s="40" t="s">
        <v>5</v>
      </c>
    </row>
    <row r="4341" spans="1:5" ht="12.75">
      <c r="A4341" t="s">
        <v>58</v>
      </c>
      <c r="E4341" s="39" t="s">
        <v>59</v>
      </c>
    </row>
    <row r="4342" spans="1:16" ht="25.5">
      <c r="A4342" t="s">
        <v>50</v>
      </c>
      <c s="34" t="s">
        <v>5152</v>
      </c>
      <c s="34" t="s">
        <v>5153</v>
      </c>
      <c s="35" t="s">
        <v>5</v>
      </c>
      <c s="6" t="s">
        <v>5154</v>
      </c>
      <c s="36" t="s">
        <v>423</v>
      </c>
      <c s="37">
        <v>33</v>
      </c>
      <c s="36">
        <v>0.02487</v>
      </c>
      <c s="36">
        <f>ROUND(G4342*H4342,6)</f>
      </c>
      <c r="L4342" s="38">
        <v>0</v>
      </c>
      <c s="32">
        <f>ROUND(ROUND(L4342,2)*ROUND(G4342,3),2)</f>
      </c>
      <c s="36" t="s">
        <v>926</v>
      </c>
      <c>
        <f>(M4342*21)/100</f>
      </c>
      <c t="s">
        <v>28</v>
      </c>
    </row>
    <row r="4343" spans="1:5" ht="38.25">
      <c r="A4343" s="35" t="s">
        <v>56</v>
      </c>
      <c r="E4343" s="39" t="s">
        <v>5155</v>
      </c>
    </row>
    <row r="4344" spans="1:5" ht="38.25">
      <c r="A4344" s="35" t="s">
        <v>57</v>
      </c>
      <c r="E4344" s="40" t="s">
        <v>5156</v>
      </c>
    </row>
    <row r="4345" spans="1:5" ht="12.75">
      <c r="A4345" t="s">
        <v>58</v>
      </c>
      <c r="E4345" s="39" t="s">
        <v>5</v>
      </c>
    </row>
    <row r="4346" spans="1:16" ht="25.5">
      <c r="A4346" t="s">
        <v>50</v>
      </c>
      <c s="34" t="s">
        <v>5157</v>
      </c>
      <c s="34" t="s">
        <v>5158</v>
      </c>
      <c s="35" t="s">
        <v>5</v>
      </c>
      <c s="6" t="s">
        <v>5159</v>
      </c>
      <c s="36" t="s">
        <v>423</v>
      </c>
      <c s="37">
        <v>9</v>
      </c>
      <c s="36">
        <v>0.03119</v>
      </c>
      <c s="36">
        <f>ROUND(G4346*H4346,6)</f>
      </c>
      <c r="L4346" s="38">
        <v>0</v>
      </c>
      <c s="32">
        <f>ROUND(ROUND(L4346,2)*ROUND(G4346,3),2)</f>
      </c>
      <c s="36" t="s">
        <v>926</v>
      </c>
      <c>
        <f>(M4346*21)/100</f>
      </c>
      <c t="s">
        <v>28</v>
      </c>
    </row>
    <row r="4347" spans="1:5" ht="38.25">
      <c r="A4347" s="35" t="s">
        <v>56</v>
      </c>
      <c r="E4347" s="39" t="s">
        <v>5160</v>
      </c>
    </row>
    <row r="4348" spans="1:5" ht="12.75">
      <c r="A4348" s="35" t="s">
        <v>57</v>
      </c>
      <c r="E4348" s="40" t="s">
        <v>5161</v>
      </c>
    </row>
    <row r="4349" spans="1:5" ht="12.75">
      <c r="A4349" t="s">
        <v>58</v>
      </c>
      <c r="E4349" s="39" t="s">
        <v>5</v>
      </c>
    </row>
    <row r="4350" spans="1:16" ht="25.5">
      <c r="A4350" t="s">
        <v>50</v>
      </c>
      <c s="34" t="s">
        <v>5162</v>
      </c>
      <c s="34" t="s">
        <v>5163</v>
      </c>
      <c s="35" t="s">
        <v>5</v>
      </c>
      <c s="6" t="s">
        <v>5164</v>
      </c>
      <c s="36" t="s">
        <v>423</v>
      </c>
      <c s="37">
        <v>10.4</v>
      </c>
      <c s="36">
        <v>0.03119</v>
      </c>
      <c s="36">
        <f>ROUND(G4350*H4350,6)</f>
      </c>
      <c r="L4350" s="38">
        <v>0</v>
      </c>
      <c s="32">
        <f>ROUND(ROUND(L4350,2)*ROUND(G4350,3),2)</f>
      </c>
      <c s="36" t="s">
        <v>1317</v>
      </c>
      <c>
        <f>(M4350*21)/100</f>
      </c>
      <c t="s">
        <v>28</v>
      </c>
    </row>
    <row r="4351" spans="1:5" ht="38.25">
      <c r="A4351" s="35" t="s">
        <v>56</v>
      </c>
      <c r="E4351" s="39" t="s">
        <v>5165</v>
      </c>
    </row>
    <row r="4352" spans="1:5" ht="12.75">
      <c r="A4352" s="35" t="s">
        <v>57</v>
      </c>
      <c r="E4352" s="40" t="s">
        <v>5166</v>
      </c>
    </row>
    <row r="4353" spans="1:5" ht="12.75">
      <c r="A4353" t="s">
        <v>58</v>
      </c>
      <c r="E4353" s="39" t="s">
        <v>5</v>
      </c>
    </row>
    <row r="4354" spans="1:16" ht="38.25">
      <c r="A4354" t="s">
        <v>50</v>
      </c>
      <c s="34" t="s">
        <v>5167</v>
      </c>
      <c s="34" t="s">
        <v>5168</v>
      </c>
      <c s="35" t="s">
        <v>5</v>
      </c>
      <c s="6" t="s">
        <v>5169</v>
      </c>
      <c s="36" t="s">
        <v>423</v>
      </c>
      <c s="37">
        <v>132.6</v>
      </c>
      <c s="36">
        <v>0.012589</v>
      </c>
      <c s="36">
        <f>ROUND(G4354*H4354,6)</f>
      </c>
      <c r="L4354" s="38">
        <v>0</v>
      </c>
      <c s="32">
        <f>ROUND(ROUND(L4354,2)*ROUND(G4354,3),2)</f>
      </c>
      <c s="36" t="s">
        <v>926</v>
      </c>
      <c>
        <f>(M4354*21)/100</f>
      </c>
      <c t="s">
        <v>28</v>
      </c>
    </row>
    <row r="4355" spans="1:5" ht="38.25">
      <c r="A4355" s="35" t="s">
        <v>56</v>
      </c>
      <c r="E4355" s="39" t="s">
        <v>5170</v>
      </c>
    </row>
    <row r="4356" spans="1:5" ht="12.75">
      <c r="A4356" s="35" t="s">
        <v>57</v>
      </c>
      <c r="E4356" s="40" t="s">
        <v>5</v>
      </c>
    </row>
    <row r="4357" spans="1:5" ht="12.75">
      <c r="A4357" t="s">
        <v>58</v>
      </c>
      <c r="E4357" s="39" t="s">
        <v>59</v>
      </c>
    </row>
    <row r="4358" spans="1:16" ht="25.5">
      <c r="A4358" t="s">
        <v>50</v>
      </c>
      <c s="34" t="s">
        <v>5171</v>
      </c>
      <c s="34" t="s">
        <v>5172</v>
      </c>
      <c s="35" t="s">
        <v>5</v>
      </c>
      <c s="6" t="s">
        <v>5173</v>
      </c>
      <c s="36" t="s">
        <v>423</v>
      </c>
      <c s="37">
        <v>570.5</v>
      </c>
      <c s="36">
        <v>0.001253</v>
      </c>
      <c s="36">
        <f>ROUND(G4358*H4358,6)</f>
      </c>
      <c r="L4358" s="38">
        <v>0</v>
      </c>
      <c s="32">
        <f>ROUND(ROUND(L4358,2)*ROUND(G4358,3),2)</f>
      </c>
      <c s="36" t="s">
        <v>926</v>
      </c>
      <c>
        <f>(M4358*21)/100</f>
      </c>
      <c t="s">
        <v>28</v>
      </c>
    </row>
    <row r="4359" spans="1:5" ht="25.5">
      <c r="A4359" s="35" t="s">
        <v>56</v>
      </c>
      <c r="E4359" s="39" t="s">
        <v>5173</v>
      </c>
    </row>
    <row r="4360" spans="1:5" ht="12.75">
      <c r="A4360" s="35" t="s">
        <v>57</v>
      </c>
      <c r="E4360" s="40" t="s">
        <v>5</v>
      </c>
    </row>
    <row r="4361" spans="1:5" ht="12.75">
      <c r="A4361" t="s">
        <v>58</v>
      </c>
      <c r="E4361" s="39" t="s">
        <v>59</v>
      </c>
    </row>
    <row r="4362" spans="1:16" ht="12.75">
      <c r="A4362" t="s">
        <v>50</v>
      </c>
      <c s="34" t="s">
        <v>5174</v>
      </c>
      <c s="34" t="s">
        <v>5175</v>
      </c>
      <c s="35" t="s">
        <v>5</v>
      </c>
      <c s="6" t="s">
        <v>5176</v>
      </c>
      <c s="36" t="s">
        <v>423</v>
      </c>
      <c s="37">
        <v>599.025</v>
      </c>
      <c s="36">
        <v>0.008</v>
      </c>
      <c s="36">
        <f>ROUND(G4362*H4362,6)</f>
      </c>
      <c r="L4362" s="38">
        <v>0</v>
      </c>
      <c s="32">
        <f>ROUND(ROUND(L4362,2)*ROUND(G4362,3),2)</f>
      </c>
      <c s="36" t="s">
        <v>926</v>
      </c>
      <c>
        <f>(M4362*21)/100</f>
      </c>
      <c t="s">
        <v>28</v>
      </c>
    </row>
    <row r="4363" spans="1:5" ht="12.75">
      <c r="A4363" s="35" t="s">
        <v>56</v>
      </c>
      <c r="E4363" s="39" t="s">
        <v>5176</v>
      </c>
    </row>
    <row r="4364" spans="1:5" ht="12.75">
      <c r="A4364" s="35" t="s">
        <v>57</v>
      </c>
      <c r="E4364" s="40" t="s">
        <v>5</v>
      </c>
    </row>
    <row r="4365" spans="1:5" ht="12.75">
      <c r="A4365" t="s">
        <v>58</v>
      </c>
      <c r="E4365" s="39" t="s">
        <v>59</v>
      </c>
    </row>
    <row r="4366" spans="1:16" ht="12.75">
      <c r="A4366" t="s">
        <v>50</v>
      </c>
      <c s="34" t="s">
        <v>5177</v>
      </c>
      <c s="34" t="s">
        <v>5178</v>
      </c>
      <c s="35" t="s">
        <v>5</v>
      </c>
      <c s="6" t="s">
        <v>5179</v>
      </c>
      <c s="36" t="s">
        <v>423</v>
      </c>
      <c s="37">
        <v>26.544</v>
      </c>
      <c s="36">
        <v>0.02012</v>
      </c>
      <c s="36">
        <f>ROUND(G4366*H4366,6)</f>
      </c>
      <c r="L4366" s="38">
        <v>0</v>
      </c>
      <c s="32">
        <f>ROUND(ROUND(L4366,2)*ROUND(G4366,3),2)</f>
      </c>
      <c s="36" t="s">
        <v>926</v>
      </c>
      <c>
        <f>(M4366*21)/100</f>
      </c>
      <c t="s">
        <v>28</v>
      </c>
    </row>
    <row r="4367" spans="1:5" ht="12.75">
      <c r="A4367" s="35" t="s">
        <v>56</v>
      </c>
      <c r="E4367" s="39" t="s">
        <v>5180</v>
      </c>
    </row>
    <row r="4368" spans="1:5" ht="12.75">
      <c r="A4368" s="35" t="s">
        <v>57</v>
      </c>
      <c r="E4368" s="40" t="s">
        <v>5</v>
      </c>
    </row>
    <row r="4369" spans="1:5" ht="12.75">
      <c r="A4369" t="s">
        <v>58</v>
      </c>
      <c r="E4369" s="39" t="s">
        <v>59</v>
      </c>
    </row>
    <row r="4370" spans="1:16" ht="25.5">
      <c r="A4370" t="s">
        <v>50</v>
      </c>
      <c s="34" t="s">
        <v>5181</v>
      </c>
      <c s="34" t="s">
        <v>5182</v>
      </c>
      <c s="35" t="s">
        <v>5</v>
      </c>
      <c s="6" t="s">
        <v>5183</v>
      </c>
      <c s="36" t="s">
        <v>54</v>
      </c>
      <c s="37">
        <v>5</v>
      </c>
      <c s="36">
        <v>0.030576</v>
      </c>
      <c s="36">
        <f>ROUND(G4370*H4370,6)</f>
      </c>
      <c r="L4370" s="38">
        <v>0</v>
      </c>
      <c s="32">
        <f>ROUND(ROUND(L4370,2)*ROUND(G4370,3),2)</f>
      </c>
      <c s="36" t="s">
        <v>926</v>
      </c>
      <c>
        <f>(M4370*21)/100</f>
      </c>
      <c t="s">
        <v>28</v>
      </c>
    </row>
    <row r="4371" spans="1:5" ht="12.75">
      <c r="A4371" s="35" t="s">
        <v>56</v>
      </c>
      <c r="E4371" s="39" t="s">
        <v>5184</v>
      </c>
    </row>
    <row r="4372" spans="1:5" ht="12.75">
      <c r="A4372" s="35" t="s">
        <v>57</v>
      </c>
      <c r="E4372" s="40" t="s">
        <v>5</v>
      </c>
    </row>
    <row r="4373" spans="1:5" ht="12.75">
      <c r="A4373" t="s">
        <v>58</v>
      </c>
      <c r="E4373" s="39" t="s">
        <v>59</v>
      </c>
    </row>
    <row r="4374" spans="1:16" ht="25.5">
      <c r="A4374" t="s">
        <v>50</v>
      </c>
      <c s="34" t="s">
        <v>5185</v>
      </c>
      <c s="34" t="s">
        <v>5186</v>
      </c>
      <c s="35" t="s">
        <v>5</v>
      </c>
      <c s="6" t="s">
        <v>5187</v>
      </c>
      <c s="36" t="s">
        <v>423</v>
      </c>
      <c s="37">
        <v>433.6</v>
      </c>
      <c s="36">
        <v>0.00117</v>
      </c>
      <c s="36">
        <f>ROUND(G4374*H4374,6)</f>
      </c>
      <c r="L4374" s="38">
        <v>0</v>
      </c>
      <c s="32">
        <f>ROUND(ROUND(L4374,2)*ROUND(G4374,3),2)</f>
      </c>
      <c s="36" t="s">
        <v>926</v>
      </c>
      <c>
        <f>(M4374*21)/100</f>
      </c>
      <c t="s">
        <v>28</v>
      </c>
    </row>
    <row r="4375" spans="1:5" ht="25.5">
      <c r="A4375" s="35" t="s">
        <v>56</v>
      </c>
      <c r="E4375" s="39" t="s">
        <v>5187</v>
      </c>
    </row>
    <row r="4376" spans="1:5" ht="12.75">
      <c r="A4376" s="35" t="s">
        <v>57</v>
      </c>
      <c r="E4376" s="40" t="s">
        <v>5</v>
      </c>
    </row>
    <row r="4377" spans="1:5" ht="12.75">
      <c r="A4377" t="s">
        <v>58</v>
      </c>
      <c r="E4377" s="39" t="s">
        <v>59</v>
      </c>
    </row>
    <row r="4378" spans="1:16" ht="25.5">
      <c r="A4378" t="s">
        <v>50</v>
      </c>
      <c s="34" t="s">
        <v>5188</v>
      </c>
      <c s="34" t="s">
        <v>5189</v>
      </c>
      <c s="35" t="s">
        <v>5</v>
      </c>
      <c s="6" t="s">
        <v>5190</v>
      </c>
      <c s="36" t="s">
        <v>423</v>
      </c>
      <c s="37">
        <v>455.28</v>
      </c>
      <c s="36">
        <v>0.0021</v>
      </c>
      <c s="36">
        <f>ROUND(G4378*H4378,6)</f>
      </c>
      <c r="L4378" s="38">
        <v>0</v>
      </c>
      <c s="32">
        <f>ROUND(ROUND(L4378,2)*ROUND(G4378,3),2)</f>
      </c>
      <c s="36" t="s">
        <v>926</v>
      </c>
      <c>
        <f>(M4378*21)/100</f>
      </c>
      <c t="s">
        <v>28</v>
      </c>
    </row>
    <row r="4379" spans="1:5" ht="25.5">
      <c r="A4379" s="35" t="s">
        <v>56</v>
      </c>
      <c r="E4379" s="39" t="s">
        <v>5190</v>
      </c>
    </row>
    <row r="4380" spans="1:5" ht="12.75">
      <c r="A4380" s="35" t="s">
        <v>57</v>
      </c>
      <c r="E4380" s="40" t="s">
        <v>5</v>
      </c>
    </row>
    <row r="4381" spans="1:5" ht="12.75">
      <c r="A4381" t="s">
        <v>58</v>
      </c>
      <c r="E4381" s="39" t="s">
        <v>59</v>
      </c>
    </row>
    <row r="4382" spans="1:16" ht="25.5">
      <c r="A4382" t="s">
        <v>50</v>
      </c>
      <c s="34" t="s">
        <v>5191</v>
      </c>
      <c s="34" t="s">
        <v>5192</v>
      </c>
      <c s="35" t="s">
        <v>5</v>
      </c>
      <c s="6" t="s">
        <v>5193</v>
      </c>
      <c s="36" t="s">
        <v>939</v>
      </c>
      <c s="37">
        <v>12.252</v>
      </c>
      <c s="36">
        <v>0</v>
      </c>
      <c s="36">
        <f>ROUND(G4382*H4382,6)</f>
      </c>
      <c r="L4382" s="38">
        <v>0</v>
      </c>
      <c s="32">
        <f>ROUND(ROUND(L4382,2)*ROUND(G4382,3),2)</f>
      </c>
      <c s="36" t="s">
        <v>926</v>
      </c>
      <c>
        <f>(M4382*21)/100</f>
      </c>
      <c t="s">
        <v>28</v>
      </c>
    </row>
    <row r="4383" spans="1:5" ht="25.5">
      <c r="A4383" s="35" t="s">
        <v>56</v>
      </c>
      <c r="E4383" s="39" t="s">
        <v>5193</v>
      </c>
    </row>
    <row r="4384" spans="1:5" ht="12.75">
      <c r="A4384" s="35" t="s">
        <v>57</v>
      </c>
      <c r="E4384" s="40" t="s">
        <v>5</v>
      </c>
    </row>
    <row r="4385" spans="1:5" ht="12.75">
      <c r="A4385" t="s">
        <v>58</v>
      </c>
      <c r="E4385" s="39" t="s">
        <v>59</v>
      </c>
    </row>
    <row r="4386" spans="1:13" ht="12.75">
      <c r="A4386" t="s">
        <v>47</v>
      </c>
      <c r="C4386" s="31" t="s">
        <v>4231</v>
      </c>
      <c r="E4386" s="33" t="s">
        <v>5194</v>
      </c>
      <c r="J4386" s="32">
        <f>0</f>
      </c>
      <c s="32">
        <f>0</f>
      </c>
      <c s="32">
        <f>0+L4387+L4391+L4395+L4399+L4403+L4407+L4411+L4415+L4419</f>
      </c>
      <c s="32">
        <f>0+M4387+M4391+M4395+M4399+M4403+M4407+M4411+M4415+M4419</f>
      </c>
    </row>
    <row r="4387" spans="1:16" ht="25.5">
      <c r="A4387" t="s">
        <v>50</v>
      </c>
      <c s="34" t="s">
        <v>5195</v>
      </c>
      <c s="34" t="s">
        <v>5196</v>
      </c>
      <c s="35" t="s">
        <v>5</v>
      </c>
      <c s="6" t="s">
        <v>5197</v>
      </c>
      <c s="36" t="s">
        <v>423</v>
      </c>
      <c s="37">
        <v>11.03</v>
      </c>
      <c s="36">
        <v>0.00263</v>
      </c>
      <c s="36">
        <f>ROUND(G4387*H4387,6)</f>
      </c>
      <c r="L4387" s="38">
        <v>0</v>
      </c>
      <c s="32">
        <f>ROUND(ROUND(L4387,2)*ROUND(G4387,3),2)</f>
      </c>
      <c s="36" t="s">
        <v>926</v>
      </c>
      <c>
        <f>(M4387*21)/100</f>
      </c>
      <c t="s">
        <v>28</v>
      </c>
    </row>
    <row r="4388" spans="1:5" ht="25.5">
      <c r="A4388" s="35" t="s">
        <v>56</v>
      </c>
      <c r="E4388" s="39" t="s">
        <v>5197</v>
      </c>
    </row>
    <row r="4389" spans="1:5" ht="12.75">
      <c r="A4389" s="35" t="s">
        <v>57</v>
      </c>
      <c r="E4389" s="40" t="s">
        <v>5</v>
      </c>
    </row>
    <row r="4390" spans="1:5" ht="12.75">
      <c r="A4390" t="s">
        <v>58</v>
      </c>
      <c r="E4390" s="39" t="s">
        <v>59</v>
      </c>
    </row>
    <row r="4391" spans="1:16" ht="25.5">
      <c r="A4391" t="s">
        <v>50</v>
      </c>
      <c s="34" t="s">
        <v>5198</v>
      </c>
      <c s="34" t="s">
        <v>5199</v>
      </c>
      <c s="35" t="s">
        <v>5</v>
      </c>
      <c s="6" t="s">
        <v>5200</v>
      </c>
      <c s="36" t="s">
        <v>64</v>
      </c>
      <c s="37">
        <v>16.26</v>
      </c>
      <c s="36">
        <v>0.002433</v>
      </c>
      <c s="36">
        <f>ROUND(G4391*H4391,6)</f>
      </c>
      <c r="L4391" s="38">
        <v>0</v>
      </c>
      <c s="32">
        <f>ROUND(ROUND(L4391,2)*ROUND(G4391,3),2)</f>
      </c>
      <c s="36" t="s">
        <v>926</v>
      </c>
      <c>
        <f>(M4391*21)/100</f>
      </c>
      <c t="s">
        <v>28</v>
      </c>
    </row>
    <row r="4392" spans="1:5" ht="12.75">
      <c r="A4392" s="35" t="s">
        <v>56</v>
      </c>
      <c r="E4392" s="39" t="s">
        <v>5201</v>
      </c>
    </row>
    <row r="4393" spans="1:5" ht="12.75">
      <c r="A4393" s="35" t="s">
        <v>57</v>
      </c>
      <c r="E4393" s="40" t="s">
        <v>5</v>
      </c>
    </row>
    <row r="4394" spans="1:5" ht="12.75">
      <c r="A4394" t="s">
        <v>58</v>
      </c>
      <c r="E4394" s="39" t="s">
        <v>59</v>
      </c>
    </row>
    <row r="4395" spans="1:16" ht="25.5">
      <c r="A4395" t="s">
        <v>50</v>
      </c>
      <c s="34" t="s">
        <v>5202</v>
      </c>
      <c s="34" t="s">
        <v>5203</v>
      </c>
      <c s="35" t="s">
        <v>5</v>
      </c>
      <c s="6" t="s">
        <v>5204</v>
      </c>
      <c s="36" t="s">
        <v>64</v>
      </c>
      <c s="37">
        <v>307.67</v>
      </c>
      <c s="36">
        <v>0.002804</v>
      </c>
      <c s="36">
        <f>ROUND(G4395*H4395,6)</f>
      </c>
      <c r="L4395" s="38">
        <v>0</v>
      </c>
      <c s="32">
        <f>ROUND(ROUND(L4395,2)*ROUND(G4395,3),2)</f>
      </c>
      <c s="36" t="s">
        <v>926</v>
      </c>
      <c>
        <f>(M4395*21)/100</f>
      </c>
      <c t="s">
        <v>28</v>
      </c>
    </row>
    <row r="4396" spans="1:5" ht="25.5">
      <c r="A4396" s="35" t="s">
        <v>56</v>
      </c>
      <c r="E4396" s="39" t="s">
        <v>5204</v>
      </c>
    </row>
    <row r="4397" spans="1:5" ht="12.75">
      <c r="A4397" s="35" t="s">
        <v>57</v>
      </c>
      <c r="E4397" s="40" t="s">
        <v>5</v>
      </c>
    </row>
    <row r="4398" spans="1:5" ht="12.75">
      <c r="A4398" t="s">
        <v>58</v>
      </c>
      <c r="E4398" s="39" t="s">
        <v>59</v>
      </c>
    </row>
    <row r="4399" spans="1:16" ht="25.5">
      <c r="A4399" t="s">
        <v>50</v>
      </c>
      <c s="34" t="s">
        <v>5205</v>
      </c>
      <c s="34" t="s">
        <v>5206</v>
      </c>
      <c s="35" t="s">
        <v>5</v>
      </c>
      <c s="6" t="s">
        <v>5207</v>
      </c>
      <c s="36" t="s">
        <v>64</v>
      </c>
      <c s="37">
        <v>38.4</v>
      </c>
      <c s="36">
        <v>0.003139</v>
      </c>
      <c s="36">
        <f>ROUND(G4399*H4399,6)</f>
      </c>
      <c r="L4399" s="38">
        <v>0</v>
      </c>
      <c s="32">
        <f>ROUND(ROUND(L4399,2)*ROUND(G4399,3),2)</f>
      </c>
      <c s="36" t="s">
        <v>926</v>
      </c>
      <c>
        <f>(M4399*21)/100</f>
      </c>
      <c t="s">
        <v>28</v>
      </c>
    </row>
    <row r="4400" spans="1:5" ht="25.5">
      <c r="A4400" s="35" t="s">
        <v>56</v>
      </c>
      <c r="E4400" s="39" t="s">
        <v>5207</v>
      </c>
    </row>
    <row r="4401" spans="1:5" ht="12.75">
      <c r="A4401" s="35" t="s">
        <v>57</v>
      </c>
      <c r="E4401" s="40" t="s">
        <v>5</v>
      </c>
    </row>
    <row r="4402" spans="1:5" ht="12.75">
      <c r="A4402" t="s">
        <v>58</v>
      </c>
      <c r="E4402" s="39" t="s">
        <v>59</v>
      </c>
    </row>
    <row r="4403" spans="1:16" ht="25.5">
      <c r="A4403" t="s">
        <v>50</v>
      </c>
      <c s="34" t="s">
        <v>5208</v>
      </c>
      <c s="34" t="s">
        <v>5209</v>
      </c>
      <c s="35" t="s">
        <v>5</v>
      </c>
      <c s="6" t="s">
        <v>5210</v>
      </c>
      <c s="36" t="s">
        <v>54</v>
      </c>
      <c s="37">
        <v>23</v>
      </c>
      <c s="36">
        <v>0</v>
      </c>
      <c s="36">
        <f>ROUND(G4403*H4403,6)</f>
      </c>
      <c r="L4403" s="38">
        <v>0</v>
      </c>
      <c s="32">
        <f>ROUND(ROUND(L4403,2)*ROUND(G4403,3),2)</f>
      </c>
      <c s="36" t="s">
        <v>926</v>
      </c>
      <c>
        <f>(M4403*21)/100</f>
      </c>
      <c t="s">
        <v>28</v>
      </c>
    </row>
    <row r="4404" spans="1:5" ht="25.5">
      <c r="A4404" s="35" t="s">
        <v>56</v>
      </c>
      <c r="E4404" s="39" t="s">
        <v>5210</v>
      </c>
    </row>
    <row r="4405" spans="1:5" ht="12.75">
      <c r="A4405" s="35" t="s">
        <v>57</v>
      </c>
      <c r="E4405" s="40" t="s">
        <v>5</v>
      </c>
    </row>
    <row r="4406" spans="1:5" ht="12.75">
      <c r="A4406" t="s">
        <v>58</v>
      </c>
      <c r="E4406" s="39" t="s">
        <v>59</v>
      </c>
    </row>
    <row r="4407" spans="1:16" ht="25.5">
      <c r="A4407" t="s">
        <v>50</v>
      </c>
      <c s="34" t="s">
        <v>5211</v>
      </c>
      <c s="34" t="s">
        <v>5212</v>
      </c>
      <c s="35" t="s">
        <v>5</v>
      </c>
      <c s="6" t="s">
        <v>5213</v>
      </c>
      <c s="36" t="s">
        <v>64</v>
      </c>
      <c s="37">
        <v>17.46</v>
      </c>
      <c s="36">
        <v>0.000454</v>
      </c>
      <c s="36">
        <f>ROUND(G4407*H4407,6)</f>
      </c>
      <c r="L4407" s="38">
        <v>0</v>
      </c>
      <c s="32">
        <f>ROUND(ROUND(L4407,2)*ROUND(G4407,3),2)</f>
      </c>
      <c s="36" t="s">
        <v>926</v>
      </c>
      <c>
        <f>(M4407*21)/100</f>
      </c>
      <c t="s">
        <v>28</v>
      </c>
    </row>
    <row r="4408" spans="1:5" ht="12.75">
      <c r="A4408" s="35" t="s">
        <v>56</v>
      </c>
      <c r="E4408" s="39" t="s">
        <v>5201</v>
      </c>
    </row>
    <row r="4409" spans="1:5" ht="12.75">
      <c r="A4409" s="35" t="s">
        <v>57</v>
      </c>
      <c r="E4409" s="40" t="s">
        <v>5</v>
      </c>
    </row>
    <row r="4410" spans="1:5" ht="12.75">
      <c r="A4410" t="s">
        <v>58</v>
      </c>
      <c r="E4410" s="39" t="s">
        <v>59</v>
      </c>
    </row>
    <row r="4411" spans="1:16" ht="25.5">
      <c r="A4411" t="s">
        <v>50</v>
      </c>
      <c s="34" t="s">
        <v>5214</v>
      </c>
      <c s="34" t="s">
        <v>5215</v>
      </c>
      <c s="35" t="s">
        <v>5</v>
      </c>
      <c s="6" t="s">
        <v>5216</v>
      </c>
      <c s="36" t="s">
        <v>64</v>
      </c>
      <c s="37">
        <v>160.36</v>
      </c>
      <c s="36">
        <v>0.000663</v>
      </c>
      <c s="36">
        <f>ROUND(G4411*H4411,6)</f>
      </c>
      <c r="L4411" s="38">
        <v>0</v>
      </c>
      <c s="32">
        <f>ROUND(ROUND(L4411,2)*ROUND(G4411,3),2)</f>
      </c>
      <c s="36" t="s">
        <v>926</v>
      </c>
      <c>
        <f>(M4411*21)/100</f>
      </c>
      <c t="s">
        <v>28</v>
      </c>
    </row>
    <row r="4412" spans="1:5" ht="12.75">
      <c r="A4412" s="35" t="s">
        <v>56</v>
      </c>
      <c r="E4412" s="39" t="s">
        <v>5201</v>
      </c>
    </row>
    <row r="4413" spans="1:5" ht="12.75">
      <c r="A4413" s="35" t="s">
        <v>57</v>
      </c>
      <c r="E4413" s="40" t="s">
        <v>5</v>
      </c>
    </row>
    <row r="4414" spans="1:5" ht="12.75">
      <c r="A4414" t="s">
        <v>58</v>
      </c>
      <c r="E4414" s="39" t="s">
        <v>59</v>
      </c>
    </row>
    <row r="4415" spans="1:16" ht="38.25">
      <c r="A4415" t="s">
        <v>50</v>
      </c>
      <c s="34" t="s">
        <v>5217</v>
      </c>
      <c s="34" t="s">
        <v>5218</v>
      </c>
      <c s="35" t="s">
        <v>5</v>
      </c>
      <c s="6" t="s">
        <v>5219</v>
      </c>
      <c s="36" t="s">
        <v>54</v>
      </c>
      <c s="37">
        <v>18</v>
      </c>
      <c s="36">
        <v>0</v>
      </c>
      <c s="36">
        <f>ROUND(G4415*H4415,6)</f>
      </c>
      <c r="L4415" s="38">
        <v>0</v>
      </c>
      <c s="32">
        <f>ROUND(ROUND(L4415,2)*ROUND(G4415,3),2)</f>
      </c>
      <c s="36" t="s">
        <v>926</v>
      </c>
      <c>
        <f>(M4415*21)/100</f>
      </c>
      <c t="s">
        <v>28</v>
      </c>
    </row>
    <row r="4416" spans="1:5" ht="38.25">
      <c r="A4416" s="35" t="s">
        <v>56</v>
      </c>
      <c r="E4416" s="39" t="s">
        <v>5219</v>
      </c>
    </row>
    <row r="4417" spans="1:5" ht="12.75">
      <c r="A4417" s="35" t="s">
        <v>57</v>
      </c>
      <c r="E4417" s="40" t="s">
        <v>5</v>
      </c>
    </row>
    <row r="4418" spans="1:5" ht="12.75">
      <c r="A4418" t="s">
        <v>58</v>
      </c>
      <c r="E4418" s="39" t="s">
        <v>59</v>
      </c>
    </row>
    <row r="4419" spans="1:16" ht="25.5">
      <c r="A4419" t="s">
        <v>50</v>
      </c>
      <c s="34" t="s">
        <v>5220</v>
      </c>
      <c s="34" t="s">
        <v>5221</v>
      </c>
      <c s="35" t="s">
        <v>5</v>
      </c>
      <c s="6" t="s">
        <v>5222</v>
      </c>
      <c s="36" t="s">
        <v>939</v>
      </c>
      <c s="37">
        <v>1.164</v>
      </c>
      <c s="36">
        <v>0</v>
      </c>
      <c s="36">
        <f>ROUND(G4419*H4419,6)</f>
      </c>
      <c r="L4419" s="38">
        <v>0</v>
      </c>
      <c s="32">
        <f>ROUND(ROUND(L4419,2)*ROUND(G4419,3),2)</f>
      </c>
      <c s="36" t="s">
        <v>926</v>
      </c>
      <c>
        <f>(M4419*21)/100</f>
      </c>
      <c t="s">
        <v>28</v>
      </c>
    </row>
    <row r="4420" spans="1:5" ht="25.5">
      <c r="A4420" s="35" t="s">
        <v>56</v>
      </c>
      <c r="E4420" s="39" t="s">
        <v>5222</v>
      </c>
    </row>
    <row r="4421" spans="1:5" ht="12.75">
      <c r="A4421" s="35" t="s">
        <v>57</v>
      </c>
      <c r="E4421" s="40" t="s">
        <v>5</v>
      </c>
    </row>
    <row r="4422" spans="1:5" ht="12.75">
      <c r="A4422" t="s">
        <v>58</v>
      </c>
      <c r="E4422" s="39" t="s">
        <v>59</v>
      </c>
    </row>
    <row r="4423" spans="1:13" ht="12.75">
      <c r="A4423" t="s">
        <v>47</v>
      </c>
      <c r="C4423" s="31" t="s">
        <v>4237</v>
      </c>
      <c r="E4423" s="33" t="s">
        <v>5223</v>
      </c>
      <c r="J4423" s="32">
        <f>0</f>
      </c>
      <c s="32">
        <f>0</f>
      </c>
      <c s="32">
        <f>0+L4424+L4428+L4432+L4436+L4440+L4444+L4448+L4452+L4456+L4460+L4464+L4468+L4472+L4476+L4480+L4484+L4488+L4492</f>
      </c>
      <c s="32">
        <f>0+M4424+M4428+M4432+M4436+M4440+M4444+M4448+M4452+M4456+M4460+M4464+M4468+M4472+M4476+M4480+M4484+M4488+M4492</f>
      </c>
    </row>
    <row r="4424" spans="1:16" ht="12.75">
      <c r="A4424" t="s">
        <v>50</v>
      </c>
      <c s="34" t="s">
        <v>5224</v>
      </c>
      <c s="34" t="s">
        <v>5225</v>
      </c>
      <c s="35" t="s">
        <v>5</v>
      </c>
      <c s="6" t="s">
        <v>5226</v>
      </c>
      <c s="36" t="s">
        <v>64</v>
      </c>
      <c s="37">
        <v>7.668</v>
      </c>
      <c s="36">
        <v>0</v>
      </c>
      <c s="36">
        <f>ROUND(G4424*H4424,6)</f>
      </c>
      <c r="L4424" s="38">
        <v>0</v>
      </c>
      <c s="32">
        <f>ROUND(ROUND(L4424,2)*ROUND(G4424,3),2)</f>
      </c>
      <c s="36" t="s">
        <v>926</v>
      </c>
      <c>
        <f>(M4424*21)/100</f>
      </c>
      <c t="s">
        <v>28</v>
      </c>
    </row>
    <row r="4425" spans="1:5" ht="12.75">
      <c r="A4425" s="35" t="s">
        <v>56</v>
      </c>
      <c r="E4425" s="39" t="s">
        <v>2409</v>
      </c>
    </row>
    <row r="4426" spans="1:5" ht="12.75">
      <c r="A4426" s="35" t="s">
        <v>57</v>
      </c>
      <c r="E4426" s="40" t="s">
        <v>5</v>
      </c>
    </row>
    <row r="4427" spans="1:5" ht="12.75">
      <c r="A4427" t="s">
        <v>58</v>
      </c>
      <c r="E4427" s="39" t="s">
        <v>59</v>
      </c>
    </row>
    <row r="4428" spans="1:16" ht="12.75">
      <c r="A4428" t="s">
        <v>50</v>
      </c>
      <c s="34" t="s">
        <v>5227</v>
      </c>
      <c s="34" t="s">
        <v>5228</v>
      </c>
      <c s="35" t="s">
        <v>5</v>
      </c>
      <c s="6" t="s">
        <v>5229</v>
      </c>
      <c s="36" t="s">
        <v>64</v>
      </c>
      <c s="37">
        <v>8.435</v>
      </c>
      <c s="36">
        <v>0</v>
      </c>
      <c s="36">
        <f>ROUND(G4428*H4428,6)</f>
      </c>
      <c r="L4428" s="38">
        <v>0</v>
      </c>
      <c s="32">
        <f>ROUND(ROUND(L4428,2)*ROUND(G4428,3),2)</f>
      </c>
      <c s="36" t="s">
        <v>926</v>
      </c>
      <c>
        <f>(M4428*21)/100</f>
      </c>
      <c t="s">
        <v>28</v>
      </c>
    </row>
    <row r="4429" spans="1:5" ht="12.75">
      <c r="A4429" s="35" t="s">
        <v>56</v>
      </c>
      <c r="E4429" s="39" t="s">
        <v>5229</v>
      </c>
    </row>
    <row r="4430" spans="1:5" ht="12.75">
      <c r="A4430" s="35" t="s">
        <v>57</v>
      </c>
      <c r="E4430" s="40" t="s">
        <v>5</v>
      </c>
    </row>
    <row r="4431" spans="1:5" ht="12.75">
      <c r="A4431" t="s">
        <v>58</v>
      </c>
      <c r="E4431" s="39" t="s">
        <v>59</v>
      </c>
    </row>
    <row r="4432" spans="1:16" ht="12.75">
      <c r="A4432" t="s">
        <v>50</v>
      </c>
      <c s="34" t="s">
        <v>5230</v>
      </c>
      <c s="34" t="s">
        <v>5231</v>
      </c>
      <c s="35" t="s">
        <v>5</v>
      </c>
      <c s="6" t="s">
        <v>5232</v>
      </c>
      <c s="36" t="s">
        <v>54</v>
      </c>
      <c s="37">
        <v>9</v>
      </c>
      <c s="36">
        <v>1E-05</v>
      </c>
      <c s="36">
        <f>ROUND(G4432*H4432,6)</f>
      </c>
      <c r="L4432" s="38">
        <v>0</v>
      </c>
      <c s="32">
        <f>ROUND(ROUND(L4432,2)*ROUND(G4432,3),2)</f>
      </c>
      <c s="36" t="s">
        <v>97</v>
      </c>
      <c>
        <f>(M4432*21)/100</f>
      </c>
      <c t="s">
        <v>28</v>
      </c>
    </row>
    <row r="4433" spans="1:5" ht="12.75">
      <c r="A4433" s="35" t="s">
        <v>56</v>
      </c>
      <c r="E4433" s="39" t="s">
        <v>5232</v>
      </c>
    </row>
    <row r="4434" spans="1:5" ht="12.75">
      <c r="A4434" s="35" t="s">
        <v>57</v>
      </c>
      <c r="E4434" s="40" t="s">
        <v>5</v>
      </c>
    </row>
    <row r="4435" spans="1:5" ht="12.75">
      <c r="A4435" t="s">
        <v>58</v>
      </c>
      <c r="E4435" s="39" t="s">
        <v>5</v>
      </c>
    </row>
    <row r="4436" spans="1:16" ht="25.5">
      <c r="A4436" t="s">
        <v>50</v>
      </c>
      <c s="34" t="s">
        <v>5233</v>
      </c>
      <c s="34" t="s">
        <v>5234</v>
      </c>
      <c s="35" t="s">
        <v>5</v>
      </c>
      <c s="6" t="s">
        <v>5235</v>
      </c>
      <c s="36" t="s">
        <v>423</v>
      </c>
      <c s="37">
        <v>50.35</v>
      </c>
      <c s="36">
        <v>0</v>
      </c>
      <c s="36">
        <f>ROUND(G4436*H4436,6)</f>
      </c>
      <c r="L4436" s="38">
        <v>0</v>
      </c>
      <c s="32">
        <f>ROUND(ROUND(L4436,2)*ROUND(G4436,3),2)</f>
      </c>
      <c s="36" t="s">
        <v>926</v>
      </c>
      <c>
        <f>(M4436*21)/100</f>
      </c>
      <c t="s">
        <v>28</v>
      </c>
    </row>
    <row r="4437" spans="1:5" ht="25.5">
      <c r="A4437" s="35" t="s">
        <v>56</v>
      </c>
      <c r="E4437" s="39" t="s">
        <v>5235</v>
      </c>
    </row>
    <row r="4438" spans="1:5" ht="12.75">
      <c r="A4438" s="35" t="s">
        <v>57</v>
      </c>
      <c r="E4438" s="40" t="s">
        <v>5</v>
      </c>
    </row>
    <row r="4439" spans="1:5" ht="12.75">
      <c r="A4439" t="s">
        <v>58</v>
      </c>
      <c r="E4439" s="39" t="s">
        <v>59</v>
      </c>
    </row>
    <row r="4440" spans="1:16" ht="12.75">
      <c r="A4440" t="s">
        <v>50</v>
      </c>
      <c s="34" t="s">
        <v>5236</v>
      </c>
      <c s="34" t="s">
        <v>5237</v>
      </c>
      <c s="35" t="s">
        <v>5</v>
      </c>
      <c s="6" t="s">
        <v>5238</v>
      </c>
      <c s="36" t="s">
        <v>423</v>
      </c>
      <c s="37">
        <v>55.385</v>
      </c>
      <c s="36">
        <v>0.01533</v>
      </c>
      <c s="36">
        <f>ROUND(G4440*H4440,6)</f>
      </c>
      <c r="L4440" s="38">
        <v>0</v>
      </c>
      <c s="32">
        <f>ROUND(ROUND(L4440,2)*ROUND(G4440,3),2)</f>
      </c>
      <c s="36" t="s">
        <v>97</v>
      </c>
      <c>
        <f>(M4440*21)/100</f>
      </c>
      <c t="s">
        <v>28</v>
      </c>
    </row>
    <row r="4441" spans="1:5" ht="12.75">
      <c r="A4441" s="35" t="s">
        <v>56</v>
      </c>
      <c r="E4441" s="39" t="s">
        <v>5238</v>
      </c>
    </row>
    <row r="4442" spans="1:5" ht="12.75">
      <c r="A4442" s="35" t="s">
        <v>57</v>
      </c>
      <c r="E4442" s="40" t="s">
        <v>5</v>
      </c>
    </row>
    <row r="4443" spans="1:5" ht="12.75">
      <c r="A4443" t="s">
        <v>58</v>
      </c>
      <c r="E4443" s="39" t="s">
        <v>5</v>
      </c>
    </row>
    <row r="4444" spans="1:16" ht="12.75">
      <c r="A4444" t="s">
        <v>50</v>
      </c>
      <c s="34" t="s">
        <v>5239</v>
      </c>
      <c s="34" t="s">
        <v>5240</v>
      </c>
      <c s="35" t="s">
        <v>5</v>
      </c>
      <c s="6" t="s">
        <v>5241</v>
      </c>
      <c s="36" t="s">
        <v>64</v>
      </c>
      <c s="37">
        <v>70</v>
      </c>
      <c s="36">
        <v>0</v>
      </c>
      <c s="36">
        <f>ROUND(G4444*H4444,6)</f>
      </c>
      <c r="L4444" s="38">
        <v>0</v>
      </c>
      <c s="32">
        <f>ROUND(ROUND(L4444,2)*ROUND(G4444,3),2)</f>
      </c>
      <c s="36" t="s">
        <v>926</v>
      </c>
      <c>
        <f>(M4444*21)/100</f>
      </c>
      <c t="s">
        <v>28</v>
      </c>
    </row>
    <row r="4445" spans="1:5" ht="12.75">
      <c r="A4445" s="35" t="s">
        <v>56</v>
      </c>
      <c r="E4445" s="39" t="s">
        <v>5241</v>
      </c>
    </row>
    <row r="4446" spans="1:5" ht="12.75">
      <c r="A4446" s="35" t="s">
        <v>57</v>
      </c>
      <c r="E4446" s="40" t="s">
        <v>5</v>
      </c>
    </row>
    <row r="4447" spans="1:5" ht="12.75">
      <c r="A4447" t="s">
        <v>58</v>
      </c>
      <c r="E4447" s="39" t="s">
        <v>59</v>
      </c>
    </row>
    <row r="4448" spans="1:16" ht="12.75">
      <c r="A4448" t="s">
        <v>50</v>
      </c>
      <c s="34" t="s">
        <v>5242</v>
      </c>
      <c s="34" t="s">
        <v>5243</v>
      </c>
      <c s="35" t="s">
        <v>5</v>
      </c>
      <c s="6" t="s">
        <v>5244</v>
      </c>
      <c s="36" t="s">
        <v>236</v>
      </c>
      <c s="37">
        <v>0.176</v>
      </c>
      <c s="36">
        <v>0.55</v>
      </c>
      <c s="36">
        <f>ROUND(G4448*H4448,6)</f>
      </c>
      <c r="L4448" s="38">
        <v>0</v>
      </c>
      <c s="32">
        <f>ROUND(ROUND(L4448,2)*ROUND(G4448,3),2)</f>
      </c>
      <c s="36" t="s">
        <v>926</v>
      </c>
      <c>
        <f>(M4448*21)/100</f>
      </c>
      <c t="s">
        <v>28</v>
      </c>
    </row>
    <row r="4449" spans="1:5" ht="12.75">
      <c r="A4449" s="35" t="s">
        <v>56</v>
      </c>
      <c r="E4449" s="39" t="s">
        <v>5244</v>
      </c>
    </row>
    <row r="4450" spans="1:5" ht="12.75">
      <c r="A4450" s="35" t="s">
        <v>57</v>
      </c>
      <c r="E4450" s="40" t="s">
        <v>5</v>
      </c>
    </row>
    <row r="4451" spans="1:5" ht="12.75">
      <c r="A4451" t="s">
        <v>58</v>
      </c>
      <c r="E4451" s="39" t="s">
        <v>59</v>
      </c>
    </row>
    <row r="4452" spans="1:16" ht="25.5">
      <c r="A4452" t="s">
        <v>50</v>
      </c>
      <c s="34" t="s">
        <v>5245</v>
      </c>
      <c s="34" t="s">
        <v>5246</v>
      </c>
      <c s="35" t="s">
        <v>5</v>
      </c>
      <c s="6" t="s">
        <v>5247</v>
      </c>
      <c s="36" t="s">
        <v>54</v>
      </c>
      <c s="37">
        <v>1</v>
      </c>
      <c s="36">
        <v>0</v>
      </c>
      <c s="36">
        <f>ROUND(G4452*H4452,6)</f>
      </c>
      <c r="L4452" s="38">
        <v>0</v>
      </c>
      <c s="32">
        <f>ROUND(ROUND(L4452,2)*ROUND(G4452,3),2)</f>
      </c>
      <c s="36" t="s">
        <v>926</v>
      </c>
      <c>
        <f>(M4452*21)/100</f>
      </c>
      <c t="s">
        <v>28</v>
      </c>
    </row>
    <row r="4453" spans="1:5" ht="25.5">
      <c r="A4453" s="35" t="s">
        <v>56</v>
      </c>
      <c r="E4453" s="39" t="s">
        <v>5247</v>
      </c>
    </row>
    <row r="4454" spans="1:5" ht="12.75">
      <c r="A4454" s="35" t="s">
        <v>57</v>
      </c>
      <c r="E4454" s="40" t="s">
        <v>5</v>
      </c>
    </row>
    <row r="4455" spans="1:5" ht="12.75">
      <c r="A4455" t="s">
        <v>58</v>
      </c>
      <c r="E4455" s="39" t="s">
        <v>59</v>
      </c>
    </row>
    <row r="4456" spans="1:16" ht="12.75">
      <c r="A4456" t="s">
        <v>50</v>
      </c>
      <c s="34" t="s">
        <v>5248</v>
      </c>
      <c s="34" t="s">
        <v>5249</v>
      </c>
      <c s="35" t="s">
        <v>5</v>
      </c>
      <c s="6" t="s">
        <v>5250</v>
      </c>
      <c s="36" t="s">
        <v>54</v>
      </c>
      <c s="37">
        <v>1</v>
      </c>
      <c s="36">
        <v>0.016</v>
      </c>
      <c s="36">
        <f>ROUND(G4456*H4456,6)</f>
      </c>
      <c r="L4456" s="38">
        <v>0</v>
      </c>
      <c s="32">
        <f>ROUND(ROUND(L4456,2)*ROUND(G4456,3),2)</f>
      </c>
      <c s="36" t="s">
        <v>97</v>
      </c>
      <c>
        <f>(M4456*21)/100</f>
      </c>
      <c t="s">
        <v>28</v>
      </c>
    </row>
    <row r="4457" spans="1:5" ht="12.75">
      <c r="A4457" s="35" t="s">
        <v>56</v>
      </c>
      <c r="E4457" s="39" t="s">
        <v>5250</v>
      </c>
    </row>
    <row r="4458" spans="1:5" ht="12.75">
      <c r="A4458" s="35" t="s">
        <v>57</v>
      </c>
      <c r="E4458" s="40" t="s">
        <v>5</v>
      </c>
    </row>
    <row r="4459" spans="1:5" ht="12.75">
      <c r="A4459" t="s">
        <v>58</v>
      </c>
      <c r="E4459" s="39" t="s">
        <v>5251</v>
      </c>
    </row>
    <row r="4460" spans="1:16" ht="12.75">
      <c r="A4460" t="s">
        <v>50</v>
      </c>
      <c s="34" t="s">
        <v>5252</v>
      </c>
      <c s="34" t="s">
        <v>5253</v>
      </c>
      <c s="35" t="s">
        <v>5</v>
      </c>
      <c s="6" t="s">
        <v>5254</v>
      </c>
      <c s="36" t="s">
        <v>511</v>
      </c>
      <c s="37">
        <v>1</v>
      </c>
      <c s="36">
        <v>0</v>
      </c>
      <c s="36">
        <f>ROUND(G4460*H4460,6)</f>
      </c>
      <c r="L4460" s="38">
        <v>0</v>
      </c>
      <c s="32">
        <f>ROUND(ROUND(L4460,2)*ROUND(G4460,3),2)</f>
      </c>
      <c s="36" t="s">
        <v>97</v>
      </c>
      <c>
        <f>(M4460*21)/100</f>
      </c>
      <c t="s">
        <v>28</v>
      </c>
    </row>
    <row r="4461" spans="1:5" ht="12.75">
      <c r="A4461" s="35" t="s">
        <v>56</v>
      </c>
      <c r="E4461" s="39" t="s">
        <v>5254</v>
      </c>
    </row>
    <row r="4462" spans="1:5" ht="12.75">
      <c r="A4462" s="35" t="s">
        <v>57</v>
      </c>
      <c r="E4462" s="40" t="s">
        <v>5</v>
      </c>
    </row>
    <row r="4463" spans="1:5" ht="51">
      <c r="A4463" t="s">
        <v>58</v>
      </c>
      <c r="E4463" s="39" t="s">
        <v>5255</v>
      </c>
    </row>
    <row r="4464" spans="1:16" ht="12.75">
      <c r="A4464" t="s">
        <v>50</v>
      </c>
      <c s="34" t="s">
        <v>5256</v>
      </c>
      <c s="34" t="s">
        <v>5257</v>
      </c>
      <c s="35" t="s">
        <v>5</v>
      </c>
      <c s="6" t="s">
        <v>5258</v>
      </c>
      <c s="36" t="s">
        <v>511</v>
      </c>
      <c s="37">
        <v>2</v>
      </c>
      <c s="36">
        <v>0</v>
      </c>
      <c s="36">
        <f>ROUND(G4464*H4464,6)</f>
      </c>
      <c r="L4464" s="38">
        <v>0</v>
      </c>
      <c s="32">
        <f>ROUND(ROUND(L4464,2)*ROUND(G4464,3),2)</f>
      </c>
      <c s="36" t="s">
        <v>97</v>
      </c>
      <c>
        <f>(M4464*21)/100</f>
      </c>
      <c t="s">
        <v>28</v>
      </c>
    </row>
    <row r="4465" spans="1:5" ht="12.75">
      <c r="A4465" s="35" t="s">
        <v>56</v>
      </c>
      <c r="E4465" s="39" t="s">
        <v>5258</v>
      </c>
    </row>
    <row r="4466" spans="1:5" ht="12.75">
      <c r="A4466" s="35" t="s">
        <v>57</v>
      </c>
      <c r="E4466" s="40" t="s">
        <v>5</v>
      </c>
    </row>
    <row r="4467" spans="1:5" ht="12.75">
      <c r="A4467" t="s">
        <v>58</v>
      </c>
      <c r="E4467" s="39" t="s">
        <v>5180</v>
      </c>
    </row>
    <row r="4468" spans="1:16" ht="25.5">
      <c r="A4468" t="s">
        <v>50</v>
      </c>
      <c s="34" t="s">
        <v>5259</v>
      </c>
      <c s="34" t="s">
        <v>5260</v>
      </c>
      <c s="35" t="s">
        <v>5</v>
      </c>
      <c s="6" t="s">
        <v>5261</v>
      </c>
      <c s="36" t="s">
        <v>54</v>
      </c>
      <c s="37">
        <v>9</v>
      </c>
      <c s="36">
        <v>0</v>
      </c>
      <c s="36">
        <f>ROUND(G4468*H4468,6)</f>
      </c>
      <c r="L4468" s="38">
        <v>0</v>
      </c>
      <c s="32">
        <f>ROUND(ROUND(L4468,2)*ROUND(G4468,3),2)</f>
      </c>
      <c s="36" t="s">
        <v>926</v>
      </c>
      <c>
        <f>(M4468*21)/100</f>
      </c>
      <c t="s">
        <v>28</v>
      </c>
    </row>
    <row r="4469" spans="1:5" ht="12.75">
      <c r="A4469" s="35" t="s">
        <v>56</v>
      </c>
      <c r="E4469" s="39" t="s">
        <v>5180</v>
      </c>
    </row>
    <row r="4470" spans="1:5" ht="12.75">
      <c r="A4470" s="35" t="s">
        <v>57</v>
      </c>
      <c r="E4470" s="40" t="s">
        <v>5</v>
      </c>
    </row>
    <row r="4471" spans="1:5" ht="12.75">
      <c r="A4471" t="s">
        <v>58</v>
      </c>
      <c r="E4471" s="39" t="s">
        <v>59</v>
      </c>
    </row>
    <row r="4472" spans="1:16" ht="12.75">
      <c r="A4472" t="s">
        <v>50</v>
      </c>
      <c s="34" t="s">
        <v>5262</v>
      </c>
      <c s="34" t="s">
        <v>5263</v>
      </c>
      <c s="35" t="s">
        <v>5</v>
      </c>
      <c s="6" t="s">
        <v>5264</v>
      </c>
      <c s="36" t="s">
        <v>64</v>
      </c>
      <c s="37">
        <v>26.336</v>
      </c>
      <c s="36">
        <v>0.0015</v>
      </c>
      <c s="36">
        <f>ROUND(G4472*H4472,6)</f>
      </c>
      <c r="L4472" s="38">
        <v>0</v>
      </c>
      <c s="32">
        <f>ROUND(ROUND(L4472,2)*ROUND(G4472,3),2)</f>
      </c>
      <c s="36" t="s">
        <v>926</v>
      </c>
      <c>
        <f>(M4472*21)/100</f>
      </c>
      <c t="s">
        <v>28</v>
      </c>
    </row>
    <row r="4473" spans="1:5" ht="12.75">
      <c r="A4473" s="35" t="s">
        <v>56</v>
      </c>
      <c r="E4473" s="39" t="s">
        <v>5264</v>
      </c>
    </row>
    <row r="4474" spans="1:5" ht="12.75">
      <c r="A4474" s="35" t="s">
        <v>57</v>
      </c>
      <c r="E4474" s="40" t="s">
        <v>5</v>
      </c>
    </row>
    <row r="4475" spans="1:5" ht="12.75">
      <c r="A4475" t="s">
        <v>58</v>
      </c>
      <c r="E4475" s="39" t="s">
        <v>59</v>
      </c>
    </row>
    <row r="4476" spans="1:16" ht="12.75">
      <c r="A4476" t="s">
        <v>50</v>
      </c>
      <c s="34" t="s">
        <v>5265</v>
      </c>
      <c s="34" t="s">
        <v>5266</v>
      </c>
      <c s="35" t="s">
        <v>5</v>
      </c>
      <c s="6" t="s">
        <v>5267</v>
      </c>
      <c s="36" t="s">
        <v>5268</v>
      </c>
      <c s="37">
        <v>9</v>
      </c>
      <c s="36">
        <v>0.0002</v>
      </c>
      <c s="36">
        <f>ROUND(G4476*H4476,6)</f>
      </c>
      <c r="L4476" s="38">
        <v>0</v>
      </c>
      <c s="32">
        <f>ROUND(ROUND(L4476,2)*ROUND(G4476,3),2)</f>
      </c>
      <c s="36" t="s">
        <v>926</v>
      </c>
      <c>
        <f>(M4476*21)/100</f>
      </c>
      <c t="s">
        <v>28</v>
      </c>
    </row>
    <row r="4477" spans="1:5" ht="12.75">
      <c r="A4477" s="35" t="s">
        <v>56</v>
      </c>
      <c r="E4477" s="39" t="s">
        <v>5267</v>
      </c>
    </row>
    <row r="4478" spans="1:5" ht="12.75">
      <c r="A4478" s="35" t="s">
        <v>57</v>
      </c>
      <c r="E4478" s="40" t="s">
        <v>5</v>
      </c>
    </row>
    <row r="4479" spans="1:5" ht="12.75">
      <c r="A4479" t="s">
        <v>58</v>
      </c>
      <c r="E4479" s="39" t="s">
        <v>59</v>
      </c>
    </row>
    <row r="4480" spans="1:16" ht="25.5">
      <c r="A4480" t="s">
        <v>50</v>
      </c>
      <c s="34" t="s">
        <v>5269</v>
      </c>
      <c s="34" t="s">
        <v>5270</v>
      </c>
      <c s="35" t="s">
        <v>5</v>
      </c>
      <c s="6" t="s">
        <v>5271</v>
      </c>
      <c s="36" t="s">
        <v>54</v>
      </c>
      <c s="37">
        <v>60</v>
      </c>
      <c s="36">
        <v>0</v>
      </c>
      <c s="36">
        <f>ROUND(G4480*H4480,6)</f>
      </c>
      <c r="L4480" s="38">
        <v>0</v>
      </c>
      <c s="32">
        <f>ROUND(ROUND(L4480,2)*ROUND(G4480,3),2)</f>
      </c>
      <c s="36" t="s">
        <v>926</v>
      </c>
      <c>
        <f>(M4480*21)/100</f>
      </c>
      <c t="s">
        <v>28</v>
      </c>
    </row>
    <row r="4481" spans="1:5" ht="12.75">
      <c r="A4481" s="35" t="s">
        <v>56</v>
      </c>
      <c r="E4481" s="39" t="s">
        <v>5180</v>
      </c>
    </row>
    <row r="4482" spans="1:5" ht="12.75">
      <c r="A4482" s="35" t="s">
        <v>57</v>
      </c>
      <c r="E4482" s="40" t="s">
        <v>5</v>
      </c>
    </row>
    <row r="4483" spans="1:5" ht="12.75">
      <c r="A4483" t="s">
        <v>58</v>
      </c>
      <c r="E4483" s="39" t="s">
        <v>59</v>
      </c>
    </row>
    <row r="4484" spans="1:16" ht="12.75">
      <c r="A4484" t="s">
        <v>50</v>
      </c>
      <c s="34" t="s">
        <v>5272</v>
      </c>
      <c s="34" t="s">
        <v>5273</v>
      </c>
      <c s="35" t="s">
        <v>5</v>
      </c>
      <c s="6" t="s">
        <v>5274</v>
      </c>
      <c s="36" t="s">
        <v>64</v>
      </c>
      <c s="37">
        <v>141.025</v>
      </c>
      <c s="36">
        <v>0.0021</v>
      </c>
      <c s="36">
        <f>ROUND(G4484*H4484,6)</f>
      </c>
      <c r="L4484" s="38">
        <v>0</v>
      </c>
      <c s="32">
        <f>ROUND(ROUND(L4484,2)*ROUND(G4484,3),2)</f>
      </c>
      <c s="36" t="s">
        <v>926</v>
      </c>
      <c>
        <f>(M4484*21)/100</f>
      </c>
      <c t="s">
        <v>28</v>
      </c>
    </row>
    <row r="4485" spans="1:5" ht="12.75">
      <c r="A4485" s="35" t="s">
        <v>56</v>
      </c>
      <c r="E4485" s="39" t="s">
        <v>5274</v>
      </c>
    </row>
    <row r="4486" spans="1:5" ht="12.75">
      <c r="A4486" s="35" t="s">
        <v>57</v>
      </c>
      <c r="E4486" s="40" t="s">
        <v>5</v>
      </c>
    </row>
    <row r="4487" spans="1:5" ht="12.75">
      <c r="A4487" t="s">
        <v>58</v>
      </c>
      <c r="E4487" s="39" t="s">
        <v>59</v>
      </c>
    </row>
    <row r="4488" spans="1:16" ht="12.75">
      <c r="A4488" t="s">
        <v>50</v>
      </c>
      <c s="34" t="s">
        <v>5275</v>
      </c>
      <c s="34" t="s">
        <v>5266</v>
      </c>
      <c s="35" t="s">
        <v>51</v>
      </c>
      <c s="6" t="s">
        <v>5267</v>
      </c>
      <c s="36" t="s">
        <v>5268</v>
      </c>
      <c s="37">
        <v>60</v>
      </c>
      <c s="36">
        <v>0.0002</v>
      </c>
      <c s="36">
        <f>ROUND(G4488*H4488,6)</f>
      </c>
      <c r="L4488" s="38">
        <v>0</v>
      </c>
      <c s="32">
        <f>ROUND(ROUND(L4488,2)*ROUND(G4488,3),2)</f>
      </c>
      <c s="36" t="s">
        <v>926</v>
      </c>
      <c>
        <f>(M4488*21)/100</f>
      </c>
      <c t="s">
        <v>28</v>
      </c>
    </row>
    <row r="4489" spans="1:5" ht="12.75">
      <c r="A4489" s="35" t="s">
        <v>56</v>
      </c>
      <c r="E4489" s="39" t="s">
        <v>5267</v>
      </c>
    </row>
    <row r="4490" spans="1:5" ht="12.75">
      <c r="A4490" s="35" t="s">
        <v>57</v>
      </c>
      <c r="E4490" s="40" t="s">
        <v>5</v>
      </c>
    </row>
    <row r="4491" spans="1:5" ht="12.75">
      <c r="A4491" t="s">
        <v>58</v>
      </c>
      <c r="E4491" s="39" t="s">
        <v>59</v>
      </c>
    </row>
    <row r="4492" spans="1:16" ht="25.5">
      <c r="A4492" t="s">
        <v>50</v>
      </c>
      <c s="34" t="s">
        <v>5276</v>
      </c>
      <c s="34" t="s">
        <v>5277</v>
      </c>
      <c s="35" t="s">
        <v>5</v>
      </c>
      <c s="6" t="s">
        <v>5278</v>
      </c>
      <c s="36" t="s">
        <v>939</v>
      </c>
      <c s="37">
        <v>1.311</v>
      </c>
      <c s="36">
        <v>0</v>
      </c>
      <c s="36">
        <f>ROUND(G4492*H4492,6)</f>
      </c>
      <c r="L4492" s="38">
        <v>0</v>
      </c>
      <c s="32">
        <f>ROUND(ROUND(L4492,2)*ROUND(G4492,3),2)</f>
      </c>
      <c s="36" t="s">
        <v>926</v>
      </c>
      <c>
        <f>(M4492*21)/100</f>
      </c>
      <c t="s">
        <v>28</v>
      </c>
    </row>
    <row r="4493" spans="1:5" ht="25.5">
      <c r="A4493" s="35" t="s">
        <v>56</v>
      </c>
      <c r="E4493" s="39" t="s">
        <v>5278</v>
      </c>
    </row>
    <row r="4494" spans="1:5" ht="12.75">
      <c r="A4494" s="35" t="s">
        <v>57</v>
      </c>
      <c r="E4494" s="40" t="s">
        <v>5</v>
      </c>
    </row>
    <row r="4495" spans="1:5" ht="12.75">
      <c r="A4495" t="s">
        <v>58</v>
      </c>
      <c r="E4495" s="39" t="s">
        <v>59</v>
      </c>
    </row>
    <row r="4496" spans="1:13" ht="12.75">
      <c r="A4496" t="s">
        <v>47</v>
      </c>
      <c r="C4496" s="31" t="s">
        <v>1549</v>
      </c>
      <c r="E4496" s="33" t="s">
        <v>1550</v>
      </c>
      <c r="J4496" s="32">
        <f>0</f>
      </c>
      <c s="32">
        <f>0</f>
      </c>
      <c s="32">
        <f>0+L4497+L4501+L4505+L4509+L4513+L4517+L4521+L4525+L4529+L4533+L4537+L4541+L4545+L4549+L4553+L4557+L4561+L4565+L4569+L4573+L4577+L4581+L4585+L4589+L4593+L4597+L4601+L4605+L4609+L4613+L4617+L4621+L4625+L4629+L4633+L4637+L4641+L4645+L4649+L4653+L4657+L4661+L4665+L4669+L4673+L4677+L4681+L4685+L4689+L4693+L4697+L4701+L4705+L4709+L4713+L4717+L4721+L4725+L4729+L4733+L4737+L4741+L4745+L4749+L4753+L4757+L4761+L4765+L4769+L4773+L4777+L4781+L4785+L4789+L4793+L4797+L4801+L4805+L4809+L4813+L4817+L4821+L4825+L4829+L4833+L4837+L4841+L4845+L4849+L4853+L4857+L4861+L4865+L4869+L4873+L4877+L4881+L4885+L4889+L4893+L4897+L4901+L4905+L4909+L4913+L4917+L4921+L4925+L4929+L4933+L4937+L4941+L4945+L4949+L4953+L4957+L4961+L4965+L4969+L4973+L4977+L4981+L4985+L4989+L4993+L4997+L5001+L5005+L5009+L5013+L5017+L5021+L5025+L5029+L5033+L5037+L5041+L5045+L5049+L5053+L5057+L5061+L5065+L5069+L5073+L5077+L5081+L5085+L5089+L5093+L5097+L5101+L5105+L5109</f>
      </c>
      <c s="32">
        <f>0+M4497+M4501+M4505+M4509+M4513+M4517+M4521+M4525+M4529+M4533+M4537+M4541+M4545+M4549+M4553+M4557+M4561+M4565+M4569+M4573+M4577+M4581+M4585+M4589+M4593+M4597+M4601+M4605+M4609+M4613+M4617+M4621+M4625+M4629+M4633+M4637+M4641+M4645+M4649+M4653+M4657+M4661+M4665+M4669+M4673+M4677+M4681+M4685+M4689+M4693+M4697+M4701+M4705+M4709+M4713+M4717+M4721+M4725+M4729+M4733+M4737+M4741+M4745+M4749+M4753+M4757+M4761+M4765+M4769+M4773+M4777+M4781+M4785+M4789+M4793+M4797+M4801+M4805+M4809+M4813+M4817+M4821+M4825+M4829+M4833+M4837+M4841+M4845+M4849+M4853+M4857+M4861+M4865+M4869+M4873+M4877+M4881+M4885+M4889+M4893+M4897+M4901+M4905+M4909+M4913+M4917+M4921+M4925+M4929+M4933+M4937+M4941+M4945+M4949+M4953+M4957+M4961+M4965+M4969+M4973+M4977+M4981+M4985+M4989+M4993+M4997+M5001+M5005+M5009+M5013+M5017+M5021+M5025+M5029+M5033+M5037+M5041+M5045+M5049+M5053+M5057+M5061+M5065+M5069+M5073+M5077+M5081+M5085+M5089+M5093+M5097+M5101+M5105+M5109</f>
      </c>
    </row>
    <row r="4497" spans="1:16" ht="12.75">
      <c r="A4497" t="s">
        <v>50</v>
      </c>
      <c s="34" t="s">
        <v>5279</v>
      </c>
      <c s="34" t="s">
        <v>5280</v>
      </c>
      <c s="35" t="s">
        <v>5</v>
      </c>
      <c s="6" t="s">
        <v>5281</v>
      </c>
      <c s="36" t="s">
        <v>423</v>
      </c>
      <c s="37">
        <v>14.844</v>
      </c>
      <c s="36">
        <v>0.015</v>
      </c>
      <c s="36">
        <f>ROUND(G4497*H4497,6)</f>
      </c>
      <c r="L4497" s="38">
        <v>0</v>
      </c>
      <c s="32">
        <f>ROUND(ROUND(L4497,2)*ROUND(G4497,3),2)</f>
      </c>
      <c s="36" t="s">
        <v>97</v>
      </c>
      <c>
        <f>(M4497*21)/100</f>
      </c>
      <c t="s">
        <v>28</v>
      </c>
    </row>
    <row r="4498" spans="1:5" ht="12.75">
      <c r="A4498" s="35" t="s">
        <v>56</v>
      </c>
      <c r="E4498" s="39" t="s">
        <v>5281</v>
      </c>
    </row>
    <row r="4499" spans="1:5" ht="12.75">
      <c r="A4499" s="35" t="s">
        <v>57</v>
      </c>
      <c r="E4499" s="40" t="s">
        <v>5</v>
      </c>
    </row>
    <row r="4500" spans="1:5" ht="12.75">
      <c r="A4500" t="s">
        <v>58</v>
      </c>
      <c r="E4500" s="39" t="s">
        <v>5282</v>
      </c>
    </row>
    <row r="4501" spans="1:16" ht="25.5">
      <c r="A4501" t="s">
        <v>50</v>
      </c>
      <c s="34" t="s">
        <v>5283</v>
      </c>
      <c s="34" t="s">
        <v>5284</v>
      </c>
      <c s="35" t="s">
        <v>5</v>
      </c>
      <c s="6" t="s">
        <v>5285</v>
      </c>
      <c s="36" t="s">
        <v>64</v>
      </c>
      <c s="37">
        <v>9.99</v>
      </c>
      <c s="36">
        <v>0.000396</v>
      </c>
      <c s="36">
        <f>ROUND(G4501*H4501,6)</f>
      </c>
      <c r="L4501" s="38">
        <v>0</v>
      </c>
      <c s="32">
        <f>ROUND(ROUND(L4501,2)*ROUND(G4501,3),2)</f>
      </c>
      <c s="36" t="s">
        <v>926</v>
      </c>
      <c>
        <f>(M4501*21)/100</f>
      </c>
      <c t="s">
        <v>28</v>
      </c>
    </row>
    <row r="4502" spans="1:5" ht="12.75">
      <c r="A4502" s="35" t="s">
        <v>56</v>
      </c>
      <c r="E4502" s="39" t="s">
        <v>2409</v>
      </c>
    </row>
    <row r="4503" spans="1:5" ht="12.75">
      <c r="A4503" s="35" t="s">
        <v>57</v>
      </c>
      <c r="E4503" s="40" t="s">
        <v>5</v>
      </c>
    </row>
    <row r="4504" spans="1:5" ht="12.75">
      <c r="A4504" t="s">
        <v>58</v>
      </c>
      <c r="E4504" s="39" t="s">
        <v>59</v>
      </c>
    </row>
    <row r="4505" spans="1:16" ht="12.75">
      <c r="A4505" t="s">
        <v>50</v>
      </c>
      <c s="34" t="s">
        <v>5286</v>
      </c>
      <c s="34" t="s">
        <v>5287</v>
      </c>
      <c s="35" t="s">
        <v>5</v>
      </c>
      <c s="6" t="s">
        <v>5288</v>
      </c>
      <c s="36" t="s">
        <v>64</v>
      </c>
      <c s="37">
        <v>9.99</v>
      </c>
      <c s="36">
        <v>0</v>
      </c>
      <c s="36">
        <f>ROUND(G4505*H4505,6)</f>
      </c>
      <c r="L4505" s="38">
        <v>0</v>
      </c>
      <c s="32">
        <f>ROUND(ROUND(L4505,2)*ROUND(G4505,3),2)</f>
      </c>
      <c s="36" t="s">
        <v>97</v>
      </c>
      <c>
        <f>(M4505*21)/100</f>
      </c>
      <c t="s">
        <v>28</v>
      </c>
    </row>
    <row r="4506" spans="1:5" ht="12.75">
      <c r="A4506" s="35" t="s">
        <v>56</v>
      </c>
      <c r="E4506" s="39" t="s">
        <v>5288</v>
      </c>
    </row>
    <row r="4507" spans="1:5" ht="12.75">
      <c r="A4507" s="35" t="s">
        <v>57</v>
      </c>
      <c r="E4507" s="40" t="s">
        <v>5</v>
      </c>
    </row>
    <row r="4508" spans="1:5" ht="12.75">
      <c r="A4508" t="s">
        <v>58</v>
      </c>
      <c r="E4508" s="39" t="s">
        <v>5</v>
      </c>
    </row>
    <row r="4509" spans="1:16" ht="25.5">
      <c r="A4509" t="s">
        <v>50</v>
      </c>
      <c s="34" t="s">
        <v>5289</v>
      </c>
      <c s="34" t="s">
        <v>5290</v>
      </c>
      <c s="35" t="s">
        <v>5</v>
      </c>
      <c s="6" t="s">
        <v>5291</v>
      </c>
      <c s="36" t="s">
        <v>64</v>
      </c>
      <c s="37">
        <v>15.54</v>
      </c>
      <c s="36">
        <v>0.000396</v>
      </c>
      <c s="36">
        <f>ROUND(G4509*H4509,6)</f>
      </c>
      <c r="L4509" s="38">
        <v>0</v>
      </c>
      <c s="32">
        <f>ROUND(ROUND(L4509,2)*ROUND(G4509,3),2)</f>
      </c>
      <c s="36" t="s">
        <v>926</v>
      </c>
      <c>
        <f>(M4509*21)/100</f>
      </c>
      <c t="s">
        <v>28</v>
      </c>
    </row>
    <row r="4510" spans="1:5" ht="12.75">
      <c r="A4510" s="35" t="s">
        <v>56</v>
      </c>
      <c r="E4510" s="39" t="s">
        <v>2409</v>
      </c>
    </row>
    <row r="4511" spans="1:5" ht="12.75">
      <c r="A4511" s="35" t="s">
        <v>57</v>
      </c>
      <c r="E4511" s="40" t="s">
        <v>5</v>
      </c>
    </row>
    <row r="4512" spans="1:5" ht="12.75">
      <c r="A4512" t="s">
        <v>58</v>
      </c>
      <c r="E4512" s="39" t="s">
        <v>59</v>
      </c>
    </row>
    <row r="4513" spans="1:16" ht="12.75">
      <c r="A4513" t="s">
        <v>50</v>
      </c>
      <c s="34" t="s">
        <v>5292</v>
      </c>
      <c s="34" t="s">
        <v>5293</v>
      </c>
      <c s="35" t="s">
        <v>5</v>
      </c>
      <c s="6" t="s">
        <v>5294</v>
      </c>
      <c s="36" t="s">
        <v>64</v>
      </c>
      <c s="37">
        <v>15.54</v>
      </c>
      <c s="36">
        <v>0</v>
      </c>
      <c s="36">
        <f>ROUND(G4513*H4513,6)</f>
      </c>
      <c r="L4513" s="38">
        <v>0</v>
      </c>
      <c s="32">
        <f>ROUND(ROUND(L4513,2)*ROUND(G4513,3),2)</f>
      </c>
      <c s="36" t="s">
        <v>926</v>
      </c>
      <c>
        <f>(M4513*21)/100</f>
      </c>
      <c t="s">
        <v>28</v>
      </c>
    </row>
    <row r="4514" spans="1:5" ht="12.75">
      <c r="A4514" s="35" t="s">
        <v>56</v>
      </c>
      <c r="E4514" s="39" t="s">
        <v>2409</v>
      </c>
    </row>
    <row r="4515" spans="1:5" ht="12.75">
      <c r="A4515" s="35" t="s">
        <v>57</v>
      </c>
      <c r="E4515" s="40" t="s">
        <v>5</v>
      </c>
    </row>
    <row r="4516" spans="1:5" ht="12.75">
      <c r="A4516" t="s">
        <v>58</v>
      </c>
      <c r="E4516" s="39" t="s">
        <v>59</v>
      </c>
    </row>
    <row r="4517" spans="1:16" ht="25.5">
      <c r="A4517" t="s">
        <v>50</v>
      </c>
      <c s="34" t="s">
        <v>5295</v>
      </c>
      <c s="34" t="s">
        <v>5296</v>
      </c>
      <c s="35" t="s">
        <v>5</v>
      </c>
      <c s="6" t="s">
        <v>5297</v>
      </c>
      <c s="36" t="s">
        <v>511</v>
      </c>
      <c s="37">
        <v>1</v>
      </c>
      <c s="36">
        <v>0</v>
      </c>
      <c s="36">
        <f>ROUND(G4517*H4517,6)</f>
      </c>
      <c r="L4517" s="38">
        <v>0</v>
      </c>
      <c s="32">
        <f>ROUND(ROUND(L4517,2)*ROUND(G4517,3),2)</f>
      </c>
      <c s="36" t="s">
        <v>97</v>
      </c>
      <c>
        <f>(M4517*21)/100</f>
      </c>
      <c t="s">
        <v>28</v>
      </c>
    </row>
    <row r="4518" spans="1:5" ht="25.5">
      <c r="A4518" s="35" t="s">
        <v>56</v>
      </c>
      <c r="E4518" s="39" t="s">
        <v>5297</v>
      </c>
    </row>
    <row r="4519" spans="1:5" ht="12.75">
      <c r="A4519" s="35" t="s">
        <v>57</v>
      </c>
      <c r="E4519" s="40" t="s">
        <v>5</v>
      </c>
    </row>
    <row r="4520" spans="1:5" ht="12.75">
      <c r="A4520" t="s">
        <v>58</v>
      </c>
      <c r="E4520" s="39" t="s">
        <v>5</v>
      </c>
    </row>
    <row r="4521" spans="1:16" ht="12.75">
      <c r="A4521" t="s">
        <v>50</v>
      </c>
      <c s="34" t="s">
        <v>5298</v>
      </c>
      <c s="34" t="s">
        <v>5299</v>
      </c>
      <c s="35" t="s">
        <v>5</v>
      </c>
      <c s="6" t="s">
        <v>5300</v>
      </c>
      <c s="36" t="s">
        <v>1156</v>
      </c>
      <c s="37">
        <v>321.2</v>
      </c>
      <c s="36">
        <v>0.001</v>
      </c>
      <c s="36">
        <f>ROUND(G4521*H4521,6)</f>
      </c>
      <c r="L4521" s="38">
        <v>0</v>
      </c>
      <c s="32">
        <f>ROUND(ROUND(L4521,2)*ROUND(G4521,3),2)</f>
      </c>
      <c s="36" t="s">
        <v>97</v>
      </c>
      <c>
        <f>(M4521*21)/100</f>
      </c>
      <c t="s">
        <v>28</v>
      </c>
    </row>
    <row r="4522" spans="1:5" ht="12.75">
      <c r="A4522" s="35" t="s">
        <v>56</v>
      </c>
      <c r="E4522" s="39" t="s">
        <v>5300</v>
      </c>
    </row>
    <row r="4523" spans="1:5" ht="12.75">
      <c r="A4523" s="35" t="s">
        <v>57</v>
      </c>
      <c r="E4523" s="40" t="s">
        <v>5</v>
      </c>
    </row>
    <row r="4524" spans="1:5" ht="12.75">
      <c r="A4524" t="s">
        <v>58</v>
      </c>
      <c r="E4524" s="39" t="s">
        <v>2409</v>
      </c>
    </row>
    <row r="4525" spans="1:16" ht="12.75">
      <c r="A4525" t="s">
        <v>50</v>
      </c>
      <c s="34" t="s">
        <v>5301</v>
      </c>
      <c s="34" t="s">
        <v>5302</v>
      </c>
      <c s="35" t="s">
        <v>5</v>
      </c>
      <c s="6" t="s">
        <v>5303</v>
      </c>
      <c s="36" t="s">
        <v>1156</v>
      </c>
      <c s="37">
        <v>204.75</v>
      </c>
      <c s="36">
        <v>0.001</v>
      </c>
      <c s="36">
        <f>ROUND(G4525*H4525,6)</f>
      </c>
      <c r="L4525" s="38">
        <v>0</v>
      </c>
      <c s="32">
        <f>ROUND(ROUND(L4525,2)*ROUND(G4525,3),2)</f>
      </c>
      <c s="36" t="s">
        <v>97</v>
      </c>
      <c>
        <f>(M4525*21)/100</f>
      </c>
      <c t="s">
        <v>28</v>
      </c>
    </row>
    <row r="4526" spans="1:5" ht="12.75">
      <c r="A4526" s="35" t="s">
        <v>56</v>
      </c>
      <c r="E4526" s="39" t="s">
        <v>5303</v>
      </c>
    </row>
    <row r="4527" spans="1:5" ht="12.75">
      <c r="A4527" s="35" t="s">
        <v>57</v>
      </c>
      <c r="E4527" s="40" t="s">
        <v>5</v>
      </c>
    </row>
    <row r="4528" spans="1:5" ht="12.75">
      <c r="A4528" t="s">
        <v>58</v>
      </c>
      <c r="E4528" s="39" t="s">
        <v>2409</v>
      </c>
    </row>
    <row r="4529" spans="1:16" ht="12.75">
      <c r="A4529" t="s">
        <v>50</v>
      </c>
      <c s="34" t="s">
        <v>5304</v>
      </c>
      <c s="34" t="s">
        <v>5305</v>
      </c>
      <c s="35" t="s">
        <v>5</v>
      </c>
      <c s="6" t="s">
        <v>5306</v>
      </c>
      <c s="36" t="s">
        <v>1156</v>
      </c>
      <c s="37">
        <v>113.75</v>
      </c>
      <c s="36">
        <v>0.001</v>
      </c>
      <c s="36">
        <f>ROUND(G4529*H4529,6)</f>
      </c>
      <c r="L4529" s="38">
        <v>0</v>
      </c>
      <c s="32">
        <f>ROUND(ROUND(L4529,2)*ROUND(G4529,3),2)</f>
      </c>
      <c s="36" t="s">
        <v>97</v>
      </c>
      <c>
        <f>(M4529*21)/100</f>
      </c>
      <c t="s">
        <v>28</v>
      </c>
    </row>
    <row r="4530" spans="1:5" ht="12.75">
      <c r="A4530" s="35" t="s">
        <v>56</v>
      </c>
      <c r="E4530" s="39" t="s">
        <v>5306</v>
      </c>
    </row>
    <row r="4531" spans="1:5" ht="12.75">
      <c r="A4531" s="35" t="s">
        <v>57</v>
      </c>
      <c r="E4531" s="40" t="s">
        <v>5</v>
      </c>
    </row>
    <row r="4532" spans="1:5" ht="12.75">
      <c r="A4532" t="s">
        <v>58</v>
      </c>
      <c r="E4532" s="39" t="s">
        <v>2409</v>
      </c>
    </row>
    <row r="4533" spans="1:16" ht="25.5">
      <c r="A4533" t="s">
        <v>50</v>
      </c>
      <c s="34" t="s">
        <v>5307</v>
      </c>
      <c s="34" t="s">
        <v>5308</v>
      </c>
      <c s="35" t="s">
        <v>5</v>
      </c>
      <c s="6" t="s">
        <v>5309</v>
      </c>
      <c s="36" t="s">
        <v>64</v>
      </c>
      <c s="37">
        <v>28.8</v>
      </c>
      <c s="36">
        <v>0.000531</v>
      </c>
      <c s="36">
        <f>ROUND(G4533*H4533,6)</f>
      </c>
      <c r="L4533" s="38">
        <v>0</v>
      </c>
      <c s="32">
        <f>ROUND(ROUND(L4533,2)*ROUND(G4533,3),2)</f>
      </c>
      <c s="36" t="s">
        <v>926</v>
      </c>
      <c>
        <f>(M4533*21)/100</f>
      </c>
      <c t="s">
        <v>28</v>
      </c>
    </row>
    <row r="4534" spans="1:5" ht="25.5">
      <c r="A4534" s="35" t="s">
        <v>56</v>
      </c>
      <c r="E4534" s="39" t="s">
        <v>5309</v>
      </c>
    </row>
    <row r="4535" spans="1:5" ht="12.75">
      <c r="A4535" s="35" t="s">
        <v>57</v>
      </c>
      <c r="E4535" s="40" t="s">
        <v>5</v>
      </c>
    </row>
    <row r="4536" spans="1:5" ht="12.75">
      <c r="A4536" t="s">
        <v>58</v>
      </c>
      <c r="E4536" s="39" t="s">
        <v>59</v>
      </c>
    </row>
    <row r="4537" spans="1:16" ht="12.75">
      <c r="A4537" t="s">
        <v>50</v>
      </c>
      <c s="34" t="s">
        <v>5310</v>
      </c>
      <c s="34" t="s">
        <v>5311</v>
      </c>
      <c s="35" t="s">
        <v>5</v>
      </c>
      <c s="6" t="s">
        <v>5312</v>
      </c>
      <c s="36" t="s">
        <v>54</v>
      </c>
      <c s="37">
        <v>5</v>
      </c>
      <c s="36">
        <v>4.7E-05</v>
      </c>
      <c s="36">
        <f>ROUND(G4537*H4537,6)</f>
      </c>
      <c r="L4537" s="38">
        <v>0</v>
      </c>
      <c s="32">
        <f>ROUND(ROUND(L4537,2)*ROUND(G4537,3),2)</f>
      </c>
      <c s="36" t="s">
        <v>926</v>
      </c>
      <c>
        <f>(M4537*21)/100</f>
      </c>
      <c t="s">
        <v>28</v>
      </c>
    </row>
    <row r="4538" spans="1:5" ht="12.75">
      <c r="A4538" s="35" t="s">
        <v>56</v>
      </c>
      <c r="E4538" s="39" t="s">
        <v>5312</v>
      </c>
    </row>
    <row r="4539" spans="1:5" ht="12.75">
      <c r="A4539" s="35" t="s">
        <v>57</v>
      </c>
      <c r="E4539" s="40" t="s">
        <v>5</v>
      </c>
    </row>
    <row r="4540" spans="1:5" ht="12.75">
      <c r="A4540" t="s">
        <v>58</v>
      </c>
      <c r="E4540" s="39" t="s">
        <v>59</v>
      </c>
    </row>
    <row r="4541" spans="1:16" ht="25.5">
      <c r="A4541" t="s">
        <v>50</v>
      </c>
      <c s="34" t="s">
        <v>5313</v>
      </c>
      <c s="34" t="s">
        <v>5314</v>
      </c>
      <c s="35" t="s">
        <v>5</v>
      </c>
      <c s="6" t="s">
        <v>5315</v>
      </c>
      <c s="36" t="s">
        <v>54</v>
      </c>
      <c s="37">
        <v>1</v>
      </c>
      <c s="36">
        <v>0.38</v>
      </c>
      <c s="36">
        <f>ROUND(G4541*H4541,6)</f>
      </c>
      <c r="L4541" s="38">
        <v>0</v>
      </c>
      <c s="32">
        <f>ROUND(ROUND(L4541,2)*ROUND(G4541,3),2)</f>
      </c>
      <c s="36" t="s">
        <v>97</v>
      </c>
      <c>
        <f>(M4541*21)/100</f>
      </c>
      <c t="s">
        <v>28</v>
      </c>
    </row>
    <row r="4542" spans="1:5" ht="25.5">
      <c r="A4542" s="35" t="s">
        <v>56</v>
      </c>
      <c r="E4542" s="39" t="s">
        <v>5315</v>
      </c>
    </row>
    <row r="4543" spans="1:5" ht="12.75">
      <c r="A4543" s="35" t="s">
        <v>57</v>
      </c>
      <c r="E4543" s="40" t="s">
        <v>5</v>
      </c>
    </row>
    <row r="4544" spans="1:5" ht="12.75">
      <c r="A4544" t="s">
        <v>58</v>
      </c>
      <c r="E4544" s="39" t="s">
        <v>5316</v>
      </c>
    </row>
    <row r="4545" spans="1:16" ht="25.5">
      <c r="A4545" t="s">
        <v>50</v>
      </c>
      <c s="34" t="s">
        <v>5317</v>
      </c>
      <c s="34" t="s">
        <v>5318</v>
      </c>
      <c s="35" t="s">
        <v>5</v>
      </c>
      <c s="6" t="s">
        <v>5319</v>
      </c>
      <c s="36" t="s">
        <v>54</v>
      </c>
      <c s="37">
        <v>1</v>
      </c>
      <c s="36">
        <v>0.1</v>
      </c>
      <c s="36">
        <f>ROUND(G4545*H4545,6)</f>
      </c>
      <c r="L4545" s="38">
        <v>0</v>
      </c>
      <c s="32">
        <f>ROUND(ROUND(L4545,2)*ROUND(G4545,3),2)</f>
      </c>
      <c s="36" t="s">
        <v>97</v>
      </c>
      <c>
        <f>(M4545*21)/100</f>
      </c>
      <c t="s">
        <v>28</v>
      </c>
    </row>
    <row r="4546" spans="1:5" ht="25.5">
      <c r="A4546" s="35" t="s">
        <v>56</v>
      </c>
      <c r="E4546" s="39" t="s">
        <v>5319</v>
      </c>
    </row>
    <row r="4547" spans="1:5" ht="12.75">
      <c r="A4547" s="35" t="s">
        <v>57</v>
      </c>
      <c r="E4547" s="40" t="s">
        <v>5</v>
      </c>
    </row>
    <row r="4548" spans="1:5" ht="12.75">
      <c r="A4548" t="s">
        <v>58</v>
      </c>
      <c r="E4548" s="39" t="s">
        <v>5</v>
      </c>
    </row>
    <row r="4549" spans="1:16" ht="25.5">
      <c r="A4549" t="s">
        <v>50</v>
      </c>
      <c s="34" t="s">
        <v>5320</v>
      </c>
      <c s="34" t="s">
        <v>5321</v>
      </c>
      <c s="35" t="s">
        <v>5</v>
      </c>
      <c s="6" t="s">
        <v>5319</v>
      </c>
      <c s="36" t="s">
        <v>54</v>
      </c>
      <c s="37">
        <v>1</v>
      </c>
      <c s="36">
        <v>0.1</v>
      </c>
      <c s="36">
        <f>ROUND(G4549*H4549,6)</f>
      </c>
      <c r="L4549" s="38">
        <v>0</v>
      </c>
      <c s="32">
        <f>ROUND(ROUND(L4549,2)*ROUND(G4549,3),2)</f>
      </c>
      <c s="36" t="s">
        <v>97</v>
      </c>
      <c>
        <f>(M4549*21)/100</f>
      </c>
      <c t="s">
        <v>28</v>
      </c>
    </row>
    <row r="4550" spans="1:5" ht="25.5">
      <c r="A4550" s="35" t="s">
        <v>56</v>
      </c>
      <c r="E4550" s="39" t="s">
        <v>5319</v>
      </c>
    </row>
    <row r="4551" spans="1:5" ht="12.75">
      <c r="A4551" s="35" t="s">
        <v>57</v>
      </c>
      <c r="E4551" s="40" t="s">
        <v>5</v>
      </c>
    </row>
    <row r="4552" spans="1:5" ht="12.75">
      <c r="A4552" t="s">
        <v>58</v>
      </c>
      <c r="E4552" s="39" t="s">
        <v>5316</v>
      </c>
    </row>
    <row r="4553" spans="1:16" ht="12.75">
      <c r="A4553" t="s">
        <v>50</v>
      </c>
      <c s="34" t="s">
        <v>5322</v>
      </c>
      <c s="34" t="s">
        <v>5323</v>
      </c>
      <c s="35" t="s">
        <v>5</v>
      </c>
      <c s="6" t="s">
        <v>5324</v>
      </c>
      <c s="36" t="s">
        <v>54</v>
      </c>
      <c s="37">
        <v>3</v>
      </c>
      <c s="36">
        <v>0</v>
      </c>
      <c s="36">
        <f>ROUND(G4553*H4553,6)</f>
      </c>
      <c r="L4553" s="38">
        <v>0</v>
      </c>
      <c s="32">
        <f>ROUND(ROUND(L4553,2)*ROUND(G4553,3),2)</f>
      </c>
      <c s="36" t="s">
        <v>926</v>
      </c>
      <c>
        <f>(M4553*21)/100</f>
      </c>
      <c t="s">
        <v>28</v>
      </c>
    </row>
    <row r="4554" spans="1:5" ht="12.75">
      <c r="A4554" s="35" t="s">
        <v>56</v>
      </c>
      <c r="E4554" s="39" t="s">
        <v>5324</v>
      </c>
    </row>
    <row r="4555" spans="1:5" ht="12.75">
      <c r="A4555" s="35" t="s">
        <v>57</v>
      </c>
      <c r="E4555" s="40" t="s">
        <v>5</v>
      </c>
    </row>
    <row r="4556" spans="1:5" ht="12.75">
      <c r="A4556" t="s">
        <v>58</v>
      </c>
      <c r="E4556" s="39" t="s">
        <v>59</v>
      </c>
    </row>
    <row r="4557" spans="1:16" ht="12.75">
      <c r="A4557" t="s">
        <v>50</v>
      </c>
      <c s="34" t="s">
        <v>5325</v>
      </c>
      <c s="34" t="s">
        <v>5326</v>
      </c>
      <c s="35" t="s">
        <v>5</v>
      </c>
      <c s="6" t="s">
        <v>5327</v>
      </c>
      <c s="36" t="s">
        <v>54</v>
      </c>
      <c s="37">
        <v>1</v>
      </c>
      <c s="36">
        <v>0.0081</v>
      </c>
      <c s="36">
        <f>ROUND(G4557*H4557,6)</f>
      </c>
      <c r="L4557" s="38">
        <v>0</v>
      </c>
      <c s="32">
        <f>ROUND(ROUND(L4557,2)*ROUND(G4557,3),2)</f>
      </c>
      <c s="36" t="s">
        <v>97</v>
      </c>
      <c>
        <f>(M4557*21)/100</f>
      </c>
      <c t="s">
        <v>28</v>
      </c>
    </row>
    <row r="4558" spans="1:5" ht="12.75">
      <c r="A4558" s="35" t="s">
        <v>56</v>
      </c>
      <c r="E4558" s="39" t="s">
        <v>5327</v>
      </c>
    </row>
    <row r="4559" spans="1:5" ht="12.75">
      <c r="A4559" s="35" t="s">
        <v>57</v>
      </c>
      <c r="E4559" s="40" t="s">
        <v>5</v>
      </c>
    </row>
    <row r="4560" spans="1:5" ht="12.75">
      <c r="A4560" t="s">
        <v>58</v>
      </c>
      <c r="E4560" s="39" t="s">
        <v>5316</v>
      </c>
    </row>
    <row r="4561" spans="1:16" ht="12.75">
      <c r="A4561" t="s">
        <v>50</v>
      </c>
      <c s="34" t="s">
        <v>5328</v>
      </c>
      <c s="34" t="s">
        <v>5329</v>
      </c>
      <c s="35" t="s">
        <v>5</v>
      </c>
      <c s="6" t="s">
        <v>5330</v>
      </c>
      <c s="36" t="s">
        <v>54</v>
      </c>
      <c s="37">
        <v>1</v>
      </c>
      <c s="36">
        <v>0.0081</v>
      </c>
      <c s="36">
        <f>ROUND(G4561*H4561,6)</f>
      </c>
      <c r="L4561" s="38">
        <v>0</v>
      </c>
      <c s="32">
        <f>ROUND(ROUND(L4561,2)*ROUND(G4561,3),2)</f>
      </c>
      <c s="36" t="s">
        <v>97</v>
      </c>
      <c>
        <f>(M4561*21)/100</f>
      </c>
      <c t="s">
        <v>28</v>
      </c>
    </row>
    <row r="4562" spans="1:5" ht="12.75">
      <c r="A4562" s="35" t="s">
        <v>56</v>
      </c>
      <c r="E4562" s="39" t="s">
        <v>5330</v>
      </c>
    </row>
    <row r="4563" spans="1:5" ht="12.75">
      <c r="A4563" s="35" t="s">
        <v>57</v>
      </c>
      <c r="E4563" s="40" t="s">
        <v>5</v>
      </c>
    </row>
    <row r="4564" spans="1:5" ht="12.75">
      <c r="A4564" t="s">
        <v>58</v>
      </c>
      <c r="E4564" s="39" t="s">
        <v>5316</v>
      </c>
    </row>
    <row r="4565" spans="1:16" ht="12.75">
      <c r="A4565" t="s">
        <v>50</v>
      </c>
      <c s="34" t="s">
        <v>5331</v>
      </c>
      <c s="34" t="s">
        <v>5332</v>
      </c>
      <c s="35" t="s">
        <v>5</v>
      </c>
      <c s="6" t="s">
        <v>5333</v>
      </c>
      <c s="36" t="s">
        <v>54</v>
      </c>
      <c s="37">
        <v>1</v>
      </c>
      <c s="36">
        <v>0.0032</v>
      </c>
      <c s="36">
        <f>ROUND(G4565*H4565,6)</f>
      </c>
      <c r="L4565" s="38">
        <v>0</v>
      </c>
      <c s="32">
        <f>ROUND(ROUND(L4565,2)*ROUND(G4565,3),2)</f>
      </c>
      <c s="36" t="s">
        <v>97</v>
      </c>
      <c>
        <f>(M4565*21)/100</f>
      </c>
      <c t="s">
        <v>28</v>
      </c>
    </row>
    <row r="4566" spans="1:5" ht="12.75">
      <c r="A4566" s="35" t="s">
        <v>56</v>
      </c>
      <c r="E4566" s="39" t="s">
        <v>5333</v>
      </c>
    </row>
    <row r="4567" spans="1:5" ht="12.75">
      <c r="A4567" s="35" t="s">
        <v>57</v>
      </c>
      <c r="E4567" s="40" t="s">
        <v>5</v>
      </c>
    </row>
    <row r="4568" spans="1:5" ht="12.75">
      <c r="A4568" t="s">
        <v>58</v>
      </c>
      <c r="E4568" s="39" t="s">
        <v>5334</v>
      </c>
    </row>
    <row r="4569" spans="1:16" ht="12.75">
      <c r="A4569" t="s">
        <v>50</v>
      </c>
      <c s="34" t="s">
        <v>5335</v>
      </c>
      <c s="34" t="s">
        <v>5336</v>
      </c>
      <c s="35" t="s">
        <v>5</v>
      </c>
      <c s="6" t="s">
        <v>5337</v>
      </c>
      <c s="36" t="s">
        <v>54</v>
      </c>
      <c s="37">
        <v>3</v>
      </c>
      <c s="36">
        <v>0</v>
      </c>
      <c s="36">
        <f>ROUND(G4569*H4569,6)</f>
      </c>
      <c r="L4569" s="38">
        <v>0</v>
      </c>
      <c s="32">
        <f>ROUND(ROUND(L4569,2)*ROUND(G4569,3),2)</f>
      </c>
      <c s="36" t="s">
        <v>926</v>
      </c>
      <c>
        <f>(M4569*21)/100</f>
      </c>
      <c t="s">
        <v>28</v>
      </c>
    </row>
    <row r="4570" spans="1:5" ht="12.75">
      <c r="A4570" s="35" t="s">
        <v>56</v>
      </c>
      <c r="E4570" s="39" t="s">
        <v>5337</v>
      </c>
    </row>
    <row r="4571" spans="1:5" ht="12.75">
      <c r="A4571" s="35" t="s">
        <v>57</v>
      </c>
      <c r="E4571" s="40" t="s">
        <v>5</v>
      </c>
    </row>
    <row r="4572" spans="1:5" ht="12.75">
      <c r="A4572" t="s">
        <v>58</v>
      </c>
      <c r="E4572" s="39" t="s">
        <v>59</v>
      </c>
    </row>
    <row r="4573" spans="1:16" ht="12.75">
      <c r="A4573" t="s">
        <v>50</v>
      </c>
      <c s="34" t="s">
        <v>5338</v>
      </c>
      <c s="34" t="s">
        <v>5339</v>
      </c>
      <c s="35" t="s">
        <v>5</v>
      </c>
      <c s="6" t="s">
        <v>5340</v>
      </c>
      <c s="36" t="s">
        <v>54</v>
      </c>
      <c s="37">
        <v>3</v>
      </c>
      <c s="36">
        <v>0.013</v>
      </c>
      <c s="36">
        <f>ROUND(G4573*H4573,6)</f>
      </c>
      <c r="L4573" s="38">
        <v>0</v>
      </c>
      <c s="32">
        <f>ROUND(ROUND(L4573,2)*ROUND(G4573,3),2)</f>
      </c>
      <c s="36" t="s">
        <v>97</v>
      </c>
      <c>
        <f>(M4573*21)/100</f>
      </c>
      <c t="s">
        <v>28</v>
      </c>
    </row>
    <row r="4574" spans="1:5" ht="12.75">
      <c r="A4574" s="35" t="s">
        <v>56</v>
      </c>
      <c r="E4574" s="39" t="s">
        <v>5340</v>
      </c>
    </row>
    <row r="4575" spans="1:5" ht="12.75">
      <c r="A4575" s="35" t="s">
        <v>57</v>
      </c>
      <c r="E4575" s="40" t="s">
        <v>5</v>
      </c>
    </row>
    <row r="4576" spans="1:5" ht="12.75">
      <c r="A4576" t="s">
        <v>58</v>
      </c>
      <c r="E4576" s="39" t="s">
        <v>5316</v>
      </c>
    </row>
    <row r="4577" spans="1:16" ht="12.75">
      <c r="A4577" t="s">
        <v>50</v>
      </c>
      <c s="34" t="s">
        <v>5341</v>
      </c>
      <c s="34" t="s">
        <v>5342</v>
      </c>
      <c s="35" t="s">
        <v>5</v>
      </c>
      <c s="6" t="s">
        <v>5343</v>
      </c>
      <c s="36" t="s">
        <v>54</v>
      </c>
      <c s="37">
        <v>1</v>
      </c>
      <c s="36">
        <v>0</v>
      </c>
      <c s="36">
        <f>ROUND(G4577*H4577,6)</f>
      </c>
      <c r="L4577" s="38">
        <v>0</v>
      </c>
      <c s="32">
        <f>ROUND(ROUND(L4577,2)*ROUND(G4577,3),2)</f>
      </c>
      <c s="36" t="s">
        <v>926</v>
      </c>
      <c>
        <f>(M4577*21)/100</f>
      </c>
      <c t="s">
        <v>28</v>
      </c>
    </row>
    <row r="4578" spans="1:5" ht="12.75">
      <c r="A4578" s="35" t="s">
        <v>56</v>
      </c>
      <c r="E4578" s="39" t="s">
        <v>5343</v>
      </c>
    </row>
    <row r="4579" spans="1:5" ht="12.75">
      <c r="A4579" s="35" t="s">
        <v>57</v>
      </c>
      <c r="E4579" s="40" t="s">
        <v>5</v>
      </c>
    </row>
    <row r="4580" spans="1:5" ht="12.75">
      <c r="A4580" t="s">
        <v>58</v>
      </c>
      <c r="E4580" s="39" t="s">
        <v>59</v>
      </c>
    </row>
    <row r="4581" spans="1:16" ht="12.75">
      <c r="A4581" t="s">
        <v>50</v>
      </c>
      <c s="34" t="s">
        <v>5344</v>
      </c>
      <c s="34" t="s">
        <v>5345</v>
      </c>
      <c s="35" t="s">
        <v>5</v>
      </c>
      <c s="6" t="s">
        <v>5346</v>
      </c>
      <c s="36" t="s">
        <v>54</v>
      </c>
      <c s="37">
        <v>1</v>
      </c>
      <c s="36">
        <v>0.0394</v>
      </c>
      <c s="36">
        <f>ROUND(G4581*H4581,6)</f>
      </c>
      <c r="L4581" s="38">
        <v>0</v>
      </c>
      <c s="32">
        <f>ROUND(ROUND(L4581,2)*ROUND(G4581,3),2)</f>
      </c>
      <c s="36" t="s">
        <v>97</v>
      </c>
      <c>
        <f>(M4581*21)/100</f>
      </c>
      <c t="s">
        <v>28</v>
      </c>
    </row>
    <row r="4582" spans="1:5" ht="12.75">
      <c r="A4582" s="35" t="s">
        <v>56</v>
      </c>
      <c r="E4582" s="39" t="s">
        <v>5346</v>
      </c>
    </row>
    <row r="4583" spans="1:5" ht="12.75">
      <c r="A4583" s="35" t="s">
        <v>57</v>
      </c>
      <c r="E4583" s="40" t="s">
        <v>5</v>
      </c>
    </row>
    <row r="4584" spans="1:5" ht="12.75">
      <c r="A4584" t="s">
        <v>58</v>
      </c>
      <c r="E4584" s="39" t="s">
        <v>5316</v>
      </c>
    </row>
    <row r="4585" spans="1:16" ht="25.5">
      <c r="A4585" t="s">
        <v>50</v>
      </c>
      <c s="34" t="s">
        <v>5347</v>
      </c>
      <c s="34" t="s">
        <v>5348</v>
      </c>
      <c s="35" t="s">
        <v>5</v>
      </c>
      <c s="6" t="s">
        <v>5349</v>
      </c>
      <c s="36" t="s">
        <v>423</v>
      </c>
      <c s="37">
        <v>416</v>
      </c>
      <c s="36">
        <v>0.00538</v>
      </c>
      <c s="36">
        <f>ROUND(G4585*H4585,6)</f>
      </c>
      <c r="L4585" s="38">
        <v>0</v>
      </c>
      <c s="32">
        <f>ROUND(ROUND(L4585,2)*ROUND(G4585,3),2)</f>
      </c>
      <c s="36" t="s">
        <v>926</v>
      </c>
      <c>
        <f>(M4585*21)/100</f>
      </c>
      <c t="s">
        <v>28</v>
      </c>
    </row>
    <row r="4586" spans="1:5" ht="51">
      <c r="A4586" s="35" t="s">
        <v>56</v>
      </c>
      <c r="E4586" s="39" t="s">
        <v>5350</v>
      </c>
    </row>
    <row r="4587" spans="1:5" ht="51">
      <c r="A4587" s="35" t="s">
        <v>57</v>
      </c>
      <c r="E4587" s="40" t="s">
        <v>5351</v>
      </c>
    </row>
    <row r="4588" spans="1:5" ht="12.75">
      <c r="A4588" t="s">
        <v>58</v>
      </c>
      <c r="E4588" s="39" t="s">
        <v>5</v>
      </c>
    </row>
    <row r="4589" spans="1:16" ht="12.75">
      <c r="A4589" t="s">
        <v>50</v>
      </c>
      <c s="34" t="s">
        <v>5352</v>
      </c>
      <c s="34" t="s">
        <v>5353</v>
      </c>
      <c s="35" t="s">
        <v>5</v>
      </c>
      <c s="6" t="s">
        <v>5354</v>
      </c>
      <c s="36" t="s">
        <v>423</v>
      </c>
      <c s="37">
        <v>449.28</v>
      </c>
      <c s="36">
        <v>0.015</v>
      </c>
      <c s="36">
        <f>ROUND(G4589*H4589,6)</f>
      </c>
      <c r="L4589" s="38">
        <v>0</v>
      </c>
      <c s="32">
        <f>ROUND(ROUND(L4589,2)*ROUND(G4589,3),2)</f>
      </c>
      <c s="36" t="s">
        <v>1317</v>
      </c>
      <c>
        <f>(M4589*21)/100</f>
      </c>
      <c t="s">
        <v>28</v>
      </c>
    </row>
    <row r="4590" spans="1:5" ht="12.75">
      <c r="A4590" s="35" t="s">
        <v>56</v>
      </c>
      <c r="E4590" s="39" t="s">
        <v>5354</v>
      </c>
    </row>
    <row r="4591" spans="1:5" ht="12.75">
      <c r="A4591" s="35" t="s">
        <v>57</v>
      </c>
      <c r="E4591" s="40" t="s">
        <v>5</v>
      </c>
    </row>
    <row r="4592" spans="1:5" ht="12.75">
      <c r="A4592" t="s">
        <v>58</v>
      </c>
      <c r="E4592" s="39" t="s">
        <v>5</v>
      </c>
    </row>
    <row r="4593" spans="1:16" ht="25.5">
      <c r="A4593" t="s">
        <v>50</v>
      </c>
      <c s="34" t="s">
        <v>5355</v>
      </c>
      <c s="34" t="s">
        <v>5356</v>
      </c>
      <c s="35" t="s">
        <v>5</v>
      </c>
      <c s="6" t="s">
        <v>5357</v>
      </c>
      <c s="36" t="s">
        <v>423</v>
      </c>
      <c s="37">
        <v>27.048</v>
      </c>
      <c s="36">
        <v>0.00537</v>
      </c>
      <c s="36">
        <f>ROUND(G4593*H4593,6)</f>
      </c>
      <c r="L4593" s="38">
        <v>0</v>
      </c>
      <c s="32">
        <f>ROUND(ROUND(L4593,2)*ROUND(G4593,3),2)</f>
      </c>
      <c s="36" t="s">
        <v>926</v>
      </c>
      <c>
        <f>(M4593*21)/100</f>
      </c>
      <c t="s">
        <v>28</v>
      </c>
    </row>
    <row r="4594" spans="1:5" ht="51">
      <c r="A4594" s="35" t="s">
        <v>56</v>
      </c>
      <c r="E4594" s="39" t="s">
        <v>5358</v>
      </c>
    </row>
    <row r="4595" spans="1:5" ht="12.75">
      <c r="A4595" s="35" t="s">
        <v>57</v>
      </c>
      <c r="E4595" s="40" t="s">
        <v>5359</v>
      </c>
    </row>
    <row r="4596" spans="1:5" ht="12.75">
      <c r="A4596" t="s">
        <v>58</v>
      </c>
      <c r="E4596" s="39" t="s">
        <v>59</v>
      </c>
    </row>
    <row r="4597" spans="1:16" ht="25.5">
      <c r="A4597" t="s">
        <v>50</v>
      </c>
      <c s="34" t="s">
        <v>5360</v>
      </c>
      <c s="34" t="s">
        <v>5361</v>
      </c>
      <c s="35" t="s">
        <v>5</v>
      </c>
      <c s="6" t="s">
        <v>5362</v>
      </c>
      <c s="36" t="s">
        <v>423</v>
      </c>
      <c s="37">
        <v>160.3</v>
      </c>
      <c s="36">
        <v>0.00537</v>
      </c>
      <c s="36">
        <f>ROUND(G4597*H4597,6)</f>
      </c>
      <c r="L4597" s="38">
        <v>0</v>
      </c>
      <c s="32">
        <f>ROUND(ROUND(L4597,2)*ROUND(G4597,3),2)</f>
      </c>
      <c s="36" t="s">
        <v>926</v>
      </c>
      <c>
        <f>(M4597*21)/100</f>
      </c>
      <c t="s">
        <v>28</v>
      </c>
    </row>
    <row r="4598" spans="1:5" ht="51">
      <c r="A4598" s="35" t="s">
        <v>56</v>
      </c>
      <c r="E4598" s="39" t="s">
        <v>5363</v>
      </c>
    </row>
    <row r="4599" spans="1:5" ht="38.25">
      <c r="A4599" s="35" t="s">
        <v>57</v>
      </c>
      <c r="E4599" s="40" t="s">
        <v>5364</v>
      </c>
    </row>
    <row r="4600" spans="1:5" ht="12.75">
      <c r="A4600" t="s">
        <v>58</v>
      </c>
      <c r="E4600" s="39" t="s">
        <v>5</v>
      </c>
    </row>
    <row r="4601" spans="1:16" ht="12.75">
      <c r="A4601" t="s">
        <v>50</v>
      </c>
      <c s="34" t="s">
        <v>5365</v>
      </c>
      <c s="34" t="s">
        <v>5366</v>
      </c>
      <c s="35" t="s">
        <v>51</v>
      </c>
      <c s="6" t="s">
        <v>5367</v>
      </c>
      <c s="36" t="s">
        <v>423</v>
      </c>
      <c s="37">
        <v>196.715</v>
      </c>
      <c s="36">
        <v>0</v>
      </c>
      <c s="36">
        <f>ROUND(G4601*H4601,6)</f>
      </c>
      <c r="L4601" s="38">
        <v>0</v>
      </c>
      <c s="32">
        <f>ROUND(ROUND(L4601,2)*ROUND(G4601,3),2)</f>
      </c>
      <c s="36" t="s">
        <v>1317</v>
      </c>
      <c>
        <f>(M4601*21)/100</f>
      </c>
      <c t="s">
        <v>28</v>
      </c>
    </row>
    <row r="4602" spans="1:5" ht="12.75">
      <c r="A4602" s="35" t="s">
        <v>56</v>
      </c>
      <c r="E4602" s="39" t="s">
        <v>5368</v>
      </c>
    </row>
    <row r="4603" spans="1:5" ht="25.5">
      <c r="A4603" s="35" t="s">
        <v>57</v>
      </c>
      <c r="E4603" s="40" t="s">
        <v>5369</v>
      </c>
    </row>
    <row r="4604" spans="1:5" ht="12.75">
      <c r="A4604" t="s">
        <v>58</v>
      </c>
      <c r="E4604" s="39" t="s">
        <v>5</v>
      </c>
    </row>
    <row r="4605" spans="1:16" ht="12.75">
      <c r="A4605" t="s">
        <v>50</v>
      </c>
      <c s="34" t="s">
        <v>5370</v>
      </c>
      <c s="34" t="s">
        <v>5371</v>
      </c>
      <c s="35" t="s">
        <v>5</v>
      </c>
      <c s="6" t="s">
        <v>5372</v>
      </c>
      <c s="36" t="s">
        <v>511</v>
      </c>
      <c s="37">
        <v>1</v>
      </c>
      <c s="36">
        <v>0</v>
      </c>
      <c s="36">
        <f>ROUND(G4605*H4605,6)</f>
      </c>
      <c r="L4605" s="38">
        <v>0</v>
      </c>
      <c s="32">
        <f>ROUND(ROUND(L4605,2)*ROUND(G4605,3),2)</f>
      </c>
      <c s="36" t="s">
        <v>97</v>
      </c>
      <c>
        <f>(M4605*21)/100</f>
      </c>
      <c t="s">
        <v>28</v>
      </c>
    </row>
    <row r="4606" spans="1:5" ht="12.75">
      <c r="A4606" s="35" t="s">
        <v>56</v>
      </c>
      <c r="E4606" s="39" t="s">
        <v>5372</v>
      </c>
    </row>
    <row r="4607" spans="1:5" ht="12.75">
      <c r="A4607" s="35" t="s">
        <v>57</v>
      </c>
      <c r="E4607" s="40" t="s">
        <v>5</v>
      </c>
    </row>
    <row r="4608" spans="1:5" ht="12.75">
      <c r="A4608" t="s">
        <v>58</v>
      </c>
      <c r="E4608" s="39" t="s">
        <v>5373</v>
      </c>
    </row>
    <row r="4609" spans="1:16" ht="12.75">
      <c r="A4609" t="s">
        <v>50</v>
      </c>
      <c s="34" t="s">
        <v>5374</v>
      </c>
      <c s="34" t="s">
        <v>5375</v>
      </c>
      <c s="35" t="s">
        <v>5</v>
      </c>
      <c s="6" t="s">
        <v>5376</v>
      </c>
      <c s="36" t="s">
        <v>511</v>
      </c>
      <c s="37">
        <v>3</v>
      </c>
      <c s="36">
        <v>0</v>
      </c>
      <c s="36">
        <f>ROUND(G4609*H4609,6)</f>
      </c>
      <c r="L4609" s="38">
        <v>0</v>
      </c>
      <c s="32">
        <f>ROUND(ROUND(L4609,2)*ROUND(G4609,3),2)</f>
      </c>
      <c s="36" t="s">
        <v>97</v>
      </c>
      <c>
        <f>(M4609*21)/100</f>
      </c>
      <c t="s">
        <v>28</v>
      </c>
    </row>
    <row r="4610" spans="1:5" ht="12.75">
      <c r="A4610" s="35" t="s">
        <v>56</v>
      </c>
      <c r="E4610" s="39" t="s">
        <v>5376</v>
      </c>
    </row>
    <row r="4611" spans="1:5" ht="12.75">
      <c r="A4611" s="35" t="s">
        <v>57</v>
      </c>
      <c r="E4611" s="40" t="s">
        <v>5</v>
      </c>
    </row>
    <row r="4612" spans="1:5" ht="12.75">
      <c r="A4612" t="s">
        <v>58</v>
      </c>
      <c r="E4612" s="39" t="s">
        <v>5334</v>
      </c>
    </row>
    <row r="4613" spans="1:16" ht="12.75">
      <c r="A4613" t="s">
        <v>50</v>
      </c>
      <c s="34" t="s">
        <v>5377</v>
      </c>
      <c s="34" t="s">
        <v>5378</v>
      </c>
      <c s="35" t="s">
        <v>5</v>
      </c>
      <c s="6" t="s">
        <v>5379</v>
      </c>
      <c s="36" t="s">
        <v>511</v>
      </c>
      <c s="37">
        <v>1</v>
      </c>
      <c s="36">
        <v>0</v>
      </c>
      <c s="36">
        <f>ROUND(G4613*H4613,6)</f>
      </c>
      <c r="L4613" s="38">
        <v>0</v>
      </c>
      <c s="32">
        <f>ROUND(ROUND(L4613,2)*ROUND(G4613,3),2)</f>
      </c>
      <c s="36" t="s">
        <v>97</v>
      </c>
      <c>
        <f>(M4613*21)/100</f>
      </c>
      <c t="s">
        <v>28</v>
      </c>
    </row>
    <row r="4614" spans="1:5" ht="12.75">
      <c r="A4614" s="35" t="s">
        <v>56</v>
      </c>
      <c r="E4614" s="39" t="s">
        <v>5379</v>
      </c>
    </row>
    <row r="4615" spans="1:5" ht="12.75">
      <c r="A4615" s="35" t="s">
        <v>57</v>
      </c>
      <c r="E4615" s="40" t="s">
        <v>5</v>
      </c>
    </row>
    <row r="4616" spans="1:5" ht="12.75">
      <c r="A4616" t="s">
        <v>58</v>
      </c>
      <c r="E4616" s="39" t="s">
        <v>5334</v>
      </c>
    </row>
    <row r="4617" spans="1:16" ht="12.75">
      <c r="A4617" t="s">
        <v>50</v>
      </c>
      <c s="34" t="s">
        <v>5380</v>
      </c>
      <c s="34" t="s">
        <v>5381</v>
      </c>
      <c s="35" t="s">
        <v>5</v>
      </c>
      <c s="6" t="s">
        <v>5382</v>
      </c>
      <c s="36" t="s">
        <v>423</v>
      </c>
      <c s="37">
        <v>17.009</v>
      </c>
      <c s="36">
        <v>0</v>
      </c>
      <c s="36">
        <f>ROUND(G4617*H4617,6)</f>
      </c>
      <c r="L4617" s="38">
        <v>0</v>
      </c>
      <c s="32">
        <f>ROUND(ROUND(L4617,2)*ROUND(G4617,3),2)</f>
      </c>
      <c s="36" t="s">
        <v>926</v>
      </c>
      <c>
        <f>(M4617*21)/100</f>
      </c>
      <c t="s">
        <v>28</v>
      </c>
    </row>
    <row r="4618" spans="1:5" ht="12.75">
      <c r="A4618" s="35" t="s">
        <v>56</v>
      </c>
      <c r="E4618" s="39" t="s">
        <v>2409</v>
      </c>
    </row>
    <row r="4619" spans="1:5" ht="12.75">
      <c r="A4619" s="35" t="s">
        <v>57</v>
      </c>
      <c r="E4619" s="40" t="s">
        <v>5</v>
      </c>
    </row>
    <row r="4620" spans="1:5" ht="12.75">
      <c r="A4620" t="s">
        <v>58</v>
      </c>
      <c r="E4620" s="39" t="s">
        <v>59</v>
      </c>
    </row>
    <row r="4621" spans="1:16" ht="12.75">
      <c r="A4621" t="s">
        <v>50</v>
      </c>
      <c s="34" t="s">
        <v>5383</v>
      </c>
      <c s="34" t="s">
        <v>5384</v>
      </c>
      <c s="35" t="s">
        <v>5</v>
      </c>
      <c s="6" t="s">
        <v>5385</v>
      </c>
      <c s="36" t="s">
        <v>423</v>
      </c>
      <c s="37">
        <v>9.881</v>
      </c>
      <c s="36">
        <v>0.016</v>
      </c>
      <c s="36">
        <f>ROUND(G4621*H4621,6)</f>
      </c>
      <c r="L4621" s="38">
        <v>0</v>
      </c>
      <c s="32">
        <f>ROUND(ROUND(L4621,2)*ROUND(G4621,3),2)</f>
      </c>
      <c s="36" t="s">
        <v>926</v>
      </c>
      <c>
        <f>(M4621*21)/100</f>
      </c>
      <c t="s">
        <v>28</v>
      </c>
    </row>
    <row r="4622" spans="1:5" ht="12.75">
      <c r="A4622" s="35" t="s">
        <v>56</v>
      </c>
      <c r="E4622" s="39" t="s">
        <v>5385</v>
      </c>
    </row>
    <row r="4623" spans="1:5" ht="12.75">
      <c r="A4623" s="35" t="s">
        <v>57</v>
      </c>
      <c r="E4623" s="40" t="s">
        <v>5</v>
      </c>
    </row>
    <row r="4624" spans="1:5" ht="12.75">
      <c r="A4624" t="s">
        <v>58</v>
      </c>
      <c r="E4624" s="39" t="s">
        <v>59</v>
      </c>
    </row>
    <row r="4625" spans="1:16" ht="12.75">
      <c r="A4625" t="s">
        <v>50</v>
      </c>
      <c s="34" t="s">
        <v>5386</v>
      </c>
      <c s="34" t="s">
        <v>5387</v>
      </c>
      <c s="35" t="s">
        <v>5</v>
      </c>
      <c s="6" t="s">
        <v>5388</v>
      </c>
      <c s="36" t="s">
        <v>423</v>
      </c>
      <c s="37">
        <v>7.128</v>
      </c>
      <c s="36">
        <v>0.0042</v>
      </c>
      <c s="36">
        <f>ROUND(G4625*H4625,6)</f>
      </c>
      <c r="L4625" s="38">
        <v>0</v>
      </c>
      <c s="32">
        <f>ROUND(ROUND(L4625,2)*ROUND(G4625,3),2)</f>
      </c>
      <c s="36" t="s">
        <v>926</v>
      </c>
      <c>
        <f>(M4625*21)/100</f>
      </c>
      <c t="s">
        <v>28</v>
      </c>
    </row>
    <row r="4626" spans="1:5" ht="12.75">
      <c r="A4626" s="35" t="s">
        <v>56</v>
      </c>
      <c r="E4626" s="39" t="s">
        <v>5388</v>
      </c>
    </row>
    <row r="4627" spans="1:5" ht="12.75">
      <c r="A4627" s="35" t="s">
        <v>57</v>
      </c>
      <c r="E4627" s="40" t="s">
        <v>5</v>
      </c>
    </row>
    <row r="4628" spans="1:5" ht="12.75">
      <c r="A4628" t="s">
        <v>58</v>
      </c>
      <c r="E4628" s="39" t="s">
        <v>59</v>
      </c>
    </row>
    <row r="4629" spans="1:16" ht="25.5">
      <c r="A4629" t="s">
        <v>50</v>
      </c>
      <c s="34" t="s">
        <v>5389</v>
      </c>
      <c s="34" t="s">
        <v>5390</v>
      </c>
      <c s="35" t="s">
        <v>5</v>
      </c>
      <c s="6" t="s">
        <v>5391</v>
      </c>
      <c s="36" t="s">
        <v>64</v>
      </c>
      <c s="37">
        <v>35.8</v>
      </c>
      <c s="36">
        <v>0</v>
      </c>
      <c s="36">
        <f>ROUND(G4629*H4629,6)</f>
      </c>
      <c r="L4629" s="38">
        <v>0</v>
      </c>
      <c s="32">
        <f>ROUND(ROUND(L4629,2)*ROUND(G4629,3),2)</f>
      </c>
      <c s="36" t="s">
        <v>926</v>
      </c>
      <c>
        <f>(M4629*21)/100</f>
      </c>
      <c t="s">
        <v>28</v>
      </c>
    </row>
    <row r="4630" spans="1:5" ht="25.5">
      <c r="A4630" s="35" t="s">
        <v>56</v>
      </c>
      <c r="E4630" s="39" t="s">
        <v>5391</v>
      </c>
    </row>
    <row r="4631" spans="1:5" ht="12.75">
      <c r="A4631" s="35" t="s">
        <v>57</v>
      </c>
      <c r="E4631" s="40" t="s">
        <v>5</v>
      </c>
    </row>
    <row r="4632" spans="1:5" ht="12.75">
      <c r="A4632" t="s">
        <v>58</v>
      </c>
      <c r="E4632" s="39" t="s">
        <v>59</v>
      </c>
    </row>
    <row r="4633" spans="1:16" ht="12.75">
      <c r="A4633" t="s">
        <v>50</v>
      </c>
      <c s="34" t="s">
        <v>5392</v>
      </c>
      <c s="34" t="s">
        <v>5393</v>
      </c>
      <c s="35" t="s">
        <v>5</v>
      </c>
      <c s="6" t="s">
        <v>5394</v>
      </c>
      <c s="36" t="s">
        <v>64</v>
      </c>
      <c s="37">
        <v>39.38</v>
      </c>
      <c s="36">
        <v>0.0002</v>
      </c>
      <c s="36">
        <f>ROUND(G4633*H4633,6)</f>
      </c>
      <c r="L4633" s="38">
        <v>0</v>
      </c>
      <c s="32">
        <f>ROUND(ROUND(L4633,2)*ROUND(G4633,3),2)</f>
      </c>
      <c s="36" t="s">
        <v>926</v>
      </c>
      <c>
        <f>(M4633*21)/100</f>
      </c>
      <c t="s">
        <v>28</v>
      </c>
    </row>
    <row r="4634" spans="1:5" ht="12.75">
      <c r="A4634" s="35" t="s">
        <v>56</v>
      </c>
      <c r="E4634" s="39" t="s">
        <v>5394</v>
      </c>
    </row>
    <row r="4635" spans="1:5" ht="12.75">
      <c r="A4635" s="35" t="s">
        <v>57</v>
      </c>
      <c r="E4635" s="40" t="s">
        <v>5</v>
      </c>
    </row>
    <row r="4636" spans="1:5" ht="12.75">
      <c r="A4636" t="s">
        <v>58</v>
      </c>
      <c r="E4636" s="39" t="s">
        <v>59</v>
      </c>
    </row>
    <row r="4637" spans="1:16" ht="25.5">
      <c r="A4637" t="s">
        <v>50</v>
      </c>
      <c s="34" t="s">
        <v>5395</v>
      </c>
      <c s="34" t="s">
        <v>5396</v>
      </c>
      <c s="35" t="s">
        <v>5</v>
      </c>
      <c s="6" t="s">
        <v>5397</v>
      </c>
      <c s="36" t="s">
        <v>423</v>
      </c>
      <c s="37">
        <v>84.8</v>
      </c>
      <c s="36">
        <v>0.001402</v>
      </c>
      <c s="36">
        <f>ROUND(G4637*H4637,6)</f>
      </c>
      <c r="L4637" s="38">
        <v>0</v>
      </c>
      <c s="32">
        <f>ROUND(ROUND(L4637,2)*ROUND(G4637,3),2)</f>
      </c>
      <c s="36" t="s">
        <v>926</v>
      </c>
      <c>
        <f>(M4637*21)/100</f>
      </c>
      <c t="s">
        <v>28</v>
      </c>
    </row>
    <row r="4638" spans="1:5" ht="38.25">
      <c r="A4638" s="35" t="s">
        <v>56</v>
      </c>
      <c r="E4638" s="39" t="s">
        <v>5398</v>
      </c>
    </row>
    <row r="4639" spans="1:5" ht="12.75">
      <c r="A4639" s="35" t="s">
        <v>57</v>
      </c>
      <c r="E4639" s="40" t="s">
        <v>5</v>
      </c>
    </row>
    <row r="4640" spans="1:5" ht="12.75">
      <c r="A4640" t="s">
        <v>58</v>
      </c>
      <c r="E4640" s="39" t="s">
        <v>59</v>
      </c>
    </row>
    <row r="4641" spans="1:16" ht="12.75">
      <c r="A4641" t="s">
        <v>50</v>
      </c>
      <c s="34" t="s">
        <v>5399</v>
      </c>
      <c s="34" t="s">
        <v>5400</v>
      </c>
      <c s="35" t="s">
        <v>5</v>
      </c>
      <c s="6" t="s">
        <v>5401</v>
      </c>
      <c s="36" t="s">
        <v>423</v>
      </c>
      <c s="37">
        <v>84.8</v>
      </c>
      <c s="36">
        <v>0</v>
      </c>
      <c s="36">
        <f>ROUND(G4641*H4641,6)</f>
      </c>
      <c r="L4641" s="38">
        <v>0</v>
      </c>
      <c s="32">
        <f>ROUND(ROUND(L4641,2)*ROUND(G4641,3),2)</f>
      </c>
      <c s="36" t="s">
        <v>926</v>
      </c>
      <c>
        <f>(M4641*21)/100</f>
      </c>
      <c t="s">
        <v>28</v>
      </c>
    </row>
    <row r="4642" spans="1:5" ht="12.75">
      <c r="A4642" s="35" t="s">
        <v>56</v>
      </c>
      <c r="E4642" s="39" t="s">
        <v>5401</v>
      </c>
    </row>
    <row r="4643" spans="1:5" ht="12.75">
      <c r="A4643" s="35" t="s">
        <v>57</v>
      </c>
      <c r="E4643" s="40" t="s">
        <v>5</v>
      </c>
    </row>
    <row r="4644" spans="1:5" ht="12.75">
      <c r="A4644" t="s">
        <v>58</v>
      </c>
      <c r="E4644" s="39" t="s">
        <v>59</v>
      </c>
    </row>
    <row r="4645" spans="1:16" ht="25.5">
      <c r="A4645" t="s">
        <v>50</v>
      </c>
      <c s="34" t="s">
        <v>5402</v>
      </c>
      <c s="34" t="s">
        <v>5403</v>
      </c>
      <c s="35" t="s">
        <v>5</v>
      </c>
      <c s="6" t="s">
        <v>5404</v>
      </c>
      <c s="36" t="s">
        <v>423</v>
      </c>
      <c s="37">
        <v>89.04</v>
      </c>
      <c s="36">
        <v>0.032</v>
      </c>
      <c s="36">
        <f>ROUND(G4645*H4645,6)</f>
      </c>
      <c r="L4645" s="38">
        <v>0</v>
      </c>
      <c s="32">
        <f>ROUND(ROUND(L4645,2)*ROUND(G4645,3),2)</f>
      </c>
      <c s="36" t="s">
        <v>926</v>
      </c>
      <c>
        <f>(M4645*21)/100</f>
      </c>
      <c t="s">
        <v>28</v>
      </c>
    </row>
    <row r="4646" spans="1:5" ht="25.5">
      <c r="A4646" s="35" t="s">
        <v>56</v>
      </c>
      <c r="E4646" s="39" t="s">
        <v>5404</v>
      </c>
    </row>
    <row r="4647" spans="1:5" ht="12.75">
      <c r="A4647" s="35" t="s">
        <v>57</v>
      </c>
      <c r="E4647" s="40" t="s">
        <v>5</v>
      </c>
    </row>
    <row r="4648" spans="1:5" ht="12.75">
      <c r="A4648" t="s">
        <v>58</v>
      </c>
      <c r="E4648" s="39" t="s">
        <v>59</v>
      </c>
    </row>
    <row r="4649" spans="1:16" ht="25.5">
      <c r="A4649" t="s">
        <v>50</v>
      </c>
      <c s="34" t="s">
        <v>5405</v>
      </c>
      <c s="34" t="s">
        <v>5406</v>
      </c>
      <c s="35" t="s">
        <v>5</v>
      </c>
      <c s="6" t="s">
        <v>5407</v>
      </c>
      <c s="36" t="s">
        <v>423</v>
      </c>
      <c s="37">
        <v>75.58</v>
      </c>
      <c s="36">
        <v>5E-05</v>
      </c>
      <c s="36">
        <f>ROUND(G4649*H4649,6)</f>
      </c>
      <c r="L4649" s="38">
        <v>0</v>
      </c>
      <c s="32">
        <f>ROUND(ROUND(L4649,2)*ROUND(G4649,3),2)</f>
      </c>
      <c s="36" t="s">
        <v>926</v>
      </c>
      <c>
        <f>(M4649*21)/100</f>
      </c>
      <c t="s">
        <v>28</v>
      </c>
    </row>
    <row r="4650" spans="1:5" ht="25.5">
      <c r="A4650" s="35" t="s">
        <v>56</v>
      </c>
      <c r="E4650" s="39" t="s">
        <v>5407</v>
      </c>
    </row>
    <row r="4651" spans="1:5" ht="12.75">
      <c r="A4651" s="35" t="s">
        <v>57</v>
      </c>
      <c r="E4651" s="40" t="s">
        <v>5408</v>
      </c>
    </row>
    <row r="4652" spans="1:5" ht="12.75">
      <c r="A4652" t="s">
        <v>58</v>
      </c>
      <c r="E4652" s="39" t="s">
        <v>59</v>
      </c>
    </row>
    <row r="4653" spans="1:16" ht="12.75">
      <c r="A4653" t="s">
        <v>50</v>
      </c>
      <c s="34" t="s">
        <v>5409</v>
      </c>
      <c s="34" t="s">
        <v>5366</v>
      </c>
      <c s="35" t="s">
        <v>5</v>
      </c>
      <c s="6" t="s">
        <v>5367</v>
      </c>
      <c s="36" t="s">
        <v>423</v>
      </c>
      <c s="37">
        <v>79.359</v>
      </c>
      <c s="36">
        <v>0</v>
      </c>
      <c s="36">
        <f>ROUND(G4653*H4653,6)</f>
      </c>
      <c r="L4653" s="38">
        <v>0</v>
      </c>
      <c s="32">
        <f>ROUND(ROUND(L4653,2)*ROUND(G4653,3),2)</f>
      </c>
      <c s="36" t="s">
        <v>1317</v>
      </c>
      <c>
        <f>(M4653*21)/100</f>
      </c>
      <c t="s">
        <v>28</v>
      </c>
    </row>
    <row r="4654" spans="1:5" ht="12.75">
      <c r="A4654" s="35" t="s">
        <v>56</v>
      </c>
      <c r="E4654" s="39" t="s">
        <v>5368</v>
      </c>
    </row>
    <row r="4655" spans="1:5" ht="12.75">
      <c r="A4655" s="35" t="s">
        <v>57</v>
      </c>
      <c r="E4655" s="40" t="s">
        <v>5</v>
      </c>
    </row>
    <row r="4656" spans="1:5" ht="12.75">
      <c r="A4656" t="s">
        <v>58</v>
      </c>
      <c r="E4656" s="39" t="s">
        <v>5</v>
      </c>
    </row>
    <row r="4657" spans="1:16" ht="25.5">
      <c r="A4657" t="s">
        <v>50</v>
      </c>
      <c s="34" t="s">
        <v>5410</v>
      </c>
      <c s="34" t="s">
        <v>5411</v>
      </c>
      <c s="35" t="s">
        <v>5</v>
      </c>
      <c s="6" t="s">
        <v>5412</v>
      </c>
      <c s="36" t="s">
        <v>423</v>
      </c>
      <c s="37">
        <v>10.068</v>
      </c>
      <c s="36">
        <v>0.000331</v>
      </c>
      <c s="36">
        <f>ROUND(G4657*H4657,6)</f>
      </c>
      <c r="L4657" s="38">
        <v>0</v>
      </c>
      <c s="32">
        <f>ROUND(ROUND(L4657,2)*ROUND(G4657,3),2)</f>
      </c>
      <c s="36" t="s">
        <v>926</v>
      </c>
      <c>
        <f>(M4657*21)/100</f>
      </c>
      <c t="s">
        <v>28</v>
      </c>
    </row>
    <row r="4658" spans="1:5" ht="25.5">
      <c r="A4658" s="35" t="s">
        <v>56</v>
      </c>
      <c r="E4658" s="39" t="s">
        <v>5412</v>
      </c>
    </row>
    <row r="4659" spans="1:5" ht="12.75">
      <c r="A4659" s="35" t="s">
        <v>57</v>
      </c>
      <c r="E4659" s="40" t="s">
        <v>5</v>
      </c>
    </row>
    <row r="4660" spans="1:5" ht="12.75">
      <c r="A4660" t="s">
        <v>58</v>
      </c>
      <c r="E4660" s="39" t="s">
        <v>59</v>
      </c>
    </row>
    <row r="4661" spans="1:16" ht="12.75">
      <c r="A4661" t="s">
        <v>50</v>
      </c>
      <c s="34" t="s">
        <v>5413</v>
      </c>
      <c s="34" t="s">
        <v>5414</v>
      </c>
      <c s="35" t="s">
        <v>5</v>
      </c>
      <c s="6" t="s">
        <v>5415</v>
      </c>
      <c s="36" t="s">
        <v>423</v>
      </c>
      <c s="37">
        <v>10.068</v>
      </c>
      <c s="36">
        <v>0.01787</v>
      </c>
      <c s="36">
        <f>ROUND(G4661*H4661,6)</f>
      </c>
      <c r="L4661" s="38">
        <v>0</v>
      </c>
      <c s="32">
        <f>ROUND(ROUND(L4661,2)*ROUND(G4661,3),2)</f>
      </c>
      <c s="36" t="s">
        <v>926</v>
      </c>
      <c>
        <f>(M4661*21)/100</f>
      </c>
      <c t="s">
        <v>28</v>
      </c>
    </row>
    <row r="4662" spans="1:5" ht="12.75">
      <c r="A4662" s="35" t="s">
        <v>56</v>
      </c>
      <c r="E4662" s="39" t="s">
        <v>5416</v>
      </c>
    </row>
    <row r="4663" spans="1:5" ht="12.75">
      <c r="A4663" s="35" t="s">
        <v>57</v>
      </c>
      <c r="E4663" s="40" t="s">
        <v>5</v>
      </c>
    </row>
    <row r="4664" spans="1:5" ht="12.75">
      <c r="A4664" t="s">
        <v>58</v>
      </c>
      <c r="E4664" s="39" t="s">
        <v>59</v>
      </c>
    </row>
    <row r="4665" spans="1:16" ht="25.5">
      <c r="A4665" t="s">
        <v>50</v>
      </c>
      <c s="34" t="s">
        <v>5417</v>
      </c>
      <c s="34" t="s">
        <v>5418</v>
      </c>
      <c s="35" t="s">
        <v>5</v>
      </c>
      <c s="6" t="s">
        <v>5419</v>
      </c>
      <c s="36" t="s">
        <v>423</v>
      </c>
      <c s="37">
        <v>33.593</v>
      </c>
      <c s="36">
        <v>0.00027</v>
      </c>
      <c s="36">
        <f>ROUND(G4665*H4665,6)</f>
      </c>
      <c r="L4665" s="38">
        <v>0</v>
      </c>
      <c s="32">
        <f>ROUND(ROUND(L4665,2)*ROUND(G4665,3),2)</f>
      </c>
      <c s="36" t="s">
        <v>97</v>
      </c>
      <c>
        <f>(M4665*21)/100</f>
      </c>
      <c t="s">
        <v>28</v>
      </c>
    </row>
    <row r="4666" spans="1:5" ht="25.5">
      <c r="A4666" s="35" t="s">
        <v>56</v>
      </c>
      <c r="E4666" s="39" t="s">
        <v>5419</v>
      </c>
    </row>
    <row r="4667" spans="1:5" ht="12.75">
      <c r="A4667" s="35" t="s">
        <v>57</v>
      </c>
      <c r="E4667" s="40" t="s">
        <v>5</v>
      </c>
    </row>
    <row r="4668" spans="1:5" ht="12.75">
      <c r="A4668" t="s">
        <v>58</v>
      </c>
      <c r="E4668" s="39" t="s">
        <v>5</v>
      </c>
    </row>
    <row r="4669" spans="1:16" ht="12.75">
      <c r="A4669" t="s">
        <v>50</v>
      </c>
      <c s="34" t="s">
        <v>5420</v>
      </c>
      <c s="34" t="s">
        <v>5421</v>
      </c>
      <c s="35" t="s">
        <v>5</v>
      </c>
      <c s="6" t="s">
        <v>5422</v>
      </c>
      <c s="36" t="s">
        <v>423</v>
      </c>
      <c s="37">
        <v>30.739</v>
      </c>
      <c s="36">
        <v>0.027</v>
      </c>
      <c s="36">
        <f>ROUND(G4669*H4669,6)</f>
      </c>
      <c r="L4669" s="38">
        <v>0</v>
      </c>
      <c s="32">
        <f>ROUND(ROUND(L4669,2)*ROUND(G4669,3),2)</f>
      </c>
      <c s="36" t="s">
        <v>926</v>
      </c>
      <c>
        <f>(M4669*21)/100</f>
      </c>
      <c t="s">
        <v>28</v>
      </c>
    </row>
    <row r="4670" spans="1:5" ht="12.75">
      <c r="A4670" s="35" t="s">
        <v>56</v>
      </c>
      <c r="E4670" s="39" t="s">
        <v>5423</v>
      </c>
    </row>
    <row r="4671" spans="1:5" ht="12.75">
      <c r="A4671" s="35" t="s">
        <v>57</v>
      </c>
      <c r="E4671" s="40" t="s">
        <v>5</v>
      </c>
    </row>
    <row r="4672" spans="1:5" ht="12.75">
      <c r="A4672" t="s">
        <v>58</v>
      </c>
      <c r="E4672" s="39" t="s">
        <v>59</v>
      </c>
    </row>
    <row r="4673" spans="1:16" ht="12.75">
      <c r="A4673" t="s">
        <v>50</v>
      </c>
      <c s="34" t="s">
        <v>5424</v>
      </c>
      <c s="34" t="s">
        <v>5425</v>
      </c>
      <c s="35" t="s">
        <v>5</v>
      </c>
      <c s="6" t="s">
        <v>5426</v>
      </c>
      <c s="36" t="s">
        <v>423</v>
      </c>
      <c s="37">
        <v>2.854</v>
      </c>
      <c s="36">
        <v>0.027</v>
      </c>
      <c s="36">
        <f>ROUND(G4673*H4673,6)</f>
      </c>
      <c r="L4673" s="38">
        <v>0</v>
      </c>
      <c s="32">
        <f>ROUND(ROUND(L4673,2)*ROUND(G4673,3),2)</f>
      </c>
      <c s="36" t="s">
        <v>97</v>
      </c>
      <c>
        <f>(M4673*21)/100</f>
      </c>
      <c t="s">
        <v>28</v>
      </c>
    </row>
    <row r="4674" spans="1:5" ht="12.75">
      <c r="A4674" s="35" t="s">
        <v>56</v>
      </c>
      <c r="E4674" s="39" t="s">
        <v>5426</v>
      </c>
    </row>
    <row r="4675" spans="1:5" ht="12.75">
      <c r="A4675" s="35" t="s">
        <v>57</v>
      </c>
      <c r="E4675" s="40" t="s">
        <v>5</v>
      </c>
    </row>
    <row r="4676" spans="1:5" ht="12.75">
      <c r="A4676" t="s">
        <v>58</v>
      </c>
      <c r="E4676" s="39" t="s">
        <v>5</v>
      </c>
    </row>
    <row r="4677" spans="1:16" ht="25.5">
      <c r="A4677" t="s">
        <v>50</v>
      </c>
      <c s="34" t="s">
        <v>5427</v>
      </c>
      <c s="34" t="s">
        <v>5428</v>
      </c>
      <c s="35" t="s">
        <v>5</v>
      </c>
      <c s="6" t="s">
        <v>5429</v>
      </c>
      <c s="36" t="s">
        <v>423</v>
      </c>
      <c s="37">
        <v>4.014</v>
      </c>
      <c s="36">
        <v>0.00033</v>
      </c>
      <c s="36">
        <f>ROUND(G4677*H4677,6)</f>
      </c>
      <c r="L4677" s="38">
        <v>0</v>
      </c>
      <c s="32">
        <f>ROUND(ROUND(L4677,2)*ROUND(G4677,3),2)</f>
      </c>
      <c s="36" t="s">
        <v>97</v>
      </c>
      <c>
        <f>(M4677*21)/100</f>
      </c>
      <c t="s">
        <v>28</v>
      </c>
    </row>
    <row r="4678" spans="1:5" ht="25.5">
      <c r="A4678" s="35" t="s">
        <v>56</v>
      </c>
      <c r="E4678" s="39" t="s">
        <v>5429</v>
      </c>
    </row>
    <row r="4679" spans="1:5" ht="12.75">
      <c r="A4679" s="35" t="s">
        <v>57</v>
      </c>
      <c r="E4679" s="40" t="s">
        <v>5</v>
      </c>
    </row>
    <row r="4680" spans="1:5" ht="12.75">
      <c r="A4680" t="s">
        <v>58</v>
      </c>
      <c r="E4680" s="39" t="s">
        <v>5</v>
      </c>
    </row>
    <row r="4681" spans="1:16" ht="12.75">
      <c r="A4681" t="s">
        <v>50</v>
      </c>
      <c s="34" t="s">
        <v>5430</v>
      </c>
      <c s="34" t="s">
        <v>5431</v>
      </c>
      <c s="35" t="s">
        <v>51</v>
      </c>
      <c s="6" t="s">
        <v>5432</v>
      </c>
      <c s="36" t="s">
        <v>423</v>
      </c>
      <c s="37">
        <v>4.014</v>
      </c>
      <c s="36">
        <v>0.02661</v>
      </c>
      <c s="36">
        <f>ROUND(G4681*H4681,6)</f>
      </c>
      <c r="L4681" s="38">
        <v>0</v>
      </c>
      <c s="32">
        <f>ROUND(ROUND(L4681,2)*ROUND(G4681,3),2)</f>
      </c>
      <c s="36" t="s">
        <v>926</v>
      </c>
      <c>
        <f>(M4681*21)/100</f>
      </c>
      <c t="s">
        <v>28</v>
      </c>
    </row>
    <row r="4682" spans="1:5" ht="12.75">
      <c r="A4682" s="35" t="s">
        <v>56</v>
      </c>
      <c r="E4682" s="39" t="s">
        <v>5433</v>
      </c>
    </row>
    <row r="4683" spans="1:5" ht="12.75">
      <c r="A4683" s="35" t="s">
        <v>57</v>
      </c>
      <c r="E4683" s="40" t="s">
        <v>5</v>
      </c>
    </row>
    <row r="4684" spans="1:5" ht="12.75">
      <c r="A4684" t="s">
        <v>58</v>
      </c>
      <c r="E4684" s="39" t="s">
        <v>59</v>
      </c>
    </row>
    <row r="4685" spans="1:16" ht="25.5">
      <c r="A4685" t="s">
        <v>50</v>
      </c>
      <c s="34" t="s">
        <v>5434</v>
      </c>
      <c s="34" t="s">
        <v>5435</v>
      </c>
      <c s="35" t="s">
        <v>5</v>
      </c>
      <c s="6" t="s">
        <v>5436</v>
      </c>
      <c s="36" t="s">
        <v>423</v>
      </c>
      <c s="37">
        <v>231.02</v>
      </c>
      <c s="36">
        <v>0.00027</v>
      </c>
      <c s="36">
        <f>ROUND(G4685*H4685,6)</f>
      </c>
      <c r="L4685" s="38">
        <v>0</v>
      </c>
      <c s="32">
        <f>ROUND(ROUND(L4685,2)*ROUND(G4685,3),2)</f>
      </c>
      <c s="36" t="s">
        <v>97</v>
      </c>
      <c>
        <f>(M4685*21)/100</f>
      </c>
      <c t="s">
        <v>28</v>
      </c>
    </row>
    <row r="4686" spans="1:5" ht="25.5">
      <c r="A4686" s="35" t="s">
        <v>56</v>
      </c>
      <c r="E4686" s="39" t="s">
        <v>5436</v>
      </c>
    </row>
    <row r="4687" spans="1:5" ht="12.75">
      <c r="A4687" s="35" t="s">
        <v>57</v>
      </c>
      <c r="E4687" s="40" t="s">
        <v>5</v>
      </c>
    </row>
    <row r="4688" spans="1:5" ht="12.75">
      <c r="A4688" t="s">
        <v>58</v>
      </c>
      <c r="E4688" s="39" t="s">
        <v>5</v>
      </c>
    </row>
    <row r="4689" spans="1:16" ht="25.5">
      <c r="A4689" t="s">
        <v>50</v>
      </c>
      <c s="34" t="s">
        <v>5437</v>
      </c>
      <c s="34" t="s">
        <v>5438</v>
      </c>
      <c s="35" t="s">
        <v>5</v>
      </c>
      <c s="6" t="s">
        <v>5439</v>
      </c>
      <c s="36" t="s">
        <v>423</v>
      </c>
      <c s="37">
        <v>23.381</v>
      </c>
      <c s="36">
        <v>0.027</v>
      </c>
      <c s="36">
        <f>ROUND(G4689*H4689,6)</f>
      </c>
      <c r="L4689" s="38">
        <v>0</v>
      </c>
      <c s="32">
        <f>ROUND(ROUND(L4689,2)*ROUND(G4689,3),2)</f>
      </c>
      <c s="36" t="s">
        <v>97</v>
      </c>
      <c>
        <f>(M4689*21)/100</f>
      </c>
      <c t="s">
        <v>28</v>
      </c>
    </row>
    <row r="4690" spans="1:5" ht="25.5">
      <c r="A4690" s="35" t="s">
        <v>56</v>
      </c>
      <c r="E4690" s="39" t="s">
        <v>5439</v>
      </c>
    </row>
    <row r="4691" spans="1:5" ht="12.75">
      <c r="A4691" s="35" t="s">
        <v>57</v>
      </c>
      <c r="E4691" s="40" t="s">
        <v>5</v>
      </c>
    </row>
    <row r="4692" spans="1:5" ht="12.75">
      <c r="A4692" t="s">
        <v>58</v>
      </c>
      <c r="E4692" s="39" t="s">
        <v>5416</v>
      </c>
    </row>
    <row r="4693" spans="1:16" ht="25.5">
      <c r="A4693" t="s">
        <v>50</v>
      </c>
      <c s="34" t="s">
        <v>5440</v>
      </c>
      <c s="34" t="s">
        <v>5441</v>
      </c>
      <c s="35" t="s">
        <v>5</v>
      </c>
      <c s="6" t="s">
        <v>5442</v>
      </c>
      <c s="36" t="s">
        <v>423</v>
      </c>
      <c s="37">
        <v>207.639</v>
      </c>
      <c s="36">
        <v>0.02741</v>
      </c>
      <c s="36">
        <f>ROUND(G4693*H4693,6)</f>
      </c>
      <c r="L4693" s="38">
        <v>0</v>
      </c>
      <c s="32">
        <f>ROUND(ROUND(L4693,2)*ROUND(G4693,3),2)</f>
      </c>
      <c s="36" t="s">
        <v>97</v>
      </c>
      <c>
        <f>(M4693*21)/100</f>
      </c>
      <c t="s">
        <v>28</v>
      </c>
    </row>
    <row r="4694" spans="1:5" ht="25.5">
      <c r="A4694" s="35" t="s">
        <v>56</v>
      </c>
      <c r="E4694" s="39" t="s">
        <v>5442</v>
      </c>
    </row>
    <row r="4695" spans="1:5" ht="12.75">
      <c r="A4695" s="35" t="s">
        <v>57</v>
      </c>
      <c r="E4695" s="40" t="s">
        <v>5</v>
      </c>
    </row>
    <row r="4696" spans="1:5" ht="12.75">
      <c r="A4696" t="s">
        <v>58</v>
      </c>
      <c r="E4696" s="39" t="s">
        <v>5416</v>
      </c>
    </row>
    <row r="4697" spans="1:16" ht="25.5">
      <c r="A4697" t="s">
        <v>50</v>
      </c>
      <c s="34" t="s">
        <v>5443</v>
      </c>
      <c s="34" t="s">
        <v>5444</v>
      </c>
      <c s="35" t="s">
        <v>5</v>
      </c>
      <c s="6" t="s">
        <v>5445</v>
      </c>
      <c s="36" t="s">
        <v>64</v>
      </c>
      <c s="37">
        <v>379.73</v>
      </c>
      <c s="36">
        <v>7E-05</v>
      </c>
      <c s="36">
        <f>ROUND(G4697*H4697,6)</f>
      </c>
      <c r="L4697" s="38">
        <v>0</v>
      </c>
      <c s="32">
        <f>ROUND(ROUND(L4697,2)*ROUND(G4697,3),2)</f>
      </c>
      <c s="36" t="s">
        <v>926</v>
      </c>
      <c>
        <f>(M4697*21)/100</f>
      </c>
      <c t="s">
        <v>28</v>
      </c>
    </row>
    <row r="4698" spans="1:5" ht="25.5">
      <c r="A4698" s="35" t="s">
        <v>56</v>
      </c>
      <c r="E4698" s="39" t="s">
        <v>5445</v>
      </c>
    </row>
    <row r="4699" spans="1:5" ht="12.75">
      <c r="A4699" s="35" t="s">
        <v>57</v>
      </c>
      <c r="E4699" s="40" t="s">
        <v>5</v>
      </c>
    </row>
    <row r="4700" spans="1:5" ht="12.75">
      <c r="A4700" t="s">
        <v>58</v>
      </c>
      <c r="E4700" s="39" t="s">
        <v>59</v>
      </c>
    </row>
    <row r="4701" spans="1:16" ht="12.75">
      <c r="A4701" t="s">
        <v>50</v>
      </c>
      <c s="34" t="s">
        <v>5446</v>
      </c>
      <c s="34" t="s">
        <v>5447</v>
      </c>
      <c s="35" t="s">
        <v>5</v>
      </c>
      <c s="6" t="s">
        <v>5448</v>
      </c>
      <c s="36" t="s">
        <v>54</v>
      </c>
      <c s="37">
        <v>3</v>
      </c>
      <c s="36">
        <v>0</v>
      </c>
      <c s="36">
        <f>ROUND(G4701*H4701,6)</f>
      </c>
      <c r="L4701" s="38">
        <v>0</v>
      </c>
      <c s="32">
        <f>ROUND(ROUND(L4701,2)*ROUND(G4701,3),2)</f>
      </c>
      <c s="36" t="s">
        <v>926</v>
      </c>
      <c>
        <f>(M4701*21)/100</f>
      </c>
      <c t="s">
        <v>28</v>
      </c>
    </row>
    <row r="4702" spans="1:5" ht="12.75">
      <c r="A4702" s="35" t="s">
        <v>56</v>
      </c>
      <c r="E4702" s="39" t="s">
        <v>5449</v>
      </c>
    </row>
    <row r="4703" spans="1:5" ht="12.75">
      <c r="A4703" s="35" t="s">
        <v>57</v>
      </c>
      <c r="E4703" s="40" t="s">
        <v>5</v>
      </c>
    </row>
    <row r="4704" spans="1:5" ht="12.75">
      <c r="A4704" t="s">
        <v>58</v>
      </c>
      <c r="E4704" s="39" t="s">
        <v>59</v>
      </c>
    </row>
    <row r="4705" spans="1:16" ht="12.75">
      <c r="A4705" t="s">
        <v>50</v>
      </c>
      <c s="34" t="s">
        <v>5450</v>
      </c>
      <c s="34" t="s">
        <v>5451</v>
      </c>
      <c s="35" t="s">
        <v>5</v>
      </c>
      <c s="6" t="s">
        <v>5452</v>
      </c>
      <c s="36" t="s">
        <v>423</v>
      </c>
      <c s="37">
        <v>1</v>
      </c>
      <c s="36">
        <v>0.03829</v>
      </c>
      <c s="36">
        <f>ROUND(G4705*H4705,6)</f>
      </c>
      <c r="L4705" s="38">
        <v>0</v>
      </c>
      <c s="32">
        <f>ROUND(ROUND(L4705,2)*ROUND(G4705,3),2)</f>
      </c>
      <c s="36" t="s">
        <v>97</v>
      </c>
      <c>
        <f>(M4705*21)/100</f>
      </c>
      <c t="s">
        <v>28</v>
      </c>
    </row>
    <row r="4706" spans="1:5" ht="12.75">
      <c r="A4706" s="35" t="s">
        <v>56</v>
      </c>
      <c r="E4706" s="39" t="s">
        <v>5452</v>
      </c>
    </row>
    <row r="4707" spans="1:5" ht="12.75">
      <c r="A4707" s="35" t="s">
        <v>57</v>
      </c>
      <c r="E4707" s="40" t="s">
        <v>5</v>
      </c>
    </row>
    <row r="4708" spans="1:5" ht="12.75">
      <c r="A4708" t="s">
        <v>58</v>
      </c>
      <c r="E4708" s="39" t="s">
        <v>5453</v>
      </c>
    </row>
    <row r="4709" spans="1:16" ht="12.75">
      <c r="A4709" t="s">
        <v>50</v>
      </c>
      <c s="34" t="s">
        <v>5454</v>
      </c>
      <c s="34" t="s">
        <v>5455</v>
      </c>
      <c s="35" t="s">
        <v>5</v>
      </c>
      <c s="6" t="s">
        <v>5456</v>
      </c>
      <c s="36" t="s">
        <v>423</v>
      </c>
      <c s="37">
        <v>1</v>
      </c>
      <c s="36">
        <v>0.02423</v>
      </c>
      <c s="36">
        <f>ROUND(G4709*H4709,6)</f>
      </c>
      <c r="L4709" s="38">
        <v>0</v>
      </c>
      <c s="32">
        <f>ROUND(ROUND(L4709,2)*ROUND(G4709,3),2)</f>
      </c>
      <c s="36" t="s">
        <v>97</v>
      </c>
      <c>
        <f>(M4709*21)/100</f>
      </c>
      <c t="s">
        <v>28</v>
      </c>
    </row>
    <row r="4710" spans="1:5" ht="12.75">
      <c r="A4710" s="35" t="s">
        <v>56</v>
      </c>
      <c r="E4710" s="39" t="s">
        <v>5456</v>
      </c>
    </row>
    <row r="4711" spans="1:5" ht="12.75">
      <c r="A4711" s="35" t="s">
        <v>57</v>
      </c>
      <c r="E4711" s="40" t="s">
        <v>5</v>
      </c>
    </row>
    <row r="4712" spans="1:5" ht="12.75">
      <c r="A4712" t="s">
        <v>58</v>
      </c>
      <c r="E4712" s="39" t="s">
        <v>5457</v>
      </c>
    </row>
    <row r="4713" spans="1:16" ht="12.75">
      <c r="A4713" t="s">
        <v>50</v>
      </c>
      <c s="34" t="s">
        <v>5458</v>
      </c>
      <c s="34" t="s">
        <v>5459</v>
      </c>
      <c s="35" t="s">
        <v>5</v>
      </c>
      <c s="6" t="s">
        <v>5460</v>
      </c>
      <c s="36" t="s">
        <v>423</v>
      </c>
      <c s="37">
        <v>1</v>
      </c>
      <c s="36">
        <v>0.02423</v>
      </c>
      <c s="36">
        <f>ROUND(G4713*H4713,6)</f>
      </c>
      <c r="L4713" s="38">
        <v>0</v>
      </c>
      <c s="32">
        <f>ROUND(ROUND(L4713,2)*ROUND(G4713,3),2)</f>
      </c>
      <c s="36" t="s">
        <v>97</v>
      </c>
      <c>
        <f>(M4713*21)/100</f>
      </c>
      <c t="s">
        <v>28</v>
      </c>
    </row>
    <row r="4714" spans="1:5" ht="12.75">
      <c r="A4714" s="35" t="s">
        <v>56</v>
      </c>
      <c r="E4714" s="39" t="s">
        <v>5460</v>
      </c>
    </row>
    <row r="4715" spans="1:5" ht="12.75">
      <c r="A4715" s="35" t="s">
        <v>57</v>
      </c>
      <c r="E4715" s="40" t="s">
        <v>5</v>
      </c>
    </row>
    <row r="4716" spans="1:5" ht="12.75">
      <c r="A4716" t="s">
        <v>58</v>
      </c>
      <c r="E4716" s="39" t="s">
        <v>5461</v>
      </c>
    </row>
    <row r="4717" spans="1:16" ht="25.5">
      <c r="A4717" t="s">
        <v>50</v>
      </c>
      <c s="34" t="s">
        <v>5462</v>
      </c>
      <c s="34" t="s">
        <v>5463</v>
      </c>
      <c s="35" t="s">
        <v>5</v>
      </c>
      <c s="6" t="s">
        <v>5464</v>
      </c>
      <c s="36" t="s">
        <v>54</v>
      </c>
      <c s="37">
        <v>2</v>
      </c>
      <c s="36">
        <v>0</v>
      </c>
      <c s="36">
        <f>ROUND(G4717*H4717,6)</f>
      </c>
      <c r="L4717" s="38">
        <v>0</v>
      </c>
      <c s="32">
        <f>ROUND(ROUND(L4717,2)*ROUND(G4717,3),2)</f>
      </c>
      <c s="36" t="s">
        <v>926</v>
      </c>
      <c>
        <f>(M4717*21)/100</f>
      </c>
      <c t="s">
        <v>28</v>
      </c>
    </row>
    <row r="4718" spans="1:5" ht="12.75">
      <c r="A4718" s="35" t="s">
        <v>56</v>
      </c>
      <c r="E4718" s="39" t="s">
        <v>5449</v>
      </c>
    </row>
    <row r="4719" spans="1:5" ht="12.75">
      <c r="A4719" s="35" t="s">
        <v>57</v>
      </c>
      <c r="E4719" s="40" t="s">
        <v>5</v>
      </c>
    </row>
    <row r="4720" spans="1:5" ht="12.75">
      <c r="A4720" t="s">
        <v>58</v>
      </c>
      <c r="E4720" s="39" t="s">
        <v>59</v>
      </c>
    </row>
    <row r="4721" spans="1:16" ht="25.5">
      <c r="A4721" t="s">
        <v>50</v>
      </c>
      <c s="34" t="s">
        <v>5465</v>
      </c>
      <c s="34" t="s">
        <v>5466</v>
      </c>
      <c s="35" t="s">
        <v>5</v>
      </c>
      <c s="6" t="s">
        <v>5467</v>
      </c>
      <c s="36" t="s">
        <v>423</v>
      </c>
      <c s="37">
        <v>1</v>
      </c>
      <c s="36">
        <v>0.03815</v>
      </c>
      <c s="36">
        <f>ROUND(G4721*H4721,6)</f>
      </c>
      <c r="L4721" s="38">
        <v>0</v>
      </c>
      <c s="32">
        <f>ROUND(ROUND(L4721,2)*ROUND(G4721,3),2)</f>
      </c>
      <c s="36" t="s">
        <v>97</v>
      </c>
      <c>
        <f>(M4721*21)/100</f>
      </c>
      <c t="s">
        <v>28</v>
      </c>
    </row>
    <row r="4722" spans="1:5" ht="25.5">
      <c r="A4722" s="35" t="s">
        <v>56</v>
      </c>
      <c r="E4722" s="39" t="s">
        <v>5467</v>
      </c>
    </row>
    <row r="4723" spans="1:5" ht="12.75">
      <c r="A4723" s="35" t="s">
        <v>57</v>
      </c>
      <c r="E4723" s="40" t="s">
        <v>5</v>
      </c>
    </row>
    <row r="4724" spans="1:5" ht="12.75">
      <c r="A4724" t="s">
        <v>58</v>
      </c>
      <c r="E4724" s="39" t="s">
        <v>5468</v>
      </c>
    </row>
    <row r="4725" spans="1:16" ht="25.5">
      <c r="A4725" t="s">
        <v>50</v>
      </c>
      <c s="34" t="s">
        <v>5469</v>
      </c>
      <c s="34" t="s">
        <v>5470</v>
      </c>
      <c s="35" t="s">
        <v>5</v>
      </c>
      <c s="6" t="s">
        <v>5471</v>
      </c>
      <c s="36" t="s">
        <v>423</v>
      </c>
      <c s="37">
        <v>1</v>
      </c>
      <c s="36">
        <v>0.03815</v>
      </c>
      <c s="36">
        <f>ROUND(G4725*H4725,6)</f>
      </c>
      <c r="L4725" s="38">
        <v>0</v>
      </c>
      <c s="32">
        <f>ROUND(ROUND(L4725,2)*ROUND(G4725,3),2)</f>
      </c>
      <c s="36" t="s">
        <v>97</v>
      </c>
      <c>
        <f>(M4725*21)/100</f>
      </c>
      <c t="s">
        <v>28</v>
      </c>
    </row>
    <row r="4726" spans="1:5" ht="25.5">
      <c r="A4726" s="35" t="s">
        <v>56</v>
      </c>
      <c r="E4726" s="39" t="s">
        <v>5471</v>
      </c>
    </row>
    <row r="4727" spans="1:5" ht="12.75">
      <c r="A4727" s="35" t="s">
        <v>57</v>
      </c>
      <c r="E4727" s="40" t="s">
        <v>5</v>
      </c>
    </row>
    <row r="4728" spans="1:5" ht="12.75">
      <c r="A4728" t="s">
        <v>58</v>
      </c>
      <c r="E4728" s="39" t="s">
        <v>5453</v>
      </c>
    </row>
    <row r="4729" spans="1:16" ht="12.75">
      <c r="A4729" t="s">
        <v>50</v>
      </c>
      <c s="34" t="s">
        <v>5472</v>
      </c>
      <c s="34" t="s">
        <v>5473</v>
      </c>
      <c s="35" t="s">
        <v>5</v>
      </c>
      <c s="6" t="s">
        <v>5474</v>
      </c>
      <c s="36" t="s">
        <v>54</v>
      </c>
      <c s="37">
        <v>2</v>
      </c>
      <c s="36">
        <v>0</v>
      </c>
      <c s="36">
        <f>ROUND(G4729*H4729,6)</f>
      </c>
      <c r="L4729" s="38">
        <v>0</v>
      </c>
      <c s="32">
        <f>ROUND(ROUND(L4729,2)*ROUND(G4729,3),2)</f>
      </c>
      <c s="36" t="s">
        <v>926</v>
      </c>
      <c>
        <f>(M4729*21)/100</f>
      </c>
      <c t="s">
        <v>28</v>
      </c>
    </row>
    <row r="4730" spans="1:5" ht="12.75">
      <c r="A4730" s="35" t="s">
        <v>56</v>
      </c>
      <c r="E4730" s="39" t="s">
        <v>5449</v>
      </c>
    </row>
    <row r="4731" spans="1:5" ht="12.75">
      <c r="A4731" s="35" t="s">
        <v>57</v>
      </c>
      <c r="E4731" s="40" t="s">
        <v>5</v>
      </c>
    </row>
    <row r="4732" spans="1:5" ht="12.75">
      <c r="A4732" t="s">
        <v>58</v>
      </c>
      <c r="E4732" s="39" t="s">
        <v>59</v>
      </c>
    </row>
    <row r="4733" spans="1:16" ht="12.75">
      <c r="A4733" t="s">
        <v>50</v>
      </c>
      <c s="34" t="s">
        <v>5475</v>
      </c>
      <c s="34" t="s">
        <v>5476</v>
      </c>
      <c s="35" t="s">
        <v>5</v>
      </c>
      <c s="6" t="s">
        <v>5477</v>
      </c>
      <c s="36" t="s">
        <v>54</v>
      </c>
      <c s="37">
        <v>1</v>
      </c>
      <c s="36">
        <v>0.2</v>
      </c>
      <c s="36">
        <f>ROUND(G4733*H4733,6)</f>
      </c>
      <c r="L4733" s="38">
        <v>0</v>
      </c>
      <c s="32">
        <f>ROUND(ROUND(L4733,2)*ROUND(G4733,3),2)</f>
      </c>
      <c s="36" t="s">
        <v>97</v>
      </c>
      <c>
        <f>(M4733*21)/100</f>
      </c>
      <c t="s">
        <v>28</v>
      </c>
    </row>
    <row r="4734" spans="1:5" ht="12.75">
      <c r="A4734" s="35" t="s">
        <v>56</v>
      </c>
      <c r="E4734" s="39" t="s">
        <v>5477</v>
      </c>
    </row>
    <row r="4735" spans="1:5" ht="12.75">
      <c r="A4735" s="35" t="s">
        <v>57</v>
      </c>
      <c r="E4735" s="40" t="s">
        <v>5</v>
      </c>
    </row>
    <row r="4736" spans="1:5" ht="12.75">
      <c r="A4736" t="s">
        <v>58</v>
      </c>
      <c r="E4736" s="39" t="s">
        <v>5457</v>
      </c>
    </row>
    <row r="4737" spans="1:16" ht="12.75">
      <c r="A4737" t="s">
        <v>50</v>
      </c>
      <c s="34" t="s">
        <v>5478</v>
      </c>
      <c s="34" t="s">
        <v>5479</v>
      </c>
      <c s="35" t="s">
        <v>5</v>
      </c>
      <c s="6" t="s">
        <v>5480</v>
      </c>
      <c s="36" t="s">
        <v>423</v>
      </c>
      <c s="37">
        <v>1</v>
      </c>
      <c s="36">
        <v>0.03227</v>
      </c>
      <c s="36">
        <f>ROUND(G4737*H4737,6)</f>
      </c>
      <c r="L4737" s="38">
        <v>0</v>
      </c>
      <c s="32">
        <f>ROUND(ROUND(L4737,2)*ROUND(G4737,3),2)</f>
      </c>
      <c s="36" t="s">
        <v>97</v>
      </c>
      <c>
        <f>(M4737*21)/100</f>
      </c>
      <c t="s">
        <v>28</v>
      </c>
    </row>
    <row r="4738" spans="1:5" ht="12.75">
      <c r="A4738" s="35" t="s">
        <v>56</v>
      </c>
      <c r="E4738" s="39" t="s">
        <v>5480</v>
      </c>
    </row>
    <row r="4739" spans="1:5" ht="12.75">
      <c r="A4739" s="35" t="s">
        <v>57</v>
      </c>
      <c r="E4739" s="40" t="s">
        <v>5</v>
      </c>
    </row>
    <row r="4740" spans="1:5" ht="12.75">
      <c r="A4740" t="s">
        <v>58</v>
      </c>
      <c r="E4740" s="39" t="s">
        <v>5457</v>
      </c>
    </row>
    <row r="4741" spans="1:16" ht="25.5">
      <c r="A4741" t="s">
        <v>50</v>
      </c>
      <c s="34" t="s">
        <v>5481</v>
      </c>
      <c s="34" t="s">
        <v>5482</v>
      </c>
      <c s="35" t="s">
        <v>5</v>
      </c>
      <c s="6" t="s">
        <v>5483</v>
      </c>
      <c s="36" t="s">
        <v>54</v>
      </c>
      <c s="37">
        <v>2</v>
      </c>
      <c s="36">
        <v>0</v>
      </c>
      <c s="36">
        <f>ROUND(G4741*H4741,6)</f>
      </c>
      <c r="L4741" s="38">
        <v>0</v>
      </c>
      <c s="32">
        <f>ROUND(ROUND(L4741,2)*ROUND(G4741,3),2)</f>
      </c>
      <c s="36" t="s">
        <v>926</v>
      </c>
      <c>
        <f>(M4741*21)/100</f>
      </c>
      <c t="s">
        <v>28</v>
      </c>
    </row>
    <row r="4742" spans="1:5" ht="12.75">
      <c r="A4742" s="35" t="s">
        <v>56</v>
      </c>
      <c r="E4742" s="39" t="s">
        <v>5449</v>
      </c>
    </row>
    <row r="4743" spans="1:5" ht="12.75">
      <c r="A4743" s="35" t="s">
        <v>57</v>
      </c>
      <c r="E4743" s="40" t="s">
        <v>5</v>
      </c>
    </row>
    <row r="4744" spans="1:5" ht="12.75">
      <c r="A4744" t="s">
        <v>58</v>
      </c>
      <c r="E4744" s="39" t="s">
        <v>59</v>
      </c>
    </row>
    <row r="4745" spans="1:16" ht="25.5">
      <c r="A4745" t="s">
        <v>50</v>
      </c>
      <c s="34" t="s">
        <v>5484</v>
      </c>
      <c s="34" t="s">
        <v>5485</v>
      </c>
      <c s="35" t="s">
        <v>5</v>
      </c>
      <c s="6" t="s">
        <v>5486</v>
      </c>
      <c s="36" t="s">
        <v>423</v>
      </c>
      <c s="37">
        <v>1</v>
      </c>
      <c s="36">
        <v>0.03829</v>
      </c>
      <c s="36">
        <f>ROUND(G4745*H4745,6)</f>
      </c>
      <c r="L4745" s="38">
        <v>0</v>
      </c>
      <c s="32">
        <f>ROUND(ROUND(L4745,2)*ROUND(G4745,3),2)</f>
      </c>
      <c s="36" t="s">
        <v>97</v>
      </c>
      <c>
        <f>(M4745*21)/100</f>
      </c>
      <c t="s">
        <v>28</v>
      </c>
    </row>
    <row r="4746" spans="1:5" ht="25.5">
      <c r="A4746" s="35" t="s">
        <v>56</v>
      </c>
      <c r="E4746" s="39" t="s">
        <v>5486</v>
      </c>
    </row>
    <row r="4747" spans="1:5" ht="12.75">
      <c r="A4747" s="35" t="s">
        <v>57</v>
      </c>
      <c r="E4747" s="40" t="s">
        <v>5</v>
      </c>
    </row>
    <row r="4748" spans="1:5" ht="12.75">
      <c r="A4748" t="s">
        <v>58</v>
      </c>
      <c r="E4748" s="39" t="s">
        <v>5453</v>
      </c>
    </row>
    <row r="4749" spans="1:16" ht="25.5">
      <c r="A4749" t="s">
        <v>50</v>
      </c>
      <c s="34" t="s">
        <v>5487</v>
      </c>
      <c s="34" t="s">
        <v>5488</v>
      </c>
      <c s="35" t="s">
        <v>5</v>
      </c>
      <c s="6" t="s">
        <v>5489</v>
      </c>
      <c s="36" t="s">
        <v>423</v>
      </c>
      <c s="37">
        <v>1</v>
      </c>
      <c s="36">
        <v>0.03829</v>
      </c>
      <c s="36">
        <f>ROUND(G4749*H4749,6)</f>
      </c>
      <c r="L4749" s="38">
        <v>0</v>
      </c>
      <c s="32">
        <f>ROUND(ROUND(L4749,2)*ROUND(G4749,3),2)</f>
      </c>
      <c s="36" t="s">
        <v>97</v>
      </c>
      <c>
        <f>(M4749*21)/100</f>
      </c>
      <c t="s">
        <v>28</v>
      </c>
    </row>
    <row r="4750" spans="1:5" ht="25.5">
      <c r="A4750" s="35" t="s">
        <v>56</v>
      </c>
      <c r="E4750" s="39" t="s">
        <v>5489</v>
      </c>
    </row>
    <row r="4751" spans="1:5" ht="12.75">
      <c r="A4751" s="35" t="s">
        <v>57</v>
      </c>
      <c r="E4751" s="40" t="s">
        <v>5</v>
      </c>
    </row>
    <row r="4752" spans="1:5" ht="12.75">
      <c r="A4752" t="s">
        <v>58</v>
      </c>
      <c r="E4752" s="39" t="s">
        <v>5453</v>
      </c>
    </row>
    <row r="4753" spans="1:16" ht="12.75">
      <c r="A4753" t="s">
        <v>50</v>
      </c>
      <c s="34" t="s">
        <v>5490</v>
      </c>
      <c s="34" t="s">
        <v>5491</v>
      </c>
      <c s="35" t="s">
        <v>5</v>
      </c>
      <c s="6" t="s">
        <v>5492</v>
      </c>
      <c s="36" t="s">
        <v>54</v>
      </c>
      <c s="37">
        <v>58</v>
      </c>
      <c s="36">
        <v>0</v>
      </c>
      <c s="36">
        <f>ROUND(G4753*H4753,6)</f>
      </c>
      <c r="L4753" s="38">
        <v>0</v>
      </c>
      <c s="32">
        <f>ROUND(ROUND(L4753,2)*ROUND(G4753,3),2)</f>
      </c>
      <c s="36" t="s">
        <v>926</v>
      </c>
      <c>
        <f>(M4753*21)/100</f>
      </c>
      <c t="s">
        <v>28</v>
      </c>
    </row>
    <row r="4754" spans="1:5" ht="12.75">
      <c r="A4754" s="35" t="s">
        <v>56</v>
      </c>
      <c r="E4754" s="39" t="s">
        <v>5449</v>
      </c>
    </row>
    <row r="4755" spans="1:5" ht="12.75">
      <c r="A4755" s="35" t="s">
        <v>57</v>
      </c>
      <c r="E4755" s="40" t="s">
        <v>5</v>
      </c>
    </row>
    <row r="4756" spans="1:5" ht="12.75">
      <c r="A4756" t="s">
        <v>58</v>
      </c>
      <c r="E4756" s="39" t="s">
        <v>59</v>
      </c>
    </row>
    <row r="4757" spans="1:16" ht="12.75">
      <c r="A4757" t="s">
        <v>50</v>
      </c>
      <c s="34" t="s">
        <v>5493</v>
      </c>
      <c s="34" t="s">
        <v>5494</v>
      </c>
      <c s="35" t="s">
        <v>5</v>
      </c>
      <c s="6" t="s">
        <v>5495</v>
      </c>
      <c s="36" t="s">
        <v>54</v>
      </c>
      <c s="37">
        <v>15</v>
      </c>
      <c s="36">
        <v>0.042</v>
      </c>
      <c s="36">
        <f>ROUND(G4757*H4757,6)</f>
      </c>
      <c r="L4757" s="38">
        <v>0</v>
      </c>
      <c s="32">
        <f>ROUND(ROUND(L4757,2)*ROUND(G4757,3),2)</f>
      </c>
      <c s="36" t="s">
        <v>97</v>
      </c>
      <c>
        <f>(M4757*21)/100</f>
      </c>
      <c t="s">
        <v>28</v>
      </c>
    </row>
    <row r="4758" spans="1:5" ht="12.75">
      <c r="A4758" s="35" t="s">
        <v>56</v>
      </c>
      <c r="E4758" s="39" t="s">
        <v>5495</v>
      </c>
    </row>
    <row r="4759" spans="1:5" ht="12.75">
      <c r="A4759" s="35" t="s">
        <v>57</v>
      </c>
      <c r="E4759" s="40" t="s">
        <v>5</v>
      </c>
    </row>
    <row r="4760" spans="1:5" ht="12.75">
      <c r="A4760" t="s">
        <v>58</v>
      </c>
      <c r="E4760" s="39" t="s">
        <v>5496</v>
      </c>
    </row>
    <row r="4761" spans="1:16" ht="12.75">
      <c r="A4761" t="s">
        <v>50</v>
      </c>
      <c s="34" t="s">
        <v>5497</v>
      </c>
      <c s="34" t="s">
        <v>5498</v>
      </c>
      <c s="35" t="s">
        <v>5</v>
      </c>
      <c s="6" t="s">
        <v>5499</v>
      </c>
      <c s="36" t="s">
        <v>54</v>
      </c>
      <c s="37">
        <v>14</v>
      </c>
      <c s="36">
        <v>0.048</v>
      </c>
      <c s="36">
        <f>ROUND(G4761*H4761,6)</f>
      </c>
      <c r="L4761" s="38">
        <v>0</v>
      </c>
      <c s="32">
        <f>ROUND(ROUND(L4761,2)*ROUND(G4761,3),2)</f>
      </c>
      <c s="36" t="s">
        <v>97</v>
      </c>
      <c>
        <f>(M4761*21)/100</f>
      </c>
      <c t="s">
        <v>28</v>
      </c>
    </row>
    <row r="4762" spans="1:5" ht="12.75">
      <c r="A4762" s="35" t="s">
        <v>56</v>
      </c>
      <c r="E4762" s="39" t="s">
        <v>5499</v>
      </c>
    </row>
    <row r="4763" spans="1:5" ht="12.75">
      <c r="A4763" s="35" t="s">
        <v>57</v>
      </c>
      <c r="E4763" s="40" t="s">
        <v>5</v>
      </c>
    </row>
    <row r="4764" spans="1:5" ht="12.75">
      <c r="A4764" t="s">
        <v>58</v>
      </c>
      <c r="E4764" s="39" t="s">
        <v>5496</v>
      </c>
    </row>
    <row r="4765" spans="1:16" ht="12.75">
      <c r="A4765" t="s">
        <v>50</v>
      </c>
      <c s="34" t="s">
        <v>5500</v>
      </c>
      <c s="34" t="s">
        <v>5501</v>
      </c>
      <c s="35" t="s">
        <v>5</v>
      </c>
      <c s="6" t="s">
        <v>5499</v>
      </c>
      <c s="36" t="s">
        <v>54</v>
      </c>
      <c s="37">
        <v>5</v>
      </c>
      <c s="36">
        <v>0.048</v>
      </c>
      <c s="36">
        <f>ROUND(G4765*H4765,6)</f>
      </c>
      <c r="L4765" s="38">
        <v>0</v>
      </c>
      <c s="32">
        <f>ROUND(ROUND(L4765,2)*ROUND(G4765,3),2)</f>
      </c>
      <c s="36" t="s">
        <v>97</v>
      </c>
      <c>
        <f>(M4765*21)/100</f>
      </c>
      <c t="s">
        <v>28</v>
      </c>
    </row>
    <row r="4766" spans="1:5" ht="12.75">
      <c r="A4766" s="35" t="s">
        <v>56</v>
      </c>
      <c r="E4766" s="39" t="s">
        <v>5499</v>
      </c>
    </row>
    <row r="4767" spans="1:5" ht="12.75">
      <c r="A4767" s="35" t="s">
        <v>57</v>
      </c>
      <c r="E4767" s="40" t="s">
        <v>5</v>
      </c>
    </row>
    <row r="4768" spans="1:5" ht="12.75">
      <c r="A4768" t="s">
        <v>58</v>
      </c>
      <c r="E4768" s="39" t="s">
        <v>5496</v>
      </c>
    </row>
    <row r="4769" spans="1:16" ht="12.75">
      <c r="A4769" t="s">
        <v>50</v>
      </c>
      <c s="34" t="s">
        <v>5502</v>
      </c>
      <c s="34" t="s">
        <v>5503</v>
      </c>
      <c s="35" t="s">
        <v>5</v>
      </c>
      <c s="6" t="s">
        <v>5504</v>
      </c>
      <c s="36" t="s">
        <v>54</v>
      </c>
      <c s="37">
        <v>14</v>
      </c>
      <c s="36">
        <v>0.048</v>
      </c>
      <c s="36">
        <f>ROUND(G4769*H4769,6)</f>
      </c>
      <c r="L4769" s="38">
        <v>0</v>
      </c>
      <c s="32">
        <f>ROUND(ROUND(L4769,2)*ROUND(G4769,3),2)</f>
      </c>
      <c s="36" t="s">
        <v>97</v>
      </c>
      <c>
        <f>(M4769*21)/100</f>
      </c>
      <c t="s">
        <v>28</v>
      </c>
    </row>
    <row r="4770" spans="1:5" ht="12.75">
      <c r="A4770" s="35" t="s">
        <v>56</v>
      </c>
      <c r="E4770" s="39" t="s">
        <v>5504</v>
      </c>
    </row>
    <row r="4771" spans="1:5" ht="12.75">
      <c r="A4771" s="35" t="s">
        <v>57</v>
      </c>
      <c r="E4771" s="40" t="s">
        <v>5</v>
      </c>
    </row>
    <row r="4772" spans="1:5" ht="12.75">
      <c r="A4772" t="s">
        <v>58</v>
      </c>
      <c r="E4772" s="39" t="s">
        <v>5496</v>
      </c>
    </row>
    <row r="4773" spans="1:16" ht="12.75">
      <c r="A4773" t="s">
        <v>50</v>
      </c>
      <c s="34" t="s">
        <v>5505</v>
      </c>
      <c s="34" t="s">
        <v>5506</v>
      </c>
      <c s="35" t="s">
        <v>5</v>
      </c>
      <c s="6" t="s">
        <v>5507</v>
      </c>
      <c s="36" t="s">
        <v>54</v>
      </c>
      <c s="37">
        <v>1</v>
      </c>
      <c s="36">
        <v>0.048</v>
      </c>
      <c s="36">
        <f>ROUND(G4773*H4773,6)</f>
      </c>
      <c r="L4773" s="38">
        <v>0</v>
      </c>
      <c s="32">
        <f>ROUND(ROUND(L4773,2)*ROUND(G4773,3),2)</f>
      </c>
      <c s="36" t="s">
        <v>97</v>
      </c>
      <c>
        <f>(M4773*21)/100</f>
      </c>
      <c t="s">
        <v>28</v>
      </c>
    </row>
    <row r="4774" spans="1:5" ht="12.75">
      <c r="A4774" s="35" t="s">
        <v>56</v>
      </c>
      <c r="E4774" s="39" t="s">
        <v>5507</v>
      </c>
    </row>
    <row r="4775" spans="1:5" ht="12.75">
      <c r="A4775" s="35" t="s">
        <v>57</v>
      </c>
      <c r="E4775" s="40" t="s">
        <v>5</v>
      </c>
    </row>
    <row r="4776" spans="1:5" ht="12.75">
      <c r="A4776" t="s">
        <v>58</v>
      </c>
      <c r="E4776" s="39" t="s">
        <v>5496</v>
      </c>
    </row>
    <row r="4777" spans="1:16" ht="12.75">
      <c r="A4777" t="s">
        <v>50</v>
      </c>
      <c s="34" t="s">
        <v>5508</v>
      </c>
      <c s="34" t="s">
        <v>5509</v>
      </c>
      <c s="35" t="s">
        <v>5</v>
      </c>
      <c s="6" t="s">
        <v>5504</v>
      </c>
      <c s="36" t="s">
        <v>54</v>
      </c>
      <c s="37">
        <v>1</v>
      </c>
      <c s="36">
        <v>0.048</v>
      </c>
      <c s="36">
        <f>ROUND(G4777*H4777,6)</f>
      </c>
      <c r="L4777" s="38">
        <v>0</v>
      </c>
      <c s="32">
        <f>ROUND(ROUND(L4777,2)*ROUND(G4777,3),2)</f>
      </c>
      <c s="36" t="s">
        <v>97</v>
      </c>
      <c>
        <f>(M4777*21)/100</f>
      </c>
      <c t="s">
        <v>28</v>
      </c>
    </row>
    <row r="4778" spans="1:5" ht="12.75">
      <c r="A4778" s="35" t="s">
        <v>56</v>
      </c>
      <c r="E4778" s="39" t="s">
        <v>5504</v>
      </c>
    </row>
    <row r="4779" spans="1:5" ht="12.75">
      <c r="A4779" s="35" t="s">
        <v>57</v>
      </c>
      <c r="E4779" s="40" t="s">
        <v>5</v>
      </c>
    </row>
    <row r="4780" spans="1:5" ht="12.75">
      <c r="A4780" t="s">
        <v>58</v>
      </c>
      <c r="E4780" s="39" t="s">
        <v>5496</v>
      </c>
    </row>
    <row r="4781" spans="1:16" ht="12.75">
      <c r="A4781" t="s">
        <v>50</v>
      </c>
      <c s="34" t="s">
        <v>5510</v>
      </c>
      <c s="34" t="s">
        <v>5511</v>
      </c>
      <c s="35" t="s">
        <v>5</v>
      </c>
      <c s="6" t="s">
        <v>5512</v>
      </c>
      <c s="36" t="s">
        <v>54</v>
      </c>
      <c s="37">
        <v>4</v>
      </c>
      <c s="36">
        <v>0.048</v>
      </c>
      <c s="36">
        <f>ROUND(G4781*H4781,6)</f>
      </c>
      <c r="L4781" s="38">
        <v>0</v>
      </c>
      <c s="32">
        <f>ROUND(ROUND(L4781,2)*ROUND(G4781,3),2)</f>
      </c>
      <c s="36" t="s">
        <v>97</v>
      </c>
      <c>
        <f>(M4781*21)/100</f>
      </c>
      <c t="s">
        <v>28</v>
      </c>
    </row>
    <row r="4782" spans="1:5" ht="12.75">
      <c r="A4782" s="35" t="s">
        <v>56</v>
      </c>
      <c r="E4782" s="39" t="s">
        <v>5512</v>
      </c>
    </row>
    <row r="4783" spans="1:5" ht="12.75">
      <c r="A4783" s="35" t="s">
        <v>57</v>
      </c>
      <c r="E4783" s="40" t="s">
        <v>5</v>
      </c>
    </row>
    <row r="4784" spans="1:5" ht="12.75">
      <c r="A4784" t="s">
        <v>58</v>
      </c>
      <c r="E4784" s="39" t="s">
        <v>5496</v>
      </c>
    </row>
    <row r="4785" spans="1:16" ht="12.75">
      <c r="A4785" t="s">
        <v>50</v>
      </c>
      <c s="34" t="s">
        <v>5513</v>
      </c>
      <c s="34" t="s">
        <v>5514</v>
      </c>
      <c s="35" t="s">
        <v>5</v>
      </c>
      <c s="6" t="s">
        <v>5512</v>
      </c>
      <c s="36" t="s">
        <v>54</v>
      </c>
      <c s="37">
        <v>4</v>
      </c>
      <c s="36">
        <v>0.048</v>
      </c>
      <c s="36">
        <f>ROUND(G4785*H4785,6)</f>
      </c>
      <c r="L4785" s="38">
        <v>0</v>
      </c>
      <c s="32">
        <f>ROUND(ROUND(L4785,2)*ROUND(G4785,3),2)</f>
      </c>
      <c s="36" t="s">
        <v>97</v>
      </c>
      <c>
        <f>(M4785*21)/100</f>
      </c>
      <c t="s">
        <v>28</v>
      </c>
    </row>
    <row r="4786" spans="1:5" ht="12.75">
      <c r="A4786" s="35" t="s">
        <v>56</v>
      </c>
      <c r="E4786" s="39" t="s">
        <v>5512</v>
      </c>
    </row>
    <row r="4787" spans="1:5" ht="12.75">
      <c r="A4787" s="35" t="s">
        <v>57</v>
      </c>
      <c r="E4787" s="40" t="s">
        <v>5</v>
      </c>
    </row>
    <row r="4788" spans="1:5" ht="12.75">
      <c r="A4788" t="s">
        <v>58</v>
      </c>
      <c r="E4788" s="39" t="s">
        <v>5496</v>
      </c>
    </row>
    <row r="4789" spans="1:16" ht="12.75">
      <c r="A4789" t="s">
        <v>50</v>
      </c>
      <c s="34" t="s">
        <v>5515</v>
      </c>
      <c s="34" t="s">
        <v>5516</v>
      </c>
      <c s="35" t="s">
        <v>5</v>
      </c>
      <c s="6" t="s">
        <v>5517</v>
      </c>
      <c s="36" t="s">
        <v>54</v>
      </c>
      <c s="37">
        <v>40</v>
      </c>
      <c s="36">
        <v>0.00033</v>
      </c>
      <c s="36">
        <f>ROUND(G4789*H4789,6)</f>
      </c>
      <c r="L4789" s="38">
        <v>0</v>
      </c>
      <c s="32">
        <f>ROUND(ROUND(L4789,2)*ROUND(G4789,3),2)</f>
      </c>
      <c s="36" t="s">
        <v>926</v>
      </c>
      <c>
        <f>(M4789*21)/100</f>
      </c>
      <c t="s">
        <v>28</v>
      </c>
    </row>
    <row r="4790" spans="1:5" ht="12.75">
      <c r="A4790" s="35" t="s">
        <v>56</v>
      </c>
      <c r="E4790" s="39" t="s">
        <v>5449</v>
      </c>
    </row>
    <row r="4791" spans="1:5" ht="12.75">
      <c r="A4791" s="35" t="s">
        <v>57</v>
      </c>
      <c r="E4791" s="40" t="s">
        <v>5</v>
      </c>
    </row>
    <row r="4792" spans="1:5" ht="12.75">
      <c r="A4792" t="s">
        <v>58</v>
      </c>
      <c r="E4792" s="39" t="s">
        <v>59</v>
      </c>
    </row>
    <row r="4793" spans="1:16" ht="12.75">
      <c r="A4793" t="s">
        <v>50</v>
      </c>
      <c s="34" t="s">
        <v>5518</v>
      </c>
      <c s="34" t="s">
        <v>5519</v>
      </c>
      <c s="35" t="s">
        <v>5</v>
      </c>
      <c s="6" t="s">
        <v>5520</v>
      </c>
      <c s="36" t="s">
        <v>423</v>
      </c>
      <c s="37">
        <v>1</v>
      </c>
      <c s="36">
        <v>0.02423</v>
      </c>
      <c s="36">
        <f>ROUND(G4793*H4793,6)</f>
      </c>
      <c r="L4793" s="38">
        <v>0</v>
      </c>
      <c s="32">
        <f>ROUND(ROUND(L4793,2)*ROUND(G4793,3),2)</f>
      </c>
      <c s="36" t="s">
        <v>97</v>
      </c>
      <c>
        <f>(M4793*21)/100</f>
      </c>
      <c t="s">
        <v>28</v>
      </c>
    </row>
    <row r="4794" spans="1:5" ht="12.75">
      <c r="A4794" s="35" t="s">
        <v>56</v>
      </c>
      <c r="E4794" s="39" t="s">
        <v>5520</v>
      </c>
    </row>
    <row r="4795" spans="1:5" ht="12.75">
      <c r="A4795" s="35" t="s">
        <v>57</v>
      </c>
      <c r="E4795" s="40" t="s">
        <v>5</v>
      </c>
    </row>
    <row r="4796" spans="1:5" ht="12.75">
      <c r="A4796" t="s">
        <v>58</v>
      </c>
      <c r="E4796" s="39" t="s">
        <v>5521</v>
      </c>
    </row>
    <row r="4797" spans="1:16" ht="12.75">
      <c r="A4797" t="s">
        <v>50</v>
      </c>
      <c s="34" t="s">
        <v>5522</v>
      </c>
      <c s="34" t="s">
        <v>5523</v>
      </c>
      <c s="35" t="s">
        <v>5</v>
      </c>
      <c s="6" t="s">
        <v>5524</v>
      </c>
      <c s="36" t="s">
        <v>423</v>
      </c>
      <c s="37">
        <v>5</v>
      </c>
      <c s="36">
        <v>0.02423</v>
      </c>
      <c s="36">
        <f>ROUND(G4797*H4797,6)</f>
      </c>
      <c r="L4797" s="38">
        <v>0</v>
      </c>
      <c s="32">
        <f>ROUND(ROUND(L4797,2)*ROUND(G4797,3),2)</f>
      </c>
      <c s="36" t="s">
        <v>97</v>
      </c>
      <c>
        <f>(M4797*21)/100</f>
      </c>
      <c t="s">
        <v>28</v>
      </c>
    </row>
    <row r="4798" spans="1:5" ht="12.75">
      <c r="A4798" s="35" t="s">
        <v>56</v>
      </c>
      <c r="E4798" s="39" t="s">
        <v>5524</v>
      </c>
    </row>
    <row r="4799" spans="1:5" ht="12.75">
      <c r="A4799" s="35" t="s">
        <v>57</v>
      </c>
      <c r="E4799" s="40" t="s">
        <v>5</v>
      </c>
    </row>
    <row r="4800" spans="1:5" ht="12.75">
      <c r="A4800" t="s">
        <v>58</v>
      </c>
      <c r="E4800" s="39" t="s">
        <v>5525</v>
      </c>
    </row>
    <row r="4801" spans="1:16" ht="12.75">
      <c r="A4801" t="s">
        <v>50</v>
      </c>
      <c s="34" t="s">
        <v>5526</v>
      </c>
      <c s="34" t="s">
        <v>5527</v>
      </c>
      <c s="35" t="s">
        <v>5</v>
      </c>
      <c s="6" t="s">
        <v>5528</v>
      </c>
      <c s="36" t="s">
        <v>423</v>
      </c>
      <c s="37">
        <v>2</v>
      </c>
      <c s="36">
        <v>0.02423</v>
      </c>
      <c s="36">
        <f>ROUND(G4801*H4801,6)</f>
      </c>
      <c r="L4801" s="38">
        <v>0</v>
      </c>
      <c s="32">
        <f>ROUND(ROUND(L4801,2)*ROUND(G4801,3),2)</f>
      </c>
      <c s="36" t="s">
        <v>97</v>
      </c>
      <c>
        <f>(M4801*21)/100</f>
      </c>
      <c t="s">
        <v>28</v>
      </c>
    </row>
    <row r="4802" spans="1:5" ht="12.75">
      <c r="A4802" s="35" t="s">
        <v>56</v>
      </c>
      <c r="E4802" s="39" t="s">
        <v>5528</v>
      </c>
    </row>
    <row r="4803" spans="1:5" ht="12.75">
      <c r="A4803" s="35" t="s">
        <v>57</v>
      </c>
      <c r="E4803" s="40" t="s">
        <v>5</v>
      </c>
    </row>
    <row r="4804" spans="1:5" ht="12.75">
      <c r="A4804" t="s">
        <v>58</v>
      </c>
      <c r="E4804" s="39" t="s">
        <v>5525</v>
      </c>
    </row>
    <row r="4805" spans="1:16" ht="12.75">
      <c r="A4805" t="s">
        <v>50</v>
      </c>
      <c s="34" t="s">
        <v>5529</v>
      </c>
      <c s="34" t="s">
        <v>5530</v>
      </c>
      <c s="35" t="s">
        <v>5</v>
      </c>
      <c s="6" t="s">
        <v>5528</v>
      </c>
      <c s="36" t="s">
        <v>423</v>
      </c>
      <c s="37">
        <v>8</v>
      </c>
      <c s="36">
        <v>0.02423</v>
      </c>
      <c s="36">
        <f>ROUND(G4805*H4805,6)</f>
      </c>
      <c r="L4805" s="38">
        <v>0</v>
      </c>
      <c s="32">
        <f>ROUND(ROUND(L4805,2)*ROUND(G4805,3),2)</f>
      </c>
      <c s="36" t="s">
        <v>97</v>
      </c>
      <c>
        <f>(M4805*21)/100</f>
      </c>
      <c t="s">
        <v>28</v>
      </c>
    </row>
    <row r="4806" spans="1:5" ht="12.75">
      <c r="A4806" s="35" t="s">
        <v>56</v>
      </c>
      <c r="E4806" s="39" t="s">
        <v>5528</v>
      </c>
    </row>
    <row r="4807" spans="1:5" ht="12.75">
      <c r="A4807" s="35" t="s">
        <v>57</v>
      </c>
      <c r="E4807" s="40" t="s">
        <v>5</v>
      </c>
    </row>
    <row r="4808" spans="1:5" ht="12.75">
      <c r="A4808" t="s">
        <v>58</v>
      </c>
      <c r="E4808" s="39" t="s">
        <v>5</v>
      </c>
    </row>
    <row r="4809" spans="1:16" ht="12.75">
      <c r="A4809" t="s">
        <v>50</v>
      </c>
      <c s="34" t="s">
        <v>5531</v>
      </c>
      <c s="34" t="s">
        <v>5532</v>
      </c>
      <c s="35" t="s">
        <v>5</v>
      </c>
      <c s="6" t="s">
        <v>5528</v>
      </c>
      <c s="36" t="s">
        <v>423</v>
      </c>
      <c s="37">
        <v>1</v>
      </c>
      <c s="36">
        <v>0.02423</v>
      </c>
      <c s="36">
        <f>ROUND(G4809*H4809,6)</f>
      </c>
      <c r="L4809" s="38">
        <v>0</v>
      </c>
      <c s="32">
        <f>ROUND(ROUND(L4809,2)*ROUND(G4809,3),2)</f>
      </c>
      <c s="36" t="s">
        <v>97</v>
      </c>
      <c>
        <f>(M4809*21)/100</f>
      </c>
      <c t="s">
        <v>28</v>
      </c>
    </row>
    <row r="4810" spans="1:5" ht="12.75">
      <c r="A4810" s="35" t="s">
        <v>56</v>
      </c>
      <c r="E4810" s="39" t="s">
        <v>5528</v>
      </c>
    </row>
    <row r="4811" spans="1:5" ht="12.75">
      <c r="A4811" s="35" t="s">
        <v>57</v>
      </c>
      <c r="E4811" s="40" t="s">
        <v>5</v>
      </c>
    </row>
    <row r="4812" spans="1:5" ht="12.75">
      <c r="A4812" t="s">
        <v>58</v>
      </c>
      <c r="E4812" s="39" t="s">
        <v>5525</v>
      </c>
    </row>
    <row r="4813" spans="1:16" ht="12.75">
      <c r="A4813" t="s">
        <v>50</v>
      </c>
      <c s="34" t="s">
        <v>5533</v>
      </c>
      <c s="34" t="s">
        <v>5534</v>
      </c>
      <c s="35" t="s">
        <v>5</v>
      </c>
      <c s="6" t="s">
        <v>5528</v>
      </c>
      <c s="36" t="s">
        <v>423</v>
      </c>
      <c s="37">
        <v>10</v>
      </c>
      <c s="36">
        <v>0.02423</v>
      </c>
      <c s="36">
        <f>ROUND(G4813*H4813,6)</f>
      </c>
      <c r="L4813" s="38">
        <v>0</v>
      </c>
      <c s="32">
        <f>ROUND(ROUND(L4813,2)*ROUND(G4813,3),2)</f>
      </c>
      <c s="36" t="s">
        <v>97</v>
      </c>
      <c>
        <f>(M4813*21)/100</f>
      </c>
      <c t="s">
        <v>28</v>
      </c>
    </row>
    <row r="4814" spans="1:5" ht="12.75">
      <c r="A4814" s="35" t="s">
        <v>56</v>
      </c>
      <c r="E4814" s="39" t="s">
        <v>5528</v>
      </c>
    </row>
    <row r="4815" spans="1:5" ht="12.75">
      <c r="A4815" s="35" t="s">
        <v>57</v>
      </c>
      <c r="E4815" s="40" t="s">
        <v>5</v>
      </c>
    </row>
    <row r="4816" spans="1:5" ht="12.75">
      <c r="A4816" t="s">
        <v>58</v>
      </c>
      <c r="E4816" s="39" t="s">
        <v>5</v>
      </c>
    </row>
    <row r="4817" spans="1:16" ht="12.75">
      <c r="A4817" t="s">
        <v>50</v>
      </c>
      <c s="34" t="s">
        <v>5535</v>
      </c>
      <c s="34" t="s">
        <v>5536</v>
      </c>
      <c s="35" t="s">
        <v>5</v>
      </c>
      <c s="6" t="s">
        <v>5537</v>
      </c>
      <c s="36" t="s">
        <v>423</v>
      </c>
      <c s="37">
        <v>1</v>
      </c>
      <c s="36">
        <v>0.02423</v>
      </c>
      <c s="36">
        <f>ROUND(G4817*H4817,6)</f>
      </c>
      <c r="L4817" s="38">
        <v>0</v>
      </c>
      <c s="32">
        <f>ROUND(ROUND(L4817,2)*ROUND(G4817,3),2)</f>
      </c>
      <c s="36" t="s">
        <v>97</v>
      </c>
      <c>
        <f>(M4817*21)/100</f>
      </c>
      <c t="s">
        <v>28</v>
      </c>
    </row>
    <row r="4818" spans="1:5" ht="12.75">
      <c r="A4818" s="35" t="s">
        <v>56</v>
      </c>
      <c r="E4818" s="39" t="s">
        <v>5537</v>
      </c>
    </row>
    <row r="4819" spans="1:5" ht="12.75">
      <c r="A4819" s="35" t="s">
        <v>57</v>
      </c>
      <c r="E4819" s="40" t="s">
        <v>5</v>
      </c>
    </row>
    <row r="4820" spans="1:5" ht="12.75">
      <c r="A4820" t="s">
        <v>58</v>
      </c>
      <c r="E4820" s="39" t="s">
        <v>5525</v>
      </c>
    </row>
    <row r="4821" spans="1:16" ht="12.75">
      <c r="A4821" t="s">
        <v>50</v>
      </c>
      <c s="34" t="s">
        <v>5538</v>
      </c>
      <c s="34" t="s">
        <v>5539</v>
      </c>
      <c s="35" t="s">
        <v>5</v>
      </c>
      <c s="6" t="s">
        <v>5540</v>
      </c>
      <c s="36" t="s">
        <v>423</v>
      </c>
      <c s="37">
        <v>8</v>
      </c>
      <c s="36">
        <v>0.02423</v>
      </c>
      <c s="36">
        <f>ROUND(G4821*H4821,6)</f>
      </c>
      <c r="L4821" s="38">
        <v>0</v>
      </c>
      <c s="32">
        <f>ROUND(ROUND(L4821,2)*ROUND(G4821,3),2)</f>
      </c>
      <c s="36" t="s">
        <v>97</v>
      </c>
      <c>
        <f>(M4821*21)/100</f>
      </c>
      <c t="s">
        <v>28</v>
      </c>
    </row>
    <row r="4822" spans="1:5" ht="12.75">
      <c r="A4822" s="35" t="s">
        <v>56</v>
      </c>
      <c r="E4822" s="39" t="s">
        <v>5540</v>
      </c>
    </row>
    <row r="4823" spans="1:5" ht="12.75">
      <c r="A4823" s="35" t="s">
        <v>57</v>
      </c>
      <c r="E4823" s="40" t="s">
        <v>5</v>
      </c>
    </row>
    <row r="4824" spans="1:5" ht="12.75">
      <c r="A4824" t="s">
        <v>58</v>
      </c>
      <c r="E4824" s="39" t="s">
        <v>5525</v>
      </c>
    </row>
    <row r="4825" spans="1:16" ht="12.75">
      <c r="A4825" t="s">
        <v>50</v>
      </c>
      <c s="34" t="s">
        <v>5541</v>
      </c>
      <c s="34" t="s">
        <v>5542</v>
      </c>
      <c s="35" t="s">
        <v>5</v>
      </c>
      <c s="6" t="s">
        <v>5540</v>
      </c>
      <c s="36" t="s">
        <v>423</v>
      </c>
      <c s="37">
        <v>4</v>
      </c>
      <c s="36">
        <v>0.02423</v>
      </c>
      <c s="36">
        <f>ROUND(G4825*H4825,6)</f>
      </c>
      <c r="L4825" s="38">
        <v>0</v>
      </c>
      <c s="32">
        <f>ROUND(ROUND(L4825,2)*ROUND(G4825,3),2)</f>
      </c>
      <c s="36" t="s">
        <v>97</v>
      </c>
      <c>
        <f>(M4825*21)/100</f>
      </c>
      <c t="s">
        <v>28</v>
      </c>
    </row>
    <row r="4826" spans="1:5" ht="12.75">
      <c r="A4826" s="35" t="s">
        <v>56</v>
      </c>
      <c r="E4826" s="39" t="s">
        <v>5540</v>
      </c>
    </row>
    <row r="4827" spans="1:5" ht="12.75">
      <c r="A4827" s="35" t="s">
        <v>57</v>
      </c>
      <c r="E4827" s="40" t="s">
        <v>5</v>
      </c>
    </row>
    <row r="4828" spans="1:5" ht="12.75">
      <c r="A4828" t="s">
        <v>58</v>
      </c>
      <c r="E4828" s="39" t="s">
        <v>5525</v>
      </c>
    </row>
    <row r="4829" spans="1:16" ht="25.5">
      <c r="A4829" t="s">
        <v>50</v>
      </c>
      <c s="34" t="s">
        <v>5543</v>
      </c>
      <c s="34" t="s">
        <v>5544</v>
      </c>
      <c s="35" t="s">
        <v>5</v>
      </c>
      <c s="6" t="s">
        <v>5545</v>
      </c>
      <c s="36" t="s">
        <v>54</v>
      </c>
      <c s="37">
        <v>10</v>
      </c>
      <c s="36">
        <v>0.000611</v>
      </c>
      <c s="36">
        <f>ROUND(G4829*H4829,6)</f>
      </c>
      <c r="L4829" s="38">
        <v>0</v>
      </c>
      <c s="32">
        <f>ROUND(ROUND(L4829,2)*ROUND(G4829,3),2)</f>
      </c>
      <c s="36" t="s">
        <v>926</v>
      </c>
      <c>
        <f>(M4829*21)/100</f>
      </c>
      <c t="s">
        <v>28</v>
      </c>
    </row>
    <row r="4830" spans="1:5" ht="12.75">
      <c r="A4830" s="35" t="s">
        <v>56</v>
      </c>
      <c r="E4830" s="39" t="s">
        <v>5449</v>
      </c>
    </row>
    <row r="4831" spans="1:5" ht="12.75">
      <c r="A4831" s="35" t="s">
        <v>57</v>
      </c>
      <c r="E4831" s="40" t="s">
        <v>5</v>
      </c>
    </row>
    <row r="4832" spans="1:5" ht="12.75">
      <c r="A4832" t="s">
        <v>58</v>
      </c>
      <c r="E4832" s="39" t="s">
        <v>59</v>
      </c>
    </row>
    <row r="4833" spans="1:16" ht="12.75">
      <c r="A4833" t="s">
        <v>50</v>
      </c>
      <c s="34" t="s">
        <v>5546</v>
      </c>
      <c s="34" t="s">
        <v>5547</v>
      </c>
      <c s="35" t="s">
        <v>5</v>
      </c>
      <c s="6" t="s">
        <v>5548</v>
      </c>
      <c s="36" t="s">
        <v>54</v>
      </c>
      <c s="37">
        <v>2</v>
      </c>
      <c s="36">
        <v>0.048</v>
      </c>
      <c s="36">
        <f>ROUND(G4833*H4833,6)</f>
      </c>
      <c r="L4833" s="38">
        <v>0</v>
      </c>
      <c s="32">
        <f>ROUND(ROUND(L4833,2)*ROUND(G4833,3),2)</f>
      </c>
      <c s="36" t="s">
        <v>97</v>
      </c>
      <c>
        <f>(M4833*21)/100</f>
      </c>
      <c t="s">
        <v>28</v>
      </c>
    </row>
    <row r="4834" spans="1:5" ht="12.75">
      <c r="A4834" s="35" t="s">
        <v>56</v>
      </c>
      <c r="E4834" s="39" t="s">
        <v>5548</v>
      </c>
    </row>
    <row r="4835" spans="1:5" ht="12.75">
      <c r="A4835" s="35" t="s">
        <v>57</v>
      </c>
      <c r="E4835" s="40" t="s">
        <v>5</v>
      </c>
    </row>
    <row r="4836" spans="1:5" ht="12.75">
      <c r="A4836" t="s">
        <v>58</v>
      </c>
      <c r="E4836" s="39" t="s">
        <v>5525</v>
      </c>
    </row>
    <row r="4837" spans="1:16" ht="12.75">
      <c r="A4837" t="s">
        <v>50</v>
      </c>
      <c s="34" t="s">
        <v>5549</v>
      </c>
      <c s="34" t="s">
        <v>5550</v>
      </c>
      <c s="35" t="s">
        <v>5</v>
      </c>
      <c s="6" t="s">
        <v>5551</v>
      </c>
      <c s="36" t="s">
        <v>54</v>
      </c>
      <c s="37">
        <v>2</v>
      </c>
      <c s="36">
        <v>0.048</v>
      </c>
      <c s="36">
        <f>ROUND(G4837*H4837,6)</f>
      </c>
      <c r="L4837" s="38">
        <v>0</v>
      </c>
      <c s="32">
        <f>ROUND(ROUND(L4837,2)*ROUND(G4837,3),2)</f>
      </c>
      <c s="36" t="s">
        <v>97</v>
      </c>
      <c>
        <f>(M4837*21)/100</f>
      </c>
      <c t="s">
        <v>28</v>
      </c>
    </row>
    <row r="4838" spans="1:5" ht="12.75">
      <c r="A4838" s="35" t="s">
        <v>56</v>
      </c>
      <c r="E4838" s="39" t="s">
        <v>5551</v>
      </c>
    </row>
    <row r="4839" spans="1:5" ht="12.75">
      <c r="A4839" s="35" t="s">
        <v>57</v>
      </c>
      <c r="E4839" s="40" t="s">
        <v>5</v>
      </c>
    </row>
    <row r="4840" spans="1:5" ht="12.75">
      <c r="A4840" t="s">
        <v>58</v>
      </c>
      <c r="E4840" s="39" t="s">
        <v>5525</v>
      </c>
    </row>
    <row r="4841" spans="1:16" ht="12.75">
      <c r="A4841" t="s">
        <v>50</v>
      </c>
      <c s="34" t="s">
        <v>5552</v>
      </c>
      <c s="34" t="s">
        <v>5553</v>
      </c>
      <c s="35" t="s">
        <v>5</v>
      </c>
      <c s="6" t="s">
        <v>5554</v>
      </c>
      <c s="36" t="s">
        <v>54</v>
      </c>
      <c s="37">
        <v>1</v>
      </c>
      <c s="36">
        <v>0.048</v>
      </c>
      <c s="36">
        <f>ROUND(G4841*H4841,6)</f>
      </c>
      <c r="L4841" s="38">
        <v>0</v>
      </c>
      <c s="32">
        <f>ROUND(ROUND(L4841,2)*ROUND(G4841,3),2)</f>
      </c>
      <c s="36" t="s">
        <v>97</v>
      </c>
      <c>
        <f>(M4841*21)/100</f>
      </c>
      <c t="s">
        <v>28</v>
      </c>
    </row>
    <row r="4842" spans="1:5" ht="12.75">
      <c r="A4842" s="35" t="s">
        <v>56</v>
      </c>
      <c r="E4842" s="39" t="s">
        <v>5554</v>
      </c>
    </row>
    <row r="4843" spans="1:5" ht="12.75">
      <c r="A4843" s="35" t="s">
        <v>57</v>
      </c>
      <c r="E4843" s="40" t="s">
        <v>5</v>
      </c>
    </row>
    <row r="4844" spans="1:5" ht="12.75">
      <c r="A4844" t="s">
        <v>58</v>
      </c>
      <c r="E4844" s="39" t="s">
        <v>5525</v>
      </c>
    </row>
    <row r="4845" spans="1:16" ht="12.75">
      <c r="A4845" t="s">
        <v>50</v>
      </c>
      <c s="34" t="s">
        <v>5555</v>
      </c>
      <c s="34" t="s">
        <v>5556</v>
      </c>
      <c s="35" t="s">
        <v>5</v>
      </c>
      <c s="6" t="s">
        <v>5557</v>
      </c>
      <c s="36" t="s">
        <v>54</v>
      </c>
      <c s="37">
        <v>3</v>
      </c>
      <c s="36">
        <v>0.048</v>
      </c>
      <c s="36">
        <f>ROUND(G4845*H4845,6)</f>
      </c>
      <c r="L4845" s="38">
        <v>0</v>
      </c>
      <c s="32">
        <f>ROUND(ROUND(L4845,2)*ROUND(G4845,3),2)</f>
      </c>
      <c s="36" t="s">
        <v>97</v>
      </c>
      <c>
        <f>(M4845*21)/100</f>
      </c>
      <c t="s">
        <v>28</v>
      </c>
    </row>
    <row r="4846" spans="1:5" ht="12.75">
      <c r="A4846" s="35" t="s">
        <v>56</v>
      </c>
      <c r="E4846" s="39" t="s">
        <v>5557</v>
      </c>
    </row>
    <row r="4847" spans="1:5" ht="12.75">
      <c r="A4847" s="35" t="s">
        <v>57</v>
      </c>
      <c r="E4847" s="40" t="s">
        <v>5</v>
      </c>
    </row>
    <row r="4848" spans="1:5" ht="12.75">
      <c r="A4848" t="s">
        <v>58</v>
      </c>
      <c r="E4848" s="39" t="s">
        <v>5525</v>
      </c>
    </row>
    <row r="4849" spans="1:16" ht="12.75">
      <c r="A4849" t="s">
        <v>50</v>
      </c>
      <c s="34" t="s">
        <v>5558</v>
      </c>
      <c s="34" t="s">
        <v>5559</v>
      </c>
      <c s="35" t="s">
        <v>5</v>
      </c>
      <c s="6" t="s">
        <v>5560</v>
      </c>
      <c s="36" t="s">
        <v>54</v>
      </c>
      <c s="37">
        <v>2</v>
      </c>
      <c s="36">
        <v>0.048</v>
      </c>
      <c s="36">
        <f>ROUND(G4849*H4849,6)</f>
      </c>
      <c r="L4849" s="38">
        <v>0</v>
      </c>
      <c s="32">
        <f>ROUND(ROUND(L4849,2)*ROUND(G4849,3),2)</f>
      </c>
      <c s="36" t="s">
        <v>97</v>
      </c>
      <c>
        <f>(M4849*21)/100</f>
      </c>
      <c t="s">
        <v>28</v>
      </c>
    </row>
    <row r="4850" spans="1:5" ht="12.75">
      <c r="A4850" s="35" t="s">
        <v>56</v>
      </c>
      <c r="E4850" s="39" t="s">
        <v>5560</v>
      </c>
    </row>
    <row r="4851" spans="1:5" ht="12.75">
      <c r="A4851" s="35" t="s">
        <v>57</v>
      </c>
      <c r="E4851" s="40" t="s">
        <v>5</v>
      </c>
    </row>
    <row r="4852" spans="1:5" ht="12.75">
      <c r="A4852" t="s">
        <v>58</v>
      </c>
      <c r="E4852" s="39" t="s">
        <v>5525</v>
      </c>
    </row>
    <row r="4853" spans="1:16" ht="25.5">
      <c r="A4853" t="s">
        <v>50</v>
      </c>
      <c s="34" t="s">
        <v>5561</v>
      </c>
      <c s="34" t="s">
        <v>5562</v>
      </c>
      <c s="35" t="s">
        <v>5</v>
      </c>
      <c s="6" t="s">
        <v>5563</v>
      </c>
      <c s="36" t="s">
        <v>54</v>
      </c>
      <c s="37">
        <v>9</v>
      </c>
      <c s="36">
        <v>0</v>
      </c>
      <c s="36">
        <f>ROUND(G4853*H4853,6)</f>
      </c>
      <c r="L4853" s="38">
        <v>0</v>
      </c>
      <c s="32">
        <f>ROUND(ROUND(L4853,2)*ROUND(G4853,3),2)</f>
      </c>
      <c s="36" t="s">
        <v>926</v>
      </c>
      <c>
        <f>(M4853*21)/100</f>
      </c>
      <c t="s">
        <v>28</v>
      </c>
    </row>
    <row r="4854" spans="1:5" ht="12.75">
      <c r="A4854" s="35" t="s">
        <v>56</v>
      </c>
      <c r="E4854" s="39" t="s">
        <v>5449</v>
      </c>
    </row>
    <row r="4855" spans="1:5" ht="12.75">
      <c r="A4855" s="35" t="s">
        <v>57</v>
      </c>
      <c r="E4855" s="40" t="s">
        <v>5</v>
      </c>
    </row>
    <row r="4856" spans="1:5" ht="12.75">
      <c r="A4856" t="s">
        <v>58</v>
      </c>
      <c r="E4856" s="39" t="s">
        <v>59</v>
      </c>
    </row>
    <row r="4857" spans="1:16" ht="25.5">
      <c r="A4857" t="s">
        <v>50</v>
      </c>
      <c s="34" t="s">
        <v>5564</v>
      </c>
      <c s="34" t="s">
        <v>5565</v>
      </c>
      <c s="35" t="s">
        <v>5</v>
      </c>
      <c s="6" t="s">
        <v>5566</v>
      </c>
      <c s="36" t="s">
        <v>54</v>
      </c>
      <c s="37">
        <v>3</v>
      </c>
      <c s="36">
        <v>0.181</v>
      </c>
      <c s="36">
        <f>ROUND(G4857*H4857,6)</f>
      </c>
      <c r="L4857" s="38">
        <v>0</v>
      </c>
      <c s="32">
        <f>ROUND(ROUND(L4857,2)*ROUND(G4857,3),2)</f>
      </c>
      <c s="36" t="s">
        <v>97</v>
      </c>
      <c>
        <f>(M4857*21)/100</f>
      </c>
      <c t="s">
        <v>28</v>
      </c>
    </row>
    <row r="4858" spans="1:5" ht="25.5">
      <c r="A4858" s="35" t="s">
        <v>56</v>
      </c>
      <c r="E4858" s="39" t="s">
        <v>5566</v>
      </c>
    </row>
    <row r="4859" spans="1:5" ht="12.75">
      <c r="A4859" s="35" t="s">
        <v>57</v>
      </c>
      <c r="E4859" s="40" t="s">
        <v>5</v>
      </c>
    </row>
    <row r="4860" spans="1:5" ht="12.75">
      <c r="A4860" t="s">
        <v>58</v>
      </c>
      <c r="E4860" s="39" t="s">
        <v>5</v>
      </c>
    </row>
    <row r="4861" spans="1:16" ht="25.5">
      <c r="A4861" t="s">
        <v>50</v>
      </c>
      <c s="34" t="s">
        <v>5567</v>
      </c>
      <c s="34" t="s">
        <v>5568</v>
      </c>
      <c s="35" t="s">
        <v>5</v>
      </c>
      <c s="6" t="s">
        <v>5566</v>
      </c>
      <c s="36" t="s">
        <v>54</v>
      </c>
      <c s="37">
        <v>1</v>
      </c>
      <c s="36">
        <v>0.181</v>
      </c>
      <c s="36">
        <f>ROUND(G4861*H4861,6)</f>
      </c>
      <c r="L4861" s="38">
        <v>0</v>
      </c>
      <c s="32">
        <f>ROUND(ROUND(L4861,2)*ROUND(G4861,3),2)</f>
      </c>
      <c s="36" t="s">
        <v>97</v>
      </c>
      <c>
        <f>(M4861*21)/100</f>
      </c>
      <c t="s">
        <v>28</v>
      </c>
    </row>
    <row r="4862" spans="1:5" ht="25.5">
      <c r="A4862" s="35" t="s">
        <v>56</v>
      </c>
      <c r="E4862" s="39" t="s">
        <v>5566</v>
      </c>
    </row>
    <row r="4863" spans="1:5" ht="12.75">
      <c r="A4863" s="35" t="s">
        <v>57</v>
      </c>
      <c r="E4863" s="40" t="s">
        <v>5</v>
      </c>
    </row>
    <row r="4864" spans="1:5" ht="12.75">
      <c r="A4864" t="s">
        <v>58</v>
      </c>
      <c r="E4864" s="39" t="s">
        <v>5</v>
      </c>
    </row>
    <row r="4865" spans="1:16" ht="12.75">
      <c r="A4865" t="s">
        <v>50</v>
      </c>
      <c s="34" t="s">
        <v>5569</v>
      </c>
      <c s="34" t="s">
        <v>5570</v>
      </c>
      <c s="35" t="s">
        <v>5</v>
      </c>
      <c s="6" t="s">
        <v>5571</v>
      </c>
      <c s="36" t="s">
        <v>54</v>
      </c>
      <c s="37">
        <v>3</v>
      </c>
      <c s="36">
        <v>0.181</v>
      </c>
      <c s="36">
        <f>ROUND(G4865*H4865,6)</f>
      </c>
      <c r="L4865" s="38">
        <v>0</v>
      </c>
      <c s="32">
        <f>ROUND(ROUND(L4865,2)*ROUND(G4865,3),2)</f>
      </c>
      <c s="36" t="s">
        <v>97</v>
      </c>
      <c>
        <f>(M4865*21)/100</f>
      </c>
      <c t="s">
        <v>28</v>
      </c>
    </row>
    <row r="4866" spans="1:5" ht="12.75">
      <c r="A4866" s="35" t="s">
        <v>56</v>
      </c>
      <c r="E4866" s="39" t="s">
        <v>5571</v>
      </c>
    </row>
    <row r="4867" spans="1:5" ht="12.75">
      <c r="A4867" s="35" t="s">
        <v>57</v>
      </c>
      <c r="E4867" s="40" t="s">
        <v>5</v>
      </c>
    </row>
    <row r="4868" spans="1:5" ht="12.75">
      <c r="A4868" t="s">
        <v>58</v>
      </c>
      <c r="E4868" s="39" t="s">
        <v>5</v>
      </c>
    </row>
    <row r="4869" spans="1:16" ht="12.75">
      <c r="A4869" t="s">
        <v>50</v>
      </c>
      <c s="34" t="s">
        <v>5572</v>
      </c>
      <c s="34" t="s">
        <v>5573</v>
      </c>
      <c s="35" t="s">
        <v>5</v>
      </c>
      <c s="6" t="s">
        <v>5574</v>
      </c>
      <c s="36" t="s">
        <v>54</v>
      </c>
      <c s="37">
        <v>1</v>
      </c>
      <c s="36">
        <v>0.181</v>
      </c>
      <c s="36">
        <f>ROUND(G4869*H4869,6)</f>
      </c>
      <c r="L4869" s="38">
        <v>0</v>
      </c>
      <c s="32">
        <f>ROUND(ROUND(L4869,2)*ROUND(G4869,3),2)</f>
      </c>
      <c s="36" t="s">
        <v>97</v>
      </c>
      <c>
        <f>(M4869*21)/100</f>
      </c>
      <c t="s">
        <v>28</v>
      </c>
    </row>
    <row r="4870" spans="1:5" ht="12.75">
      <c r="A4870" s="35" t="s">
        <v>56</v>
      </c>
      <c r="E4870" s="39" t="s">
        <v>5574</v>
      </c>
    </row>
    <row r="4871" spans="1:5" ht="12.75">
      <c r="A4871" s="35" t="s">
        <v>57</v>
      </c>
      <c r="E4871" s="40" t="s">
        <v>5</v>
      </c>
    </row>
    <row r="4872" spans="1:5" ht="12.75">
      <c r="A4872" t="s">
        <v>58</v>
      </c>
      <c r="E4872" s="39" t="s">
        <v>5</v>
      </c>
    </row>
    <row r="4873" spans="1:16" ht="12.75">
      <c r="A4873" t="s">
        <v>50</v>
      </c>
      <c s="34" t="s">
        <v>5575</v>
      </c>
      <c s="34" t="s">
        <v>5576</v>
      </c>
      <c s="35" t="s">
        <v>5</v>
      </c>
      <c s="6" t="s">
        <v>5577</v>
      </c>
      <c s="36" t="s">
        <v>54</v>
      </c>
      <c s="37">
        <v>1</v>
      </c>
      <c s="36">
        <v>0.181</v>
      </c>
      <c s="36">
        <f>ROUND(G4873*H4873,6)</f>
      </c>
      <c r="L4873" s="38">
        <v>0</v>
      </c>
      <c s="32">
        <f>ROUND(ROUND(L4873,2)*ROUND(G4873,3),2)</f>
      </c>
      <c s="36" t="s">
        <v>97</v>
      </c>
      <c>
        <f>(M4873*21)/100</f>
      </c>
      <c t="s">
        <v>28</v>
      </c>
    </row>
    <row r="4874" spans="1:5" ht="12.75">
      <c r="A4874" s="35" t="s">
        <v>56</v>
      </c>
      <c r="E4874" s="39" t="s">
        <v>5577</v>
      </c>
    </row>
    <row r="4875" spans="1:5" ht="12.75">
      <c r="A4875" s="35" t="s">
        <v>57</v>
      </c>
      <c r="E4875" s="40" t="s">
        <v>5</v>
      </c>
    </row>
    <row r="4876" spans="1:5" ht="12.75">
      <c r="A4876" t="s">
        <v>58</v>
      </c>
      <c r="E4876" s="39" t="s">
        <v>5</v>
      </c>
    </row>
    <row r="4877" spans="1:16" ht="25.5">
      <c r="A4877" t="s">
        <v>50</v>
      </c>
      <c s="34" t="s">
        <v>5578</v>
      </c>
      <c s="34" t="s">
        <v>5579</v>
      </c>
      <c s="35" t="s">
        <v>5</v>
      </c>
      <c s="6" t="s">
        <v>5580</v>
      </c>
      <c s="36" t="s">
        <v>54</v>
      </c>
      <c s="37">
        <v>9</v>
      </c>
      <c s="36">
        <v>0</v>
      </c>
      <c s="36">
        <f>ROUND(G4877*H4877,6)</f>
      </c>
      <c r="L4877" s="38">
        <v>0</v>
      </c>
      <c s="32">
        <f>ROUND(ROUND(L4877,2)*ROUND(G4877,3),2)</f>
      </c>
      <c s="36" t="s">
        <v>926</v>
      </c>
      <c>
        <f>(M4877*21)/100</f>
      </c>
      <c t="s">
        <v>28</v>
      </c>
    </row>
    <row r="4878" spans="1:5" ht="25.5">
      <c r="A4878" s="35" t="s">
        <v>56</v>
      </c>
      <c r="E4878" s="39" t="s">
        <v>5580</v>
      </c>
    </row>
    <row r="4879" spans="1:5" ht="12.75">
      <c r="A4879" s="35" t="s">
        <v>57</v>
      </c>
      <c r="E4879" s="40" t="s">
        <v>5</v>
      </c>
    </row>
    <row r="4880" spans="1:5" ht="12.75">
      <c r="A4880" t="s">
        <v>58</v>
      </c>
      <c r="E4880" s="39" t="s">
        <v>59</v>
      </c>
    </row>
    <row r="4881" spans="1:16" ht="12.75">
      <c r="A4881" t="s">
        <v>50</v>
      </c>
      <c s="34" t="s">
        <v>5581</v>
      </c>
      <c s="34" t="s">
        <v>5582</v>
      </c>
      <c s="35" t="s">
        <v>5</v>
      </c>
      <c s="6" t="s">
        <v>5583</v>
      </c>
      <c s="36" t="s">
        <v>54</v>
      </c>
      <c s="37">
        <v>9</v>
      </c>
      <c s="36">
        <v>0.002</v>
      </c>
      <c s="36">
        <f>ROUND(G4881*H4881,6)</f>
      </c>
      <c r="L4881" s="38">
        <v>0</v>
      </c>
      <c s="32">
        <f>ROUND(ROUND(L4881,2)*ROUND(G4881,3),2)</f>
      </c>
      <c s="36" t="s">
        <v>926</v>
      </c>
      <c>
        <f>(M4881*21)/100</f>
      </c>
      <c t="s">
        <v>28</v>
      </c>
    </row>
    <row r="4882" spans="1:5" ht="12.75">
      <c r="A4882" s="35" t="s">
        <v>56</v>
      </c>
      <c r="E4882" s="39" t="s">
        <v>5583</v>
      </c>
    </row>
    <row r="4883" spans="1:5" ht="12.75">
      <c r="A4883" s="35" t="s">
        <v>57</v>
      </c>
      <c r="E4883" s="40" t="s">
        <v>5</v>
      </c>
    </row>
    <row r="4884" spans="1:5" ht="12.75">
      <c r="A4884" t="s">
        <v>58</v>
      </c>
      <c r="E4884" s="39" t="s">
        <v>59</v>
      </c>
    </row>
    <row r="4885" spans="1:16" ht="25.5">
      <c r="A4885" t="s">
        <v>50</v>
      </c>
      <c s="34" t="s">
        <v>5584</v>
      </c>
      <c s="34" t="s">
        <v>5585</v>
      </c>
      <c s="35" t="s">
        <v>5</v>
      </c>
      <c s="6" t="s">
        <v>5586</v>
      </c>
      <c s="36" t="s">
        <v>54</v>
      </c>
      <c s="37">
        <v>9</v>
      </c>
      <c s="36">
        <v>0</v>
      </c>
      <c s="36">
        <f>ROUND(G4885*H4885,6)</f>
      </c>
      <c r="L4885" s="38">
        <v>0</v>
      </c>
      <c s="32">
        <f>ROUND(ROUND(L4885,2)*ROUND(G4885,3),2)</f>
      </c>
      <c s="36" t="s">
        <v>926</v>
      </c>
      <c>
        <f>(M4885*21)/100</f>
      </c>
      <c t="s">
        <v>28</v>
      </c>
    </row>
    <row r="4886" spans="1:5" ht="25.5">
      <c r="A4886" s="35" t="s">
        <v>56</v>
      </c>
      <c r="E4886" s="39" t="s">
        <v>5586</v>
      </c>
    </row>
    <row r="4887" spans="1:5" ht="12.75">
      <c r="A4887" s="35" t="s">
        <v>57</v>
      </c>
      <c r="E4887" s="40" t="s">
        <v>5</v>
      </c>
    </row>
    <row r="4888" spans="1:5" ht="12.75">
      <c r="A4888" t="s">
        <v>58</v>
      </c>
      <c r="E4888" s="39" t="s">
        <v>59</v>
      </c>
    </row>
    <row r="4889" spans="1:16" ht="12.75">
      <c r="A4889" t="s">
        <v>50</v>
      </c>
      <c s="34" t="s">
        <v>5587</v>
      </c>
      <c s="34" t="s">
        <v>5588</v>
      </c>
      <c s="35" t="s">
        <v>5</v>
      </c>
      <c s="6" t="s">
        <v>5589</v>
      </c>
      <c s="36" t="s">
        <v>54</v>
      </c>
      <c s="37">
        <v>9</v>
      </c>
      <c s="36">
        <v>0.012</v>
      </c>
      <c s="36">
        <f>ROUND(G4889*H4889,6)</f>
      </c>
      <c r="L4889" s="38">
        <v>0</v>
      </c>
      <c s="32">
        <f>ROUND(ROUND(L4889,2)*ROUND(G4889,3),2)</f>
      </c>
      <c s="36" t="s">
        <v>926</v>
      </c>
      <c>
        <f>(M4889*21)/100</f>
      </c>
      <c t="s">
        <v>28</v>
      </c>
    </row>
    <row r="4890" spans="1:5" ht="12.75">
      <c r="A4890" s="35" t="s">
        <v>56</v>
      </c>
      <c r="E4890" s="39" t="s">
        <v>5589</v>
      </c>
    </row>
    <row r="4891" spans="1:5" ht="12.75">
      <c r="A4891" s="35" t="s">
        <v>57</v>
      </c>
      <c r="E4891" s="40" t="s">
        <v>5</v>
      </c>
    </row>
    <row r="4892" spans="1:5" ht="12.75">
      <c r="A4892" t="s">
        <v>58</v>
      </c>
      <c r="E4892" s="39" t="s">
        <v>59</v>
      </c>
    </row>
    <row r="4893" spans="1:16" ht="12.75">
      <c r="A4893" t="s">
        <v>50</v>
      </c>
      <c s="34" t="s">
        <v>5590</v>
      </c>
      <c s="34" t="s">
        <v>5591</v>
      </c>
      <c s="35" t="s">
        <v>5</v>
      </c>
      <c s="6" t="s">
        <v>5592</v>
      </c>
      <c s="36" t="s">
        <v>1156</v>
      </c>
      <c s="37">
        <v>1198.107</v>
      </c>
      <c s="36">
        <v>5E-05</v>
      </c>
      <c s="36">
        <f>ROUND(G4893*H4893,6)</f>
      </c>
      <c r="L4893" s="38">
        <v>0</v>
      </c>
      <c s="32">
        <f>ROUND(ROUND(L4893,2)*ROUND(G4893,3),2)</f>
      </c>
      <c s="36" t="s">
        <v>926</v>
      </c>
      <c>
        <f>(M4893*21)/100</f>
      </c>
      <c t="s">
        <v>28</v>
      </c>
    </row>
    <row r="4894" spans="1:5" ht="12.75">
      <c r="A4894" s="35" t="s">
        <v>56</v>
      </c>
      <c r="E4894" s="39" t="s">
        <v>5592</v>
      </c>
    </row>
    <row r="4895" spans="1:5" ht="12.75">
      <c r="A4895" s="35" t="s">
        <v>57</v>
      </c>
      <c r="E4895" s="40" t="s">
        <v>5</v>
      </c>
    </row>
    <row r="4896" spans="1:5" ht="12.75">
      <c r="A4896" t="s">
        <v>58</v>
      </c>
      <c r="E4896" s="39" t="s">
        <v>59</v>
      </c>
    </row>
    <row r="4897" spans="1:16" ht="12.75">
      <c r="A4897" t="s">
        <v>50</v>
      </c>
      <c s="34" t="s">
        <v>5593</v>
      </c>
      <c s="34" t="s">
        <v>5594</v>
      </c>
      <c s="35" t="s">
        <v>5</v>
      </c>
      <c s="6" t="s">
        <v>5595</v>
      </c>
      <c s="36" t="s">
        <v>939</v>
      </c>
      <c s="37">
        <v>0.463</v>
      </c>
      <c s="36">
        <v>1</v>
      </c>
      <c s="36">
        <f>ROUND(G4897*H4897,6)</f>
      </c>
      <c r="L4897" s="38">
        <v>0</v>
      </c>
      <c s="32">
        <f>ROUND(ROUND(L4897,2)*ROUND(G4897,3),2)</f>
      </c>
      <c s="36" t="s">
        <v>926</v>
      </c>
      <c>
        <f>(M4897*21)/100</f>
      </c>
      <c t="s">
        <v>28</v>
      </c>
    </row>
    <row r="4898" spans="1:5" ht="12.75">
      <c r="A4898" s="35" t="s">
        <v>56</v>
      </c>
      <c r="E4898" s="39" t="s">
        <v>5595</v>
      </c>
    </row>
    <row r="4899" spans="1:5" ht="12.75">
      <c r="A4899" s="35" t="s">
        <v>57</v>
      </c>
      <c r="E4899" s="40" t="s">
        <v>5</v>
      </c>
    </row>
    <row r="4900" spans="1:5" ht="12.75">
      <c r="A4900" t="s">
        <v>58</v>
      </c>
      <c r="E4900" s="39" t="s">
        <v>59</v>
      </c>
    </row>
    <row r="4901" spans="1:16" ht="12.75">
      <c r="A4901" t="s">
        <v>50</v>
      </c>
      <c s="34" t="s">
        <v>5596</v>
      </c>
      <c s="34" t="s">
        <v>5597</v>
      </c>
      <c s="35" t="s">
        <v>5</v>
      </c>
      <c s="6" t="s">
        <v>5598</v>
      </c>
      <c s="36" t="s">
        <v>939</v>
      </c>
      <c s="37">
        <v>0.03</v>
      </c>
      <c s="36">
        <v>1</v>
      </c>
      <c s="36">
        <f>ROUND(G4901*H4901,6)</f>
      </c>
      <c r="L4901" s="38">
        <v>0</v>
      </c>
      <c s="32">
        <f>ROUND(ROUND(L4901,2)*ROUND(G4901,3),2)</f>
      </c>
      <c s="36" t="s">
        <v>926</v>
      </c>
      <c>
        <f>(M4901*21)/100</f>
      </c>
      <c t="s">
        <v>28</v>
      </c>
    </row>
    <row r="4902" spans="1:5" ht="12.75">
      <c r="A4902" s="35" t="s">
        <v>56</v>
      </c>
      <c r="E4902" s="39" t="s">
        <v>5598</v>
      </c>
    </row>
    <row r="4903" spans="1:5" ht="12.75">
      <c r="A4903" s="35" t="s">
        <v>57</v>
      </c>
      <c r="E4903" s="40" t="s">
        <v>5</v>
      </c>
    </row>
    <row r="4904" spans="1:5" ht="12.75">
      <c r="A4904" t="s">
        <v>58</v>
      </c>
      <c r="E4904" s="39" t="s">
        <v>59</v>
      </c>
    </row>
    <row r="4905" spans="1:16" ht="12.75">
      <c r="A4905" t="s">
        <v>50</v>
      </c>
      <c s="34" t="s">
        <v>5599</v>
      </c>
      <c s="34" t="s">
        <v>2231</v>
      </c>
      <c s="35" t="s">
        <v>5</v>
      </c>
      <c s="6" t="s">
        <v>2232</v>
      </c>
      <c s="36" t="s">
        <v>939</v>
      </c>
      <c s="37">
        <v>0.102</v>
      </c>
      <c s="36">
        <v>1</v>
      </c>
      <c s="36">
        <f>ROUND(G4905*H4905,6)</f>
      </c>
      <c r="L4905" s="38">
        <v>0</v>
      </c>
      <c s="32">
        <f>ROUND(ROUND(L4905,2)*ROUND(G4905,3),2)</f>
      </c>
      <c s="36" t="s">
        <v>926</v>
      </c>
      <c>
        <f>(M4905*21)/100</f>
      </c>
      <c t="s">
        <v>28</v>
      </c>
    </row>
    <row r="4906" spans="1:5" ht="12.75">
      <c r="A4906" s="35" t="s">
        <v>56</v>
      </c>
      <c r="E4906" s="39" t="s">
        <v>2232</v>
      </c>
    </row>
    <row r="4907" spans="1:5" ht="12.75">
      <c r="A4907" s="35" t="s">
        <v>57</v>
      </c>
      <c r="E4907" s="40" t="s">
        <v>5</v>
      </c>
    </row>
    <row r="4908" spans="1:5" ht="12.75">
      <c r="A4908" t="s">
        <v>58</v>
      </c>
      <c r="E4908" s="39" t="s">
        <v>59</v>
      </c>
    </row>
    <row r="4909" spans="1:16" ht="12.75">
      <c r="A4909" t="s">
        <v>50</v>
      </c>
      <c s="34" t="s">
        <v>5600</v>
      </c>
      <c s="34" t="s">
        <v>2150</v>
      </c>
      <c s="35" t="s">
        <v>5</v>
      </c>
      <c s="6" t="s">
        <v>2151</v>
      </c>
      <c s="36" t="s">
        <v>939</v>
      </c>
      <c s="37">
        <v>0.346</v>
      </c>
      <c s="36">
        <v>1</v>
      </c>
      <c s="36">
        <f>ROUND(G4909*H4909,6)</f>
      </c>
      <c r="L4909" s="38">
        <v>0</v>
      </c>
      <c s="32">
        <f>ROUND(ROUND(L4909,2)*ROUND(G4909,3),2)</f>
      </c>
      <c s="36" t="s">
        <v>926</v>
      </c>
      <c>
        <f>(M4909*21)/100</f>
      </c>
      <c t="s">
        <v>28</v>
      </c>
    </row>
    <row r="4910" spans="1:5" ht="12.75">
      <c r="A4910" s="35" t="s">
        <v>56</v>
      </c>
      <c r="E4910" s="39" t="s">
        <v>2151</v>
      </c>
    </row>
    <row r="4911" spans="1:5" ht="12.75">
      <c r="A4911" s="35" t="s">
        <v>57</v>
      </c>
      <c r="E4911" s="40" t="s">
        <v>5</v>
      </c>
    </row>
    <row r="4912" spans="1:5" ht="12.75">
      <c r="A4912" t="s">
        <v>58</v>
      </c>
      <c r="E4912" s="39" t="s">
        <v>59</v>
      </c>
    </row>
    <row r="4913" spans="1:16" ht="25.5">
      <c r="A4913" t="s">
        <v>50</v>
      </c>
      <c s="34" t="s">
        <v>5601</v>
      </c>
      <c s="34" t="s">
        <v>5602</v>
      </c>
      <c s="35" t="s">
        <v>5</v>
      </c>
      <c s="6" t="s">
        <v>5603</v>
      </c>
      <c s="36" t="s">
        <v>939</v>
      </c>
      <c s="37">
        <v>0.043</v>
      </c>
      <c s="36">
        <v>1</v>
      </c>
      <c s="36">
        <f>ROUND(G4913*H4913,6)</f>
      </c>
      <c r="L4913" s="38">
        <v>0</v>
      </c>
      <c s="32">
        <f>ROUND(ROUND(L4913,2)*ROUND(G4913,3),2)</f>
      </c>
      <c s="36" t="s">
        <v>97</v>
      </c>
      <c>
        <f>(M4913*21)/100</f>
      </c>
      <c t="s">
        <v>28</v>
      </c>
    </row>
    <row r="4914" spans="1:5" ht="25.5">
      <c r="A4914" s="35" t="s">
        <v>56</v>
      </c>
      <c r="E4914" s="39" t="s">
        <v>5604</v>
      </c>
    </row>
    <row r="4915" spans="1:5" ht="12.75">
      <c r="A4915" s="35" t="s">
        <v>57</v>
      </c>
      <c r="E4915" s="40" t="s">
        <v>5</v>
      </c>
    </row>
    <row r="4916" spans="1:5" ht="12.75">
      <c r="A4916" t="s">
        <v>58</v>
      </c>
      <c r="E4916" s="39" t="s">
        <v>5</v>
      </c>
    </row>
    <row r="4917" spans="1:16" ht="12.75">
      <c r="A4917" t="s">
        <v>50</v>
      </c>
      <c s="34" t="s">
        <v>5605</v>
      </c>
      <c s="34" t="s">
        <v>5606</v>
      </c>
      <c s="35" t="s">
        <v>5</v>
      </c>
      <c s="6" t="s">
        <v>5607</v>
      </c>
      <c s="36" t="s">
        <v>939</v>
      </c>
      <c s="37">
        <v>0.215</v>
      </c>
      <c s="36">
        <v>1</v>
      </c>
      <c s="36">
        <f>ROUND(G4917*H4917,6)</f>
      </c>
      <c r="L4917" s="38">
        <v>0</v>
      </c>
      <c s="32">
        <f>ROUND(ROUND(L4917,2)*ROUND(G4917,3),2)</f>
      </c>
      <c s="36" t="s">
        <v>926</v>
      </c>
      <c>
        <f>(M4917*21)/100</f>
      </c>
      <c t="s">
        <v>28</v>
      </c>
    </row>
    <row r="4918" spans="1:5" ht="12.75">
      <c r="A4918" s="35" t="s">
        <v>56</v>
      </c>
      <c r="E4918" s="39" t="s">
        <v>5607</v>
      </c>
    </row>
    <row r="4919" spans="1:5" ht="12.75">
      <c r="A4919" s="35" t="s">
        <v>57</v>
      </c>
      <c r="E4919" s="40" t="s">
        <v>5</v>
      </c>
    </row>
    <row r="4920" spans="1:5" ht="12.75">
      <c r="A4920" t="s">
        <v>58</v>
      </c>
      <c r="E4920" s="39" t="s">
        <v>59</v>
      </c>
    </row>
    <row r="4921" spans="1:16" ht="12.75">
      <c r="A4921" t="s">
        <v>50</v>
      </c>
      <c s="34" t="s">
        <v>5608</v>
      </c>
      <c s="34" t="s">
        <v>1551</v>
      </c>
      <c s="35" t="s">
        <v>5</v>
      </c>
      <c s="6" t="s">
        <v>1552</v>
      </c>
      <c s="36" t="s">
        <v>1156</v>
      </c>
      <c s="37">
        <v>27348</v>
      </c>
      <c s="36">
        <v>5E-05</v>
      </c>
      <c s="36">
        <f>ROUND(G4921*H4921,6)</f>
      </c>
      <c r="L4921" s="38">
        <v>0</v>
      </c>
      <c s="32">
        <f>ROUND(ROUND(L4921,2)*ROUND(G4921,3),2)</f>
      </c>
      <c s="36" t="s">
        <v>926</v>
      </c>
      <c>
        <f>(M4921*21)/100</f>
      </c>
      <c t="s">
        <v>28</v>
      </c>
    </row>
    <row r="4922" spans="1:5" ht="25.5">
      <c r="A4922" s="35" t="s">
        <v>56</v>
      </c>
      <c r="E4922" s="39" t="s">
        <v>5609</v>
      </c>
    </row>
    <row r="4923" spans="1:5" ht="12.75">
      <c r="A4923" s="35" t="s">
        <v>57</v>
      </c>
      <c r="E4923" s="40" t="s">
        <v>5</v>
      </c>
    </row>
    <row r="4924" spans="1:5" ht="12.75">
      <c r="A4924" t="s">
        <v>58</v>
      </c>
      <c r="E4924" s="39" t="s">
        <v>59</v>
      </c>
    </row>
    <row r="4925" spans="1:16" ht="12.75">
      <c r="A4925" t="s">
        <v>50</v>
      </c>
      <c s="34" t="s">
        <v>5610</v>
      </c>
      <c s="34" t="s">
        <v>5611</v>
      </c>
      <c s="35" t="s">
        <v>5</v>
      </c>
      <c s="6" t="s">
        <v>5612</v>
      </c>
      <c s="36" t="s">
        <v>939</v>
      </c>
      <c s="37">
        <v>1.739</v>
      </c>
      <c s="36">
        <v>1</v>
      </c>
      <c s="36">
        <f>ROUND(G4925*H4925,6)</f>
      </c>
      <c r="L4925" s="38">
        <v>0</v>
      </c>
      <c s="32">
        <f>ROUND(ROUND(L4925,2)*ROUND(G4925,3),2)</f>
      </c>
      <c s="36" t="s">
        <v>97</v>
      </c>
      <c>
        <f>(M4925*21)/100</f>
      </c>
      <c t="s">
        <v>28</v>
      </c>
    </row>
    <row r="4926" spans="1:5" ht="12.75">
      <c r="A4926" s="35" t="s">
        <v>56</v>
      </c>
      <c r="E4926" s="39" t="s">
        <v>5612</v>
      </c>
    </row>
    <row r="4927" spans="1:5" ht="12.75">
      <c r="A4927" s="35" t="s">
        <v>57</v>
      </c>
      <c r="E4927" s="40" t="s">
        <v>5</v>
      </c>
    </row>
    <row r="4928" spans="1:5" ht="12.75">
      <c r="A4928" t="s">
        <v>58</v>
      </c>
      <c r="E4928" s="39" t="s">
        <v>5</v>
      </c>
    </row>
    <row r="4929" spans="1:16" ht="12.75">
      <c r="A4929" t="s">
        <v>50</v>
      </c>
      <c s="34" t="s">
        <v>5613</v>
      </c>
      <c s="34" t="s">
        <v>5614</v>
      </c>
      <c s="35" t="s">
        <v>5</v>
      </c>
      <c s="6" t="s">
        <v>5615</v>
      </c>
      <c s="36" t="s">
        <v>423</v>
      </c>
      <c s="37">
        <v>40</v>
      </c>
      <c s="36">
        <v>0.007</v>
      </c>
      <c s="36">
        <f>ROUND(G4929*H4929,6)</f>
      </c>
      <c r="L4929" s="38">
        <v>0</v>
      </c>
      <c s="32">
        <f>ROUND(ROUND(L4929,2)*ROUND(G4929,3),2)</f>
      </c>
      <c s="36" t="s">
        <v>926</v>
      </c>
      <c>
        <f>(M4929*21)/100</f>
      </c>
      <c t="s">
        <v>28</v>
      </c>
    </row>
    <row r="4930" spans="1:5" ht="12.75">
      <c r="A4930" s="35" t="s">
        <v>56</v>
      </c>
      <c r="E4930" s="39" t="s">
        <v>5615</v>
      </c>
    </row>
    <row r="4931" spans="1:5" ht="12.75">
      <c r="A4931" s="35" t="s">
        <v>57</v>
      </c>
      <c r="E4931" s="40" t="s">
        <v>5</v>
      </c>
    </row>
    <row r="4932" spans="1:5" ht="12.75">
      <c r="A4932" t="s">
        <v>58</v>
      </c>
      <c r="E4932" s="39" t="s">
        <v>59</v>
      </c>
    </row>
    <row r="4933" spans="1:16" ht="12.75">
      <c r="A4933" t="s">
        <v>50</v>
      </c>
      <c s="34" t="s">
        <v>5616</v>
      </c>
      <c s="34" t="s">
        <v>2146</v>
      </c>
      <c s="35" t="s">
        <v>5</v>
      </c>
      <c s="6" t="s">
        <v>2147</v>
      </c>
      <c s="36" t="s">
        <v>939</v>
      </c>
      <c s="37">
        <v>1.102</v>
      </c>
      <c s="36">
        <v>1</v>
      </c>
      <c s="36">
        <f>ROUND(G4933*H4933,6)</f>
      </c>
      <c r="L4933" s="38">
        <v>0</v>
      </c>
      <c s="32">
        <f>ROUND(ROUND(L4933,2)*ROUND(G4933,3),2)</f>
      </c>
      <c s="36" t="s">
        <v>97</v>
      </c>
      <c>
        <f>(M4933*21)/100</f>
      </c>
      <c t="s">
        <v>28</v>
      </c>
    </row>
    <row r="4934" spans="1:5" ht="12.75">
      <c r="A4934" s="35" t="s">
        <v>56</v>
      </c>
      <c r="E4934" s="39" t="s">
        <v>2147</v>
      </c>
    </row>
    <row r="4935" spans="1:5" ht="12.75">
      <c r="A4935" s="35" t="s">
        <v>57</v>
      </c>
      <c r="E4935" s="40" t="s">
        <v>5</v>
      </c>
    </row>
    <row r="4936" spans="1:5" ht="12.75">
      <c r="A4936" t="s">
        <v>58</v>
      </c>
      <c r="E4936" s="39" t="s">
        <v>5</v>
      </c>
    </row>
    <row r="4937" spans="1:16" ht="12.75">
      <c r="A4937" t="s">
        <v>50</v>
      </c>
      <c s="34" t="s">
        <v>5617</v>
      </c>
      <c s="34" t="s">
        <v>5618</v>
      </c>
      <c s="35" t="s">
        <v>5</v>
      </c>
      <c s="6" t="s">
        <v>5619</v>
      </c>
      <c s="36" t="s">
        <v>939</v>
      </c>
      <c s="37">
        <v>0.256</v>
      </c>
      <c s="36">
        <v>1</v>
      </c>
      <c s="36">
        <f>ROUND(G4937*H4937,6)</f>
      </c>
      <c r="L4937" s="38">
        <v>0</v>
      </c>
      <c s="32">
        <f>ROUND(ROUND(L4937,2)*ROUND(G4937,3),2)</f>
      </c>
      <c s="36" t="s">
        <v>926</v>
      </c>
      <c>
        <f>(M4937*21)/100</f>
      </c>
      <c t="s">
        <v>28</v>
      </c>
    </row>
    <row r="4938" spans="1:5" ht="12.75">
      <c r="A4938" s="35" t="s">
        <v>56</v>
      </c>
      <c r="E4938" s="39" t="s">
        <v>5619</v>
      </c>
    </row>
    <row r="4939" spans="1:5" ht="12.75">
      <c r="A4939" s="35" t="s">
        <v>57</v>
      </c>
      <c r="E4939" s="40" t="s">
        <v>5</v>
      </c>
    </row>
    <row r="4940" spans="1:5" ht="12.75">
      <c r="A4940" t="s">
        <v>58</v>
      </c>
      <c r="E4940" s="39" t="s">
        <v>59</v>
      </c>
    </row>
    <row r="4941" spans="1:16" ht="12.75">
      <c r="A4941" t="s">
        <v>50</v>
      </c>
      <c s="34" t="s">
        <v>5620</v>
      </c>
      <c s="34" t="s">
        <v>2170</v>
      </c>
      <c s="35" t="s">
        <v>5</v>
      </c>
      <c s="6" t="s">
        <v>2171</v>
      </c>
      <c s="36" t="s">
        <v>939</v>
      </c>
      <c s="37">
        <v>0.183</v>
      </c>
      <c s="36">
        <v>1</v>
      </c>
      <c s="36">
        <f>ROUND(G4941*H4941,6)</f>
      </c>
      <c r="L4941" s="38">
        <v>0</v>
      </c>
      <c s="32">
        <f>ROUND(ROUND(L4941,2)*ROUND(G4941,3),2)</f>
      </c>
      <c s="36" t="s">
        <v>926</v>
      </c>
      <c>
        <f>(M4941*21)/100</f>
      </c>
      <c t="s">
        <v>28</v>
      </c>
    </row>
    <row r="4942" spans="1:5" ht="12.75">
      <c r="A4942" s="35" t="s">
        <v>56</v>
      </c>
      <c r="E4942" s="39" t="s">
        <v>2171</v>
      </c>
    </row>
    <row r="4943" spans="1:5" ht="12.75">
      <c r="A4943" s="35" t="s">
        <v>57</v>
      </c>
      <c r="E4943" s="40" t="s">
        <v>5</v>
      </c>
    </row>
    <row r="4944" spans="1:5" ht="12.75">
      <c r="A4944" t="s">
        <v>58</v>
      </c>
      <c r="E4944" s="39" t="s">
        <v>59</v>
      </c>
    </row>
    <row r="4945" spans="1:16" ht="12.75">
      <c r="A4945" t="s">
        <v>50</v>
      </c>
      <c s="34" t="s">
        <v>5621</v>
      </c>
      <c s="34" t="s">
        <v>2172</v>
      </c>
      <c s="35" t="s">
        <v>5</v>
      </c>
      <c s="6" t="s">
        <v>2173</v>
      </c>
      <c s="36" t="s">
        <v>939</v>
      </c>
      <c s="37">
        <v>0.381</v>
      </c>
      <c s="36">
        <v>1</v>
      </c>
      <c s="36">
        <f>ROUND(G4945*H4945,6)</f>
      </c>
      <c r="L4945" s="38">
        <v>0</v>
      </c>
      <c s="32">
        <f>ROUND(ROUND(L4945,2)*ROUND(G4945,3),2)</f>
      </c>
      <c s="36" t="s">
        <v>926</v>
      </c>
      <c>
        <f>(M4945*21)/100</f>
      </c>
      <c t="s">
        <v>28</v>
      </c>
    </row>
    <row r="4946" spans="1:5" ht="12.75">
      <c r="A4946" s="35" t="s">
        <v>56</v>
      </c>
      <c r="E4946" s="39" t="s">
        <v>2173</v>
      </c>
    </row>
    <row r="4947" spans="1:5" ht="12.75">
      <c r="A4947" s="35" t="s">
        <v>57</v>
      </c>
      <c r="E4947" s="40" t="s">
        <v>5</v>
      </c>
    </row>
    <row r="4948" spans="1:5" ht="12.75">
      <c r="A4948" t="s">
        <v>58</v>
      </c>
      <c r="E4948" s="39" t="s">
        <v>59</v>
      </c>
    </row>
    <row r="4949" spans="1:16" ht="12.75">
      <c r="A4949" t="s">
        <v>50</v>
      </c>
      <c s="34" t="s">
        <v>5622</v>
      </c>
      <c s="34" t="s">
        <v>5623</v>
      </c>
      <c s="35" t="s">
        <v>5</v>
      </c>
      <c s="6" t="s">
        <v>5624</v>
      </c>
      <c s="36" t="s">
        <v>939</v>
      </c>
      <c s="37">
        <v>0.9</v>
      </c>
      <c s="36">
        <v>1</v>
      </c>
      <c s="36">
        <f>ROUND(G4949*H4949,6)</f>
      </c>
      <c r="L4949" s="38">
        <v>0</v>
      </c>
      <c s="32">
        <f>ROUND(ROUND(L4949,2)*ROUND(G4949,3),2)</f>
      </c>
      <c s="36" t="s">
        <v>926</v>
      </c>
      <c>
        <f>(M4949*21)/100</f>
      </c>
      <c t="s">
        <v>28</v>
      </c>
    </row>
    <row r="4950" spans="1:5" ht="12.75">
      <c r="A4950" s="35" t="s">
        <v>56</v>
      </c>
      <c r="E4950" s="39" t="s">
        <v>5624</v>
      </c>
    </row>
    <row r="4951" spans="1:5" ht="12.75">
      <c r="A4951" s="35" t="s">
        <v>57</v>
      </c>
      <c r="E4951" s="40" t="s">
        <v>5</v>
      </c>
    </row>
    <row r="4952" spans="1:5" ht="12.75">
      <c r="A4952" t="s">
        <v>58</v>
      </c>
      <c r="E4952" s="39" t="s">
        <v>59</v>
      </c>
    </row>
    <row r="4953" spans="1:16" ht="12.75">
      <c r="A4953" t="s">
        <v>50</v>
      </c>
      <c s="34" t="s">
        <v>5625</v>
      </c>
      <c s="34" t="s">
        <v>5626</v>
      </c>
      <c s="35" t="s">
        <v>5</v>
      </c>
      <c s="6" t="s">
        <v>5627</v>
      </c>
      <c s="36" t="s">
        <v>939</v>
      </c>
      <c s="37">
        <v>0.115</v>
      </c>
      <c s="36">
        <v>1</v>
      </c>
      <c s="36">
        <f>ROUND(G4953*H4953,6)</f>
      </c>
      <c r="L4953" s="38">
        <v>0</v>
      </c>
      <c s="32">
        <f>ROUND(ROUND(L4953,2)*ROUND(G4953,3),2)</f>
      </c>
      <c s="36" t="s">
        <v>926</v>
      </c>
      <c>
        <f>(M4953*21)/100</f>
      </c>
      <c t="s">
        <v>28</v>
      </c>
    </row>
    <row r="4954" spans="1:5" ht="12.75">
      <c r="A4954" s="35" t="s">
        <v>56</v>
      </c>
      <c r="E4954" s="39" t="s">
        <v>5627</v>
      </c>
    </row>
    <row r="4955" spans="1:5" ht="12.75">
      <c r="A4955" s="35" t="s">
        <v>57</v>
      </c>
      <c r="E4955" s="40" t="s">
        <v>5</v>
      </c>
    </row>
    <row r="4956" spans="1:5" ht="12.75">
      <c r="A4956" t="s">
        <v>58</v>
      </c>
      <c r="E4956" s="39" t="s">
        <v>59</v>
      </c>
    </row>
    <row r="4957" spans="1:16" ht="12.75">
      <c r="A4957" t="s">
        <v>50</v>
      </c>
      <c s="34" t="s">
        <v>5628</v>
      </c>
      <c s="34" t="s">
        <v>5629</v>
      </c>
      <c s="35" t="s">
        <v>5</v>
      </c>
      <c s="6" t="s">
        <v>5630</v>
      </c>
      <c s="36" t="s">
        <v>939</v>
      </c>
      <c s="37">
        <v>0.08</v>
      </c>
      <c s="36">
        <v>1</v>
      </c>
      <c s="36">
        <f>ROUND(G4957*H4957,6)</f>
      </c>
      <c r="L4957" s="38">
        <v>0</v>
      </c>
      <c s="32">
        <f>ROUND(ROUND(L4957,2)*ROUND(G4957,3),2)</f>
      </c>
      <c s="36" t="s">
        <v>926</v>
      </c>
      <c>
        <f>(M4957*21)/100</f>
      </c>
      <c t="s">
        <v>28</v>
      </c>
    </row>
    <row r="4958" spans="1:5" ht="12.75">
      <c r="A4958" s="35" t="s">
        <v>56</v>
      </c>
      <c r="E4958" s="39" t="s">
        <v>5630</v>
      </c>
    </row>
    <row r="4959" spans="1:5" ht="12.75">
      <c r="A4959" s="35" t="s">
        <v>57</v>
      </c>
      <c r="E4959" s="40" t="s">
        <v>5</v>
      </c>
    </row>
    <row r="4960" spans="1:5" ht="12.75">
      <c r="A4960" t="s">
        <v>58</v>
      </c>
      <c r="E4960" s="39" t="s">
        <v>59</v>
      </c>
    </row>
    <row r="4961" spans="1:16" ht="12.75">
      <c r="A4961" t="s">
        <v>50</v>
      </c>
      <c s="34" t="s">
        <v>5631</v>
      </c>
      <c s="34" t="s">
        <v>5632</v>
      </c>
      <c s="35" t="s">
        <v>5</v>
      </c>
      <c s="6" t="s">
        <v>5633</v>
      </c>
      <c s="36" t="s">
        <v>939</v>
      </c>
      <c s="37">
        <v>0.571</v>
      </c>
      <c s="36">
        <v>1</v>
      </c>
      <c s="36">
        <f>ROUND(G4961*H4961,6)</f>
      </c>
      <c r="L4961" s="38">
        <v>0</v>
      </c>
      <c s="32">
        <f>ROUND(ROUND(L4961,2)*ROUND(G4961,3),2)</f>
      </c>
      <c s="36" t="s">
        <v>926</v>
      </c>
      <c>
        <f>(M4961*21)/100</f>
      </c>
      <c t="s">
        <v>28</v>
      </c>
    </row>
    <row r="4962" spans="1:5" ht="12.75">
      <c r="A4962" s="35" t="s">
        <v>56</v>
      </c>
      <c r="E4962" s="39" t="s">
        <v>5633</v>
      </c>
    </row>
    <row r="4963" spans="1:5" ht="12.75">
      <c r="A4963" s="35" t="s">
        <v>57</v>
      </c>
      <c r="E4963" s="40" t="s">
        <v>5</v>
      </c>
    </row>
    <row r="4964" spans="1:5" ht="12.75">
      <c r="A4964" t="s">
        <v>58</v>
      </c>
      <c r="E4964" s="39" t="s">
        <v>59</v>
      </c>
    </row>
    <row r="4965" spans="1:16" ht="12.75">
      <c r="A4965" t="s">
        <v>50</v>
      </c>
      <c s="34" t="s">
        <v>5634</v>
      </c>
      <c s="34" t="s">
        <v>2345</v>
      </c>
      <c s="35" t="s">
        <v>5</v>
      </c>
      <c s="6" t="s">
        <v>2346</v>
      </c>
      <c s="36" t="s">
        <v>939</v>
      </c>
      <c s="37">
        <v>0.019</v>
      </c>
      <c s="36">
        <v>1</v>
      </c>
      <c s="36">
        <f>ROUND(G4965*H4965,6)</f>
      </c>
      <c r="L4965" s="38">
        <v>0</v>
      </c>
      <c s="32">
        <f>ROUND(ROUND(L4965,2)*ROUND(G4965,3),2)</f>
      </c>
      <c s="36" t="s">
        <v>926</v>
      </c>
      <c>
        <f>(M4965*21)/100</f>
      </c>
      <c t="s">
        <v>28</v>
      </c>
    </row>
    <row r="4966" spans="1:5" ht="12.75">
      <c r="A4966" s="35" t="s">
        <v>56</v>
      </c>
      <c r="E4966" s="39" t="s">
        <v>2346</v>
      </c>
    </row>
    <row r="4967" spans="1:5" ht="12.75">
      <c r="A4967" s="35" t="s">
        <v>57</v>
      </c>
      <c r="E4967" s="40" t="s">
        <v>5</v>
      </c>
    </row>
    <row r="4968" spans="1:5" ht="12.75">
      <c r="A4968" t="s">
        <v>58</v>
      </c>
      <c r="E4968" s="39" t="s">
        <v>59</v>
      </c>
    </row>
    <row r="4969" spans="1:16" ht="12.75">
      <c r="A4969" t="s">
        <v>50</v>
      </c>
      <c s="34" t="s">
        <v>5635</v>
      </c>
      <c s="34" t="s">
        <v>5636</v>
      </c>
      <c s="35" t="s">
        <v>5</v>
      </c>
      <c s="6" t="s">
        <v>5637</v>
      </c>
      <c s="36" t="s">
        <v>939</v>
      </c>
      <c s="37">
        <v>0.071</v>
      </c>
      <c s="36">
        <v>1</v>
      </c>
      <c s="36">
        <f>ROUND(G4969*H4969,6)</f>
      </c>
      <c r="L4969" s="38">
        <v>0</v>
      </c>
      <c s="32">
        <f>ROUND(ROUND(L4969,2)*ROUND(G4969,3),2)</f>
      </c>
      <c s="36" t="s">
        <v>926</v>
      </c>
      <c>
        <f>(M4969*21)/100</f>
      </c>
      <c t="s">
        <v>28</v>
      </c>
    </row>
    <row r="4970" spans="1:5" ht="12.75">
      <c r="A4970" s="35" t="s">
        <v>56</v>
      </c>
      <c r="E4970" s="39" t="s">
        <v>5637</v>
      </c>
    </row>
    <row r="4971" spans="1:5" ht="12.75">
      <c r="A4971" s="35" t="s">
        <v>57</v>
      </c>
      <c r="E4971" s="40" t="s">
        <v>5</v>
      </c>
    </row>
    <row r="4972" spans="1:5" ht="12.75">
      <c r="A4972" t="s">
        <v>58</v>
      </c>
      <c r="E4972" s="39" t="s">
        <v>59</v>
      </c>
    </row>
    <row r="4973" spans="1:16" ht="12.75">
      <c r="A4973" t="s">
        <v>50</v>
      </c>
      <c s="34" t="s">
        <v>5638</v>
      </c>
      <c s="34" t="s">
        <v>5639</v>
      </c>
      <c s="35" t="s">
        <v>5</v>
      </c>
      <c s="6" t="s">
        <v>5640</v>
      </c>
      <c s="36" t="s">
        <v>939</v>
      </c>
      <c s="37">
        <v>0.372</v>
      </c>
      <c s="36">
        <v>1</v>
      </c>
      <c s="36">
        <f>ROUND(G4973*H4973,6)</f>
      </c>
      <c r="L4973" s="38">
        <v>0</v>
      </c>
      <c s="32">
        <f>ROUND(ROUND(L4973,2)*ROUND(G4973,3),2)</f>
      </c>
      <c s="36" t="s">
        <v>926</v>
      </c>
      <c>
        <f>(M4973*21)/100</f>
      </c>
      <c t="s">
        <v>28</v>
      </c>
    </row>
    <row r="4974" spans="1:5" ht="12.75">
      <c r="A4974" s="35" t="s">
        <v>56</v>
      </c>
      <c r="E4974" s="39" t="s">
        <v>5640</v>
      </c>
    </row>
    <row r="4975" spans="1:5" ht="12.75">
      <c r="A4975" s="35" t="s">
        <v>57</v>
      </c>
      <c r="E4975" s="40" t="s">
        <v>5</v>
      </c>
    </row>
    <row r="4976" spans="1:5" ht="12.75">
      <c r="A4976" t="s">
        <v>58</v>
      </c>
      <c r="E4976" s="39" t="s">
        <v>59</v>
      </c>
    </row>
    <row r="4977" spans="1:16" ht="12.75">
      <c r="A4977" t="s">
        <v>50</v>
      </c>
      <c s="34" t="s">
        <v>5641</v>
      </c>
      <c s="34" t="s">
        <v>5642</v>
      </c>
      <c s="35" t="s">
        <v>5</v>
      </c>
      <c s="6" t="s">
        <v>5643</v>
      </c>
      <c s="36" t="s">
        <v>939</v>
      </c>
      <c s="37">
        <v>0.094</v>
      </c>
      <c s="36">
        <v>1</v>
      </c>
      <c s="36">
        <f>ROUND(G4977*H4977,6)</f>
      </c>
      <c r="L4977" s="38">
        <v>0</v>
      </c>
      <c s="32">
        <f>ROUND(ROUND(L4977,2)*ROUND(G4977,3),2)</f>
      </c>
      <c s="36" t="s">
        <v>926</v>
      </c>
      <c>
        <f>(M4977*21)/100</f>
      </c>
      <c t="s">
        <v>28</v>
      </c>
    </row>
    <row r="4978" spans="1:5" ht="12.75">
      <c r="A4978" s="35" t="s">
        <v>56</v>
      </c>
      <c r="E4978" s="39" t="s">
        <v>5643</v>
      </c>
    </row>
    <row r="4979" spans="1:5" ht="12.75">
      <c r="A4979" s="35" t="s">
        <v>57</v>
      </c>
      <c r="E4979" s="40" t="s">
        <v>5</v>
      </c>
    </row>
    <row r="4980" spans="1:5" ht="12.75">
      <c r="A4980" t="s">
        <v>58</v>
      </c>
      <c r="E4980" s="39" t="s">
        <v>59</v>
      </c>
    </row>
    <row r="4981" spans="1:16" ht="12.75">
      <c r="A4981" t="s">
        <v>50</v>
      </c>
      <c s="34" t="s">
        <v>5644</v>
      </c>
      <c s="34" t="s">
        <v>5645</v>
      </c>
      <c s="35" t="s">
        <v>5</v>
      </c>
      <c s="6" t="s">
        <v>5646</v>
      </c>
      <c s="36" t="s">
        <v>939</v>
      </c>
      <c s="37">
        <v>0.266</v>
      </c>
      <c s="36">
        <v>1</v>
      </c>
      <c s="36">
        <f>ROUND(G4981*H4981,6)</f>
      </c>
      <c r="L4981" s="38">
        <v>0</v>
      </c>
      <c s="32">
        <f>ROUND(ROUND(L4981,2)*ROUND(G4981,3),2)</f>
      </c>
      <c s="36" t="s">
        <v>926</v>
      </c>
      <c>
        <f>(M4981*21)/100</f>
      </c>
      <c t="s">
        <v>28</v>
      </c>
    </row>
    <row r="4982" spans="1:5" ht="12.75">
      <c r="A4982" s="35" t="s">
        <v>56</v>
      </c>
      <c r="E4982" s="39" t="s">
        <v>5646</v>
      </c>
    </row>
    <row r="4983" spans="1:5" ht="12.75">
      <c r="A4983" s="35" t="s">
        <v>57</v>
      </c>
      <c r="E4983" s="40" t="s">
        <v>5</v>
      </c>
    </row>
    <row r="4984" spans="1:5" ht="12.75">
      <c r="A4984" t="s">
        <v>58</v>
      </c>
      <c r="E4984" s="39" t="s">
        <v>59</v>
      </c>
    </row>
    <row r="4985" spans="1:16" ht="12.75">
      <c r="A4985" t="s">
        <v>50</v>
      </c>
      <c s="34" t="s">
        <v>5647</v>
      </c>
      <c s="34" t="s">
        <v>5648</v>
      </c>
      <c s="35" t="s">
        <v>5</v>
      </c>
      <c s="6" t="s">
        <v>5649</v>
      </c>
      <c s="36" t="s">
        <v>939</v>
      </c>
      <c s="37">
        <v>0.224</v>
      </c>
      <c s="36">
        <v>1</v>
      </c>
      <c s="36">
        <f>ROUND(G4985*H4985,6)</f>
      </c>
      <c r="L4985" s="38">
        <v>0</v>
      </c>
      <c s="32">
        <f>ROUND(ROUND(L4985,2)*ROUND(G4985,3),2)</f>
      </c>
      <c s="36" t="s">
        <v>926</v>
      </c>
      <c>
        <f>(M4985*21)/100</f>
      </c>
      <c t="s">
        <v>28</v>
      </c>
    </row>
    <row r="4986" spans="1:5" ht="12.75">
      <c r="A4986" s="35" t="s">
        <v>56</v>
      </c>
      <c r="E4986" s="39" t="s">
        <v>5649</v>
      </c>
    </row>
    <row r="4987" spans="1:5" ht="12.75">
      <c r="A4987" s="35" t="s">
        <v>57</v>
      </c>
      <c r="E4987" s="40" t="s">
        <v>5</v>
      </c>
    </row>
    <row r="4988" spans="1:5" ht="12.75">
      <c r="A4988" t="s">
        <v>58</v>
      </c>
      <c r="E4988" s="39" t="s">
        <v>59</v>
      </c>
    </row>
    <row r="4989" spans="1:16" ht="12.75">
      <c r="A4989" t="s">
        <v>50</v>
      </c>
      <c s="34" t="s">
        <v>5650</v>
      </c>
      <c s="34" t="s">
        <v>2231</v>
      </c>
      <c s="35" t="s">
        <v>51</v>
      </c>
      <c s="6" t="s">
        <v>2232</v>
      </c>
      <c s="36" t="s">
        <v>939</v>
      </c>
      <c s="37">
        <v>0.08</v>
      </c>
      <c s="36">
        <v>1</v>
      </c>
      <c s="36">
        <f>ROUND(G4989*H4989,6)</f>
      </c>
      <c r="L4989" s="38">
        <v>0</v>
      </c>
      <c s="32">
        <f>ROUND(ROUND(L4989,2)*ROUND(G4989,3),2)</f>
      </c>
      <c s="36" t="s">
        <v>926</v>
      </c>
      <c>
        <f>(M4989*21)/100</f>
      </c>
      <c t="s">
        <v>28</v>
      </c>
    </row>
    <row r="4990" spans="1:5" ht="12.75">
      <c r="A4990" s="35" t="s">
        <v>56</v>
      </c>
      <c r="E4990" s="39" t="s">
        <v>2232</v>
      </c>
    </row>
    <row r="4991" spans="1:5" ht="12.75">
      <c r="A4991" s="35" t="s">
        <v>57</v>
      </c>
      <c r="E4991" s="40" t="s">
        <v>5</v>
      </c>
    </row>
    <row r="4992" spans="1:5" ht="12.75">
      <c r="A4992" t="s">
        <v>58</v>
      </c>
      <c r="E4992" s="39" t="s">
        <v>59</v>
      </c>
    </row>
    <row r="4993" spans="1:16" ht="12.75">
      <c r="A4993" t="s">
        <v>50</v>
      </c>
      <c s="34" t="s">
        <v>5651</v>
      </c>
      <c s="34" t="s">
        <v>2150</v>
      </c>
      <c s="35" t="s">
        <v>51</v>
      </c>
      <c s="6" t="s">
        <v>2151</v>
      </c>
      <c s="36" t="s">
        <v>939</v>
      </c>
      <c s="37">
        <v>0.763</v>
      </c>
      <c s="36">
        <v>1</v>
      </c>
      <c s="36">
        <f>ROUND(G4993*H4993,6)</f>
      </c>
      <c r="L4993" s="38">
        <v>0</v>
      </c>
      <c s="32">
        <f>ROUND(ROUND(L4993,2)*ROUND(G4993,3),2)</f>
      </c>
      <c s="36" t="s">
        <v>926</v>
      </c>
      <c>
        <f>(M4993*21)/100</f>
      </c>
      <c t="s">
        <v>28</v>
      </c>
    </row>
    <row r="4994" spans="1:5" ht="12.75">
      <c r="A4994" s="35" t="s">
        <v>56</v>
      </c>
      <c r="E4994" s="39" t="s">
        <v>2151</v>
      </c>
    </row>
    <row r="4995" spans="1:5" ht="12.75">
      <c r="A4995" s="35" t="s">
        <v>57</v>
      </c>
      <c r="E4995" s="40" t="s">
        <v>5</v>
      </c>
    </row>
    <row r="4996" spans="1:5" ht="12.75">
      <c r="A4996" t="s">
        <v>58</v>
      </c>
      <c r="E4996" s="39" t="s">
        <v>59</v>
      </c>
    </row>
    <row r="4997" spans="1:16" ht="12.75">
      <c r="A4997" t="s">
        <v>50</v>
      </c>
      <c s="34" t="s">
        <v>5652</v>
      </c>
      <c s="34" t="s">
        <v>2152</v>
      </c>
      <c s="35" t="s">
        <v>5</v>
      </c>
      <c s="6" t="s">
        <v>2153</v>
      </c>
      <c s="36" t="s">
        <v>939</v>
      </c>
      <c s="37">
        <v>2.918</v>
      </c>
      <c s="36">
        <v>1</v>
      </c>
      <c s="36">
        <f>ROUND(G4997*H4997,6)</f>
      </c>
      <c r="L4997" s="38">
        <v>0</v>
      </c>
      <c s="32">
        <f>ROUND(ROUND(L4997,2)*ROUND(G4997,3),2)</f>
      </c>
      <c s="36" t="s">
        <v>926</v>
      </c>
      <c>
        <f>(M4997*21)/100</f>
      </c>
      <c t="s">
        <v>28</v>
      </c>
    </row>
    <row r="4998" spans="1:5" ht="12.75">
      <c r="A4998" s="35" t="s">
        <v>56</v>
      </c>
      <c r="E4998" s="39" t="s">
        <v>2153</v>
      </c>
    </row>
    <row r="4999" spans="1:5" ht="12.75">
      <c r="A4999" s="35" t="s">
        <v>57</v>
      </c>
      <c r="E4999" s="40" t="s">
        <v>5</v>
      </c>
    </row>
    <row r="5000" spans="1:5" ht="12.75">
      <c r="A5000" t="s">
        <v>58</v>
      </c>
      <c r="E5000" s="39" t="s">
        <v>59</v>
      </c>
    </row>
    <row r="5001" spans="1:16" ht="12.75">
      <c r="A5001" t="s">
        <v>50</v>
      </c>
      <c s="34" t="s">
        <v>5653</v>
      </c>
      <c s="34" t="s">
        <v>2361</v>
      </c>
      <c s="35" t="s">
        <v>5</v>
      </c>
      <c s="6" t="s">
        <v>2362</v>
      </c>
      <c s="36" t="s">
        <v>939</v>
      </c>
      <c s="37">
        <v>7.783</v>
      </c>
      <c s="36">
        <v>1</v>
      </c>
      <c s="36">
        <f>ROUND(G5001*H5001,6)</f>
      </c>
      <c r="L5001" s="38">
        <v>0</v>
      </c>
      <c s="32">
        <f>ROUND(ROUND(L5001,2)*ROUND(G5001,3),2)</f>
      </c>
      <c s="36" t="s">
        <v>926</v>
      </c>
      <c>
        <f>(M5001*21)/100</f>
      </c>
      <c t="s">
        <v>28</v>
      </c>
    </row>
    <row r="5002" spans="1:5" ht="12.75">
      <c r="A5002" s="35" t="s">
        <v>56</v>
      </c>
      <c r="E5002" s="39" t="s">
        <v>2362</v>
      </c>
    </row>
    <row r="5003" spans="1:5" ht="12.75">
      <c r="A5003" s="35" t="s">
        <v>57</v>
      </c>
      <c r="E5003" s="40" t="s">
        <v>5</v>
      </c>
    </row>
    <row r="5004" spans="1:5" ht="12.75">
      <c r="A5004" t="s">
        <v>58</v>
      </c>
      <c r="E5004" s="39" t="s">
        <v>59</v>
      </c>
    </row>
    <row r="5005" spans="1:16" ht="12.75">
      <c r="A5005" t="s">
        <v>50</v>
      </c>
      <c s="34" t="s">
        <v>5654</v>
      </c>
      <c s="34" t="s">
        <v>2367</v>
      </c>
      <c s="35" t="s">
        <v>5</v>
      </c>
      <c s="6" t="s">
        <v>2368</v>
      </c>
      <c s="36" t="s">
        <v>939</v>
      </c>
      <c s="37">
        <v>0.967</v>
      </c>
      <c s="36">
        <v>1</v>
      </c>
      <c s="36">
        <f>ROUND(G5005*H5005,6)</f>
      </c>
      <c r="L5005" s="38">
        <v>0</v>
      </c>
      <c s="32">
        <f>ROUND(ROUND(L5005,2)*ROUND(G5005,3),2)</f>
      </c>
      <c s="36" t="s">
        <v>926</v>
      </c>
      <c>
        <f>(M5005*21)/100</f>
      </c>
      <c t="s">
        <v>28</v>
      </c>
    </row>
    <row r="5006" spans="1:5" ht="12.75">
      <c r="A5006" s="35" t="s">
        <v>56</v>
      </c>
      <c r="E5006" s="39" t="s">
        <v>2368</v>
      </c>
    </row>
    <row r="5007" spans="1:5" ht="12.75">
      <c r="A5007" s="35" t="s">
        <v>57</v>
      </c>
      <c r="E5007" s="40" t="s">
        <v>5</v>
      </c>
    </row>
    <row r="5008" spans="1:5" ht="12.75">
      <c r="A5008" t="s">
        <v>58</v>
      </c>
      <c r="E5008" s="39" t="s">
        <v>59</v>
      </c>
    </row>
    <row r="5009" spans="1:16" ht="12.75">
      <c r="A5009" t="s">
        <v>50</v>
      </c>
      <c s="34" t="s">
        <v>5655</v>
      </c>
      <c s="34" t="s">
        <v>5656</v>
      </c>
      <c s="35" t="s">
        <v>5</v>
      </c>
      <c s="6" t="s">
        <v>5657</v>
      </c>
      <c s="36" t="s">
        <v>939</v>
      </c>
      <c s="37">
        <v>0.585</v>
      </c>
      <c s="36">
        <v>1</v>
      </c>
      <c s="36">
        <f>ROUND(G5009*H5009,6)</f>
      </c>
      <c r="L5009" s="38">
        <v>0</v>
      </c>
      <c s="32">
        <f>ROUND(ROUND(L5009,2)*ROUND(G5009,3),2)</f>
      </c>
      <c s="36" t="s">
        <v>926</v>
      </c>
      <c>
        <f>(M5009*21)/100</f>
      </c>
      <c t="s">
        <v>28</v>
      </c>
    </row>
    <row r="5010" spans="1:5" ht="12.75">
      <c r="A5010" s="35" t="s">
        <v>56</v>
      </c>
      <c r="E5010" s="39" t="s">
        <v>5657</v>
      </c>
    </row>
    <row r="5011" spans="1:5" ht="12.75">
      <c r="A5011" s="35" t="s">
        <v>57</v>
      </c>
      <c r="E5011" s="40" t="s">
        <v>5</v>
      </c>
    </row>
    <row r="5012" spans="1:5" ht="12.75">
      <c r="A5012" t="s">
        <v>58</v>
      </c>
      <c r="E5012" s="39" t="s">
        <v>59</v>
      </c>
    </row>
    <row r="5013" spans="1:16" ht="12.75">
      <c r="A5013" t="s">
        <v>50</v>
      </c>
      <c s="34" t="s">
        <v>5658</v>
      </c>
      <c s="34" t="s">
        <v>2154</v>
      </c>
      <c s="35" t="s">
        <v>5</v>
      </c>
      <c s="6" t="s">
        <v>2155</v>
      </c>
      <c s="36" t="s">
        <v>939</v>
      </c>
      <c s="37">
        <v>0.005</v>
      </c>
      <c s="36">
        <v>1</v>
      </c>
      <c s="36">
        <f>ROUND(G5013*H5013,6)</f>
      </c>
      <c r="L5013" s="38">
        <v>0</v>
      </c>
      <c s="32">
        <f>ROUND(ROUND(L5013,2)*ROUND(G5013,3),2)</f>
      </c>
      <c s="36" t="s">
        <v>926</v>
      </c>
      <c>
        <f>(M5013*21)/100</f>
      </c>
      <c t="s">
        <v>28</v>
      </c>
    </row>
    <row r="5014" spans="1:5" ht="12.75">
      <c r="A5014" s="35" t="s">
        <v>56</v>
      </c>
      <c r="E5014" s="39" t="s">
        <v>2155</v>
      </c>
    </row>
    <row r="5015" spans="1:5" ht="12.75">
      <c r="A5015" s="35" t="s">
        <v>57</v>
      </c>
      <c r="E5015" s="40" t="s">
        <v>5</v>
      </c>
    </row>
    <row r="5016" spans="1:5" ht="12.75">
      <c r="A5016" t="s">
        <v>58</v>
      </c>
      <c r="E5016" s="39" t="s">
        <v>59</v>
      </c>
    </row>
    <row r="5017" spans="1:16" ht="12.75">
      <c r="A5017" t="s">
        <v>50</v>
      </c>
      <c s="34" t="s">
        <v>5659</v>
      </c>
      <c s="34" t="s">
        <v>2156</v>
      </c>
      <c s="35" t="s">
        <v>5</v>
      </c>
      <c s="6" t="s">
        <v>2157</v>
      </c>
      <c s="36" t="s">
        <v>939</v>
      </c>
      <c s="37">
        <v>0.028</v>
      </c>
      <c s="36">
        <v>1</v>
      </c>
      <c s="36">
        <f>ROUND(G5017*H5017,6)</f>
      </c>
      <c r="L5017" s="38">
        <v>0</v>
      </c>
      <c s="32">
        <f>ROUND(ROUND(L5017,2)*ROUND(G5017,3),2)</f>
      </c>
      <c s="36" t="s">
        <v>926</v>
      </c>
      <c>
        <f>(M5017*21)/100</f>
      </c>
      <c t="s">
        <v>28</v>
      </c>
    </row>
    <row r="5018" spans="1:5" ht="12.75">
      <c r="A5018" s="35" t="s">
        <v>56</v>
      </c>
      <c r="E5018" s="39" t="s">
        <v>2157</v>
      </c>
    </row>
    <row r="5019" spans="1:5" ht="12.75">
      <c r="A5019" s="35" t="s">
        <v>57</v>
      </c>
      <c r="E5019" s="40" t="s">
        <v>5</v>
      </c>
    </row>
    <row r="5020" spans="1:5" ht="12.75">
      <c r="A5020" t="s">
        <v>58</v>
      </c>
      <c r="E5020" s="39" t="s">
        <v>59</v>
      </c>
    </row>
    <row r="5021" spans="1:16" ht="12.75">
      <c r="A5021" t="s">
        <v>50</v>
      </c>
      <c s="34" t="s">
        <v>5660</v>
      </c>
      <c s="34" t="s">
        <v>5661</v>
      </c>
      <c s="35" t="s">
        <v>5</v>
      </c>
      <c s="6" t="s">
        <v>5662</v>
      </c>
      <c s="36" t="s">
        <v>939</v>
      </c>
      <c s="37">
        <v>0.142</v>
      </c>
      <c s="36">
        <v>1</v>
      </c>
      <c s="36">
        <f>ROUND(G5021*H5021,6)</f>
      </c>
      <c r="L5021" s="38">
        <v>0</v>
      </c>
      <c s="32">
        <f>ROUND(ROUND(L5021,2)*ROUND(G5021,3),2)</f>
      </c>
      <c s="36" t="s">
        <v>926</v>
      </c>
      <c>
        <f>(M5021*21)/100</f>
      </c>
      <c t="s">
        <v>28</v>
      </c>
    </row>
    <row r="5022" spans="1:5" ht="12.75">
      <c r="A5022" s="35" t="s">
        <v>56</v>
      </c>
      <c r="E5022" s="39" t="s">
        <v>5662</v>
      </c>
    </row>
    <row r="5023" spans="1:5" ht="12.75">
      <c r="A5023" s="35" t="s">
        <v>57</v>
      </c>
      <c r="E5023" s="40" t="s">
        <v>5</v>
      </c>
    </row>
    <row r="5024" spans="1:5" ht="12.75">
      <c r="A5024" t="s">
        <v>58</v>
      </c>
      <c r="E5024" s="39" t="s">
        <v>59</v>
      </c>
    </row>
    <row r="5025" spans="1:16" ht="12.75">
      <c r="A5025" t="s">
        <v>50</v>
      </c>
      <c s="34" t="s">
        <v>5663</v>
      </c>
      <c s="34" t="s">
        <v>5664</v>
      </c>
      <c s="35" t="s">
        <v>5</v>
      </c>
      <c s="6" t="s">
        <v>5665</v>
      </c>
      <c s="36" t="s">
        <v>939</v>
      </c>
      <c s="37">
        <v>0.004</v>
      </c>
      <c s="36">
        <v>1</v>
      </c>
      <c s="36">
        <f>ROUND(G5025*H5025,6)</f>
      </c>
      <c r="L5025" s="38">
        <v>0</v>
      </c>
      <c s="32">
        <f>ROUND(ROUND(L5025,2)*ROUND(G5025,3),2)</f>
      </c>
      <c s="36" t="s">
        <v>926</v>
      </c>
      <c>
        <f>(M5025*21)/100</f>
      </c>
      <c t="s">
        <v>28</v>
      </c>
    </row>
    <row r="5026" spans="1:5" ht="12.75">
      <c r="A5026" s="35" t="s">
        <v>56</v>
      </c>
      <c r="E5026" s="39" t="s">
        <v>5665</v>
      </c>
    </row>
    <row r="5027" spans="1:5" ht="12.75">
      <c r="A5027" s="35" t="s">
        <v>57</v>
      </c>
      <c r="E5027" s="40" t="s">
        <v>5</v>
      </c>
    </row>
    <row r="5028" spans="1:5" ht="12.75">
      <c r="A5028" t="s">
        <v>58</v>
      </c>
      <c r="E5028" s="39" t="s">
        <v>59</v>
      </c>
    </row>
    <row r="5029" spans="1:16" ht="12.75">
      <c r="A5029" t="s">
        <v>50</v>
      </c>
      <c s="34" t="s">
        <v>5666</v>
      </c>
      <c s="34" t="s">
        <v>5667</v>
      </c>
      <c s="35" t="s">
        <v>5</v>
      </c>
      <c s="6" t="s">
        <v>5668</v>
      </c>
      <c s="36" t="s">
        <v>939</v>
      </c>
      <c s="37">
        <v>0.059</v>
      </c>
      <c s="36">
        <v>1</v>
      </c>
      <c s="36">
        <f>ROUND(G5029*H5029,6)</f>
      </c>
      <c r="L5029" s="38">
        <v>0</v>
      </c>
      <c s="32">
        <f>ROUND(ROUND(L5029,2)*ROUND(G5029,3),2)</f>
      </c>
      <c s="36" t="s">
        <v>97</v>
      </c>
      <c>
        <f>(M5029*21)/100</f>
      </c>
      <c t="s">
        <v>28</v>
      </c>
    </row>
    <row r="5030" spans="1:5" ht="12.75">
      <c r="A5030" s="35" t="s">
        <v>56</v>
      </c>
      <c r="E5030" s="39" t="s">
        <v>5668</v>
      </c>
    </row>
    <row r="5031" spans="1:5" ht="12.75">
      <c r="A5031" s="35" t="s">
        <v>57</v>
      </c>
      <c r="E5031" s="40" t="s">
        <v>5</v>
      </c>
    </row>
    <row r="5032" spans="1:5" ht="12.75">
      <c r="A5032" t="s">
        <v>58</v>
      </c>
      <c r="E5032" s="39" t="s">
        <v>5</v>
      </c>
    </row>
    <row r="5033" spans="1:16" ht="12.75">
      <c r="A5033" t="s">
        <v>50</v>
      </c>
      <c s="34" t="s">
        <v>5669</v>
      </c>
      <c s="34" t="s">
        <v>5670</v>
      </c>
      <c s="35" t="s">
        <v>5</v>
      </c>
      <c s="6" t="s">
        <v>2169</v>
      </c>
      <c s="36" t="s">
        <v>939</v>
      </c>
      <c s="37">
        <v>0.055</v>
      </c>
      <c s="36">
        <v>1</v>
      </c>
      <c s="36">
        <f>ROUND(G5033*H5033,6)</f>
      </c>
      <c r="L5033" s="38">
        <v>0</v>
      </c>
      <c s="32">
        <f>ROUND(ROUND(L5033,2)*ROUND(G5033,3),2)</f>
      </c>
      <c s="36" t="s">
        <v>926</v>
      </c>
      <c>
        <f>(M5033*21)/100</f>
      </c>
      <c t="s">
        <v>28</v>
      </c>
    </row>
    <row r="5034" spans="1:5" ht="12.75">
      <c r="A5034" s="35" t="s">
        <v>56</v>
      </c>
      <c r="E5034" s="39" t="s">
        <v>2169</v>
      </c>
    </row>
    <row r="5035" spans="1:5" ht="12.75">
      <c r="A5035" s="35" t="s">
        <v>57</v>
      </c>
      <c r="E5035" s="40" t="s">
        <v>5</v>
      </c>
    </row>
    <row r="5036" spans="1:5" ht="12.75">
      <c r="A5036" t="s">
        <v>58</v>
      </c>
      <c r="E5036" s="39" t="s">
        <v>59</v>
      </c>
    </row>
    <row r="5037" spans="1:16" ht="12.75">
      <c r="A5037" t="s">
        <v>50</v>
      </c>
      <c s="34" t="s">
        <v>5671</v>
      </c>
      <c s="34" t="s">
        <v>5672</v>
      </c>
      <c s="35" t="s">
        <v>5</v>
      </c>
      <c s="6" t="s">
        <v>5673</v>
      </c>
      <c s="36" t="s">
        <v>939</v>
      </c>
      <c s="37">
        <v>0.043</v>
      </c>
      <c s="36">
        <v>1</v>
      </c>
      <c s="36">
        <f>ROUND(G5037*H5037,6)</f>
      </c>
      <c r="L5037" s="38">
        <v>0</v>
      </c>
      <c s="32">
        <f>ROUND(ROUND(L5037,2)*ROUND(G5037,3),2)</f>
      </c>
      <c s="36" t="s">
        <v>926</v>
      </c>
      <c>
        <f>(M5037*21)/100</f>
      </c>
      <c t="s">
        <v>28</v>
      </c>
    </row>
    <row r="5038" spans="1:5" ht="12.75">
      <c r="A5038" s="35" t="s">
        <v>56</v>
      </c>
      <c r="E5038" s="39" t="s">
        <v>5673</v>
      </c>
    </row>
    <row r="5039" spans="1:5" ht="12.75">
      <c r="A5039" s="35" t="s">
        <v>57</v>
      </c>
      <c r="E5039" s="40" t="s">
        <v>5</v>
      </c>
    </row>
    <row r="5040" spans="1:5" ht="12.75">
      <c r="A5040" t="s">
        <v>58</v>
      </c>
      <c r="E5040" s="39" t="s">
        <v>59</v>
      </c>
    </row>
    <row r="5041" spans="1:16" ht="12.75">
      <c r="A5041" t="s">
        <v>50</v>
      </c>
      <c s="34" t="s">
        <v>5674</v>
      </c>
      <c s="34" t="s">
        <v>5675</v>
      </c>
      <c s="35" t="s">
        <v>5</v>
      </c>
      <c s="6" t="s">
        <v>5676</v>
      </c>
      <c s="36" t="s">
        <v>939</v>
      </c>
      <c s="37">
        <v>0.036</v>
      </c>
      <c s="36">
        <v>1</v>
      </c>
      <c s="36">
        <f>ROUND(G5041*H5041,6)</f>
      </c>
      <c r="L5041" s="38">
        <v>0</v>
      </c>
      <c s="32">
        <f>ROUND(ROUND(L5041,2)*ROUND(G5041,3),2)</f>
      </c>
      <c s="36" t="s">
        <v>926</v>
      </c>
      <c>
        <f>(M5041*21)/100</f>
      </c>
      <c t="s">
        <v>28</v>
      </c>
    </row>
    <row r="5042" spans="1:5" ht="12.75">
      <c r="A5042" s="35" t="s">
        <v>56</v>
      </c>
      <c r="E5042" s="39" t="s">
        <v>5676</v>
      </c>
    </row>
    <row r="5043" spans="1:5" ht="12.75">
      <c r="A5043" s="35" t="s">
        <v>57</v>
      </c>
      <c r="E5043" s="40" t="s">
        <v>5</v>
      </c>
    </row>
    <row r="5044" spans="1:5" ht="12.75">
      <c r="A5044" t="s">
        <v>58</v>
      </c>
      <c r="E5044" s="39" t="s">
        <v>59</v>
      </c>
    </row>
    <row r="5045" spans="1:16" ht="12.75">
      <c r="A5045" t="s">
        <v>50</v>
      </c>
      <c s="34" t="s">
        <v>5677</v>
      </c>
      <c s="34" t="s">
        <v>2162</v>
      </c>
      <c s="35" t="s">
        <v>5</v>
      </c>
      <c s="6" t="s">
        <v>2163</v>
      </c>
      <c s="36" t="s">
        <v>939</v>
      </c>
      <c s="37">
        <v>0.024</v>
      </c>
      <c s="36">
        <v>1</v>
      </c>
      <c s="36">
        <f>ROUND(G5045*H5045,6)</f>
      </c>
      <c r="L5045" s="38">
        <v>0</v>
      </c>
      <c s="32">
        <f>ROUND(ROUND(L5045,2)*ROUND(G5045,3),2)</f>
      </c>
      <c s="36" t="s">
        <v>926</v>
      </c>
      <c>
        <f>(M5045*21)/100</f>
      </c>
      <c t="s">
        <v>28</v>
      </c>
    </row>
    <row r="5046" spans="1:5" ht="12.75">
      <c r="A5046" s="35" t="s">
        <v>56</v>
      </c>
      <c r="E5046" s="39" t="s">
        <v>2163</v>
      </c>
    </row>
    <row r="5047" spans="1:5" ht="12.75">
      <c r="A5047" s="35" t="s">
        <v>57</v>
      </c>
      <c r="E5047" s="40" t="s">
        <v>5</v>
      </c>
    </row>
    <row r="5048" spans="1:5" ht="12.75">
      <c r="A5048" t="s">
        <v>58</v>
      </c>
      <c r="E5048" s="39" t="s">
        <v>59</v>
      </c>
    </row>
    <row r="5049" spans="1:16" ht="12.75">
      <c r="A5049" t="s">
        <v>50</v>
      </c>
      <c s="34" t="s">
        <v>5678</v>
      </c>
      <c s="34" t="s">
        <v>5679</v>
      </c>
      <c s="35" t="s">
        <v>5</v>
      </c>
      <c s="6" t="s">
        <v>5680</v>
      </c>
      <c s="36" t="s">
        <v>939</v>
      </c>
      <c s="37">
        <v>0.102</v>
      </c>
      <c s="36">
        <v>1</v>
      </c>
      <c s="36">
        <f>ROUND(G5049*H5049,6)</f>
      </c>
      <c r="L5049" s="38">
        <v>0</v>
      </c>
      <c s="32">
        <f>ROUND(ROUND(L5049,2)*ROUND(G5049,3),2)</f>
      </c>
      <c s="36" t="s">
        <v>926</v>
      </c>
      <c>
        <f>(M5049*21)/100</f>
      </c>
      <c t="s">
        <v>28</v>
      </c>
    </row>
    <row r="5050" spans="1:5" ht="12.75">
      <c r="A5050" s="35" t="s">
        <v>56</v>
      </c>
      <c r="E5050" s="39" t="s">
        <v>5680</v>
      </c>
    </row>
    <row r="5051" spans="1:5" ht="12.75">
      <c r="A5051" s="35" t="s">
        <v>57</v>
      </c>
      <c r="E5051" s="40" t="s">
        <v>5</v>
      </c>
    </row>
    <row r="5052" spans="1:5" ht="12.75">
      <c r="A5052" t="s">
        <v>58</v>
      </c>
      <c r="E5052" s="39" t="s">
        <v>59</v>
      </c>
    </row>
    <row r="5053" spans="1:16" ht="12.75">
      <c r="A5053" t="s">
        <v>50</v>
      </c>
      <c s="34" t="s">
        <v>5681</v>
      </c>
      <c s="34" t="s">
        <v>5682</v>
      </c>
      <c s="35" t="s">
        <v>5</v>
      </c>
      <c s="6" t="s">
        <v>5683</v>
      </c>
      <c s="36" t="s">
        <v>939</v>
      </c>
      <c s="37">
        <v>0.102</v>
      </c>
      <c s="36">
        <v>1</v>
      </c>
      <c s="36">
        <f>ROUND(G5053*H5053,6)</f>
      </c>
      <c r="L5053" s="38">
        <v>0</v>
      </c>
      <c s="32">
        <f>ROUND(ROUND(L5053,2)*ROUND(G5053,3),2)</f>
      </c>
      <c s="36" t="s">
        <v>926</v>
      </c>
      <c>
        <f>(M5053*21)/100</f>
      </c>
      <c t="s">
        <v>28</v>
      </c>
    </row>
    <row r="5054" spans="1:5" ht="12.75">
      <c r="A5054" s="35" t="s">
        <v>56</v>
      </c>
      <c r="E5054" s="39" t="s">
        <v>5683</v>
      </c>
    </row>
    <row r="5055" spans="1:5" ht="12.75">
      <c r="A5055" s="35" t="s">
        <v>57</v>
      </c>
      <c r="E5055" s="40" t="s">
        <v>5</v>
      </c>
    </row>
    <row r="5056" spans="1:5" ht="12.75">
      <c r="A5056" t="s">
        <v>58</v>
      </c>
      <c r="E5056" s="39" t="s">
        <v>59</v>
      </c>
    </row>
    <row r="5057" spans="1:16" ht="12.75">
      <c r="A5057" t="s">
        <v>50</v>
      </c>
      <c s="34" t="s">
        <v>5684</v>
      </c>
      <c s="34" t="s">
        <v>5618</v>
      </c>
      <c s="35" t="s">
        <v>51</v>
      </c>
      <c s="6" t="s">
        <v>5619</v>
      </c>
      <c s="36" t="s">
        <v>939</v>
      </c>
      <c s="37">
        <v>0.016</v>
      </c>
      <c s="36">
        <v>1</v>
      </c>
      <c s="36">
        <f>ROUND(G5057*H5057,6)</f>
      </c>
      <c r="L5057" s="38">
        <v>0</v>
      </c>
      <c s="32">
        <f>ROUND(ROUND(L5057,2)*ROUND(G5057,3),2)</f>
      </c>
      <c s="36" t="s">
        <v>2017</v>
      </c>
      <c>
        <f>(M5057*21)/100</f>
      </c>
      <c t="s">
        <v>28</v>
      </c>
    </row>
    <row r="5058" spans="1:5" ht="12.75">
      <c r="A5058" s="35" t="s">
        <v>56</v>
      </c>
      <c r="E5058" s="39" t="s">
        <v>5619</v>
      </c>
    </row>
    <row r="5059" spans="1:5" ht="12.75">
      <c r="A5059" s="35" t="s">
        <v>57</v>
      </c>
      <c r="E5059" s="40" t="s">
        <v>5</v>
      </c>
    </row>
    <row r="5060" spans="1:5" ht="12.75">
      <c r="A5060" t="s">
        <v>58</v>
      </c>
      <c r="E5060" s="39" t="s">
        <v>59</v>
      </c>
    </row>
    <row r="5061" spans="1:16" ht="12.75">
      <c r="A5061" t="s">
        <v>50</v>
      </c>
      <c s="34" t="s">
        <v>5685</v>
      </c>
      <c s="34" t="s">
        <v>5686</v>
      </c>
      <c s="35" t="s">
        <v>5</v>
      </c>
      <c s="6" t="s">
        <v>5687</v>
      </c>
      <c s="36" t="s">
        <v>939</v>
      </c>
      <c s="37">
        <v>0.006</v>
      </c>
      <c s="36">
        <v>1</v>
      </c>
      <c s="36">
        <f>ROUND(G5061*H5061,6)</f>
      </c>
      <c r="L5061" s="38">
        <v>0</v>
      </c>
      <c s="32">
        <f>ROUND(ROUND(L5061,2)*ROUND(G5061,3),2)</f>
      </c>
      <c s="36" t="s">
        <v>926</v>
      </c>
      <c>
        <f>(M5061*21)/100</f>
      </c>
      <c t="s">
        <v>28</v>
      </c>
    </row>
    <row r="5062" spans="1:5" ht="12.75">
      <c r="A5062" s="35" t="s">
        <v>56</v>
      </c>
      <c r="E5062" s="39" t="s">
        <v>5687</v>
      </c>
    </row>
    <row r="5063" spans="1:5" ht="12.75">
      <c r="A5063" s="35" t="s">
        <v>57</v>
      </c>
      <c r="E5063" s="40" t="s">
        <v>5</v>
      </c>
    </row>
    <row r="5064" spans="1:5" ht="12.75">
      <c r="A5064" t="s">
        <v>58</v>
      </c>
      <c r="E5064" s="39" t="s">
        <v>59</v>
      </c>
    </row>
    <row r="5065" spans="1:16" ht="12.75">
      <c r="A5065" t="s">
        <v>50</v>
      </c>
      <c s="34" t="s">
        <v>5688</v>
      </c>
      <c s="34" t="s">
        <v>5689</v>
      </c>
      <c s="35" t="s">
        <v>5</v>
      </c>
      <c s="6" t="s">
        <v>5690</v>
      </c>
      <c s="36" t="s">
        <v>939</v>
      </c>
      <c s="37">
        <v>0.256</v>
      </c>
      <c s="36">
        <v>1</v>
      </c>
      <c s="36">
        <f>ROUND(G5065*H5065,6)</f>
      </c>
      <c r="L5065" s="38">
        <v>0</v>
      </c>
      <c s="32">
        <f>ROUND(ROUND(L5065,2)*ROUND(G5065,3),2)</f>
      </c>
      <c s="36" t="s">
        <v>97</v>
      </c>
      <c>
        <f>(M5065*21)/100</f>
      </c>
      <c t="s">
        <v>28</v>
      </c>
    </row>
    <row r="5066" spans="1:5" ht="12.75">
      <c r="A5066" s="35" t="s">
        <v>56</v>
      </c>
      <c r="E5066" s="39" t="s">
        <v>5690</v>
      </c>
    </row>
    <row r="5067" spans="1:5" ht="12.75">
      <c r="A5067" s="35" t="s">
        <v>57</v>
      </c>
      <c r="E5067" s="40" t="s">
        <v>5</v>
      </c>
    </row>
    <row r="5068" spans="1:5" ht="12.75">
      <c r="A5068" t="s">
        <v>58</v>
      </c>
      <c r="E5068" s="39" t="s">
        <v>5</v>
      </c>
    </row>
    <row r="5069" spans="1:16" ht="12.75">
      <c r="A5069" t="s">
        <v>50</v>
      </c>
      <c s="34" t="s">
        <v>5691</v>
      </c>
      <c s="34" t="s">
        <v>5692</v>
      </c>
      <c s="35" t="s">
        <v>5</v>
      </c>
      <c s="6" t="s">
        <v>5693</v>
      </c>
      <c s="36" t="s">
        <v>64</v>
      </c>
      <c s="37">
        <v>58</v>
      </c>
      <c s="36">
        <v>0.015</v>
      </c>
      <c s="36">
        <f>ROUND(G5069*H5069,6)</f>
      </c>
      <c r="L5069" s="38">
        <v>0</v>
      </c>
      <c s="32">
        <f>ROUND(ROUND(L5069,2)*ROUND(G5069,3),2)</f>
      </c>
      <c s="36" t="s">
        <v>97</v>
      </c>
      <c>
        <f>(M5069*21)/100</f>
      </c>
      <c t="s">
        <v>28</v>
      </c>
    </row>
    <row r="5070" spans="1:5" ht="12.75">
      <c r="A5070" s="35" t="s">
        <v>56</v>
      </c>
      <c r="E5070" s="39" t="s">
        <v>5693</v>
      </c>
    </row>
    <row r="5071" spans="1:5" ht="12.75">
      <c r="A5071" s="35" t="s">
        <v>57</v>
      </c>
      <c r="E5071" s="40" t="s">
        <v>5</v>
      </c>
    </row>
    <row r="5072" spans="1:5" ht="12.75">
      <c r="A5072" t="s">
        <v>58</v>
      </c>
      <c r="E5072" s="39" t="s">
        <v>5</v>
      </c>
    </row>
    <row r="5073" spans="1:16" ht="12.75">
      <c r="A5073" t="s">
        <v>50</v>
      </c>
      <c s="34" t="s">
        <v>5694</v>
      </c>
      <c s="34" t="s">
        <v>5695</v>
      </c>
      <c s="35" t="s">
        <v>5</v>
      </c>
      <c s="6" t="s">
        <v>5696</v>
      </c>
      <c s="36" t="s">
        <v>64</v>
      </c>
      <c s="37">
        <v>7.2</v>
      </c>
      <c s="36">
        <v>0.01578</v>
      </c>
      <c s="36">
        <f>ROUND(G5073*H5073,6)</f>
      </c>
      <c r="L5073" s="38">
        <v>0</v>
      </c>
      <c s="32">
        <f>ROUND(ROUND(L5073,2)*ROUND(G5073,3),2)</f>
      </c>
      <c s="36" t="s">
        <v>97</v>
      </c>
      <c>
        <f>(M5073*21)/100</f>
      </c>
      <c t="s">
        <v>28</v>
      </c>
    </row>
    <row r="5074" spans="1:5" ht="12.75">
      <c r="A5074" s="35" t="s">
        <v>56</v>
      </c>
      <c r="E5074" s="39" t="s">
        <v>5696</v>
      </c>
    </row>
    <row r="5075" spans="1:5" ht="12.75">
      <c r="A5075" s="35" t="s">
        <v>57</v>
      </c>
      <c r="E5075" s="40" t="s">
        <v>5</v>
      </c>
    </row>
    <row r="5076" spans="1:5" ht="12.75">
      <c r="A5076" t="s">
        <v>58</v>
      </c>
      <c r="E5076" s="39" t="s">
        <v>5</v>
      </c>
    </row>
    <row r="5077" spans="1:16" ht="12.75">
      <c r="A5077" t="s">
        <v>50</v>
      </c>
      <c s="34" t="s">
        <v>5697</v>
      </c>
      <c s="34" t="s">
        <v>5698</v>
      </c>
      <c s="35" t="s">
        <v>5</v>
      </c>
      <c s="6" t="s">
        <v>5699</v>
      </c>
      <c s="36" t="s">
        <v>1156</v>
      </c>
      <c s="37">
        <v>250</v>
      </c>
      <c s="36">
        <v>0.001</v>
      </c>
      <c s="36">
        <f>ROUND(G5077*H5077,6)</f>
      </c>
      <c r="L5077" s="38">
        <v>0</v>
      </c>
      <c s="32">
        <f>ROUND(ROUND(L5077,2)*ROUND(G5077,3),2)</f>
      </c>
      <c s="36" t="s">
        <v>97</v>
      </c>
      <c>
        <f>(M5077*21)/100</f>
      </c>
      <c t="s">
        <v>28</v>
      </c>
    </row>
    <row r="5078" spans="1:5" ht="12.75">
      <c r="A5078" s="35" t="s">
        <v>56</v>
      </c>
      <c r="E5078" s="39" t="s">
        <v>5699</v>
      </c>
    </row>
    <row r="5079" spans="1:5" ht="12.75">
      <c r="A5079" s="35" t="s">
        <v>57</v>
      </c>
      <c r="E5079" s="40" t="s">
        <v>5</v>
      </c>
    </row>
    <row r="5080" spans="1:5" ht="12.75">
      <c r="A5080" t="s">
        <v>58</v>
      </c>
      <c r="E5080" s="39" t="s">
        <v>5</v>
      </c>
    </row>
    <row r="5081" spans="1:16" ht="12.75">
      <c r="A5081" t="s">
        <v>50</v>
      </c>
      <c s="34" t="s">
        <v>5700</v>
      </c>
      <c s="34" t="s">
        <v>5701</v>
      </c>
      <c s="35" t="s">
        <v>5</v>
      </c>
      <c s="6" t="s">
        <v>5702</v>
      </c>
      <c s="36" t="s">
        <v>939</v>
      </c>
      <c s="37">
        <v>0.078</v>
      </c>
      <c s="36">
        <v>1</v>
      </c>
      <c s="36">
        <f>ROUND(G5081*H5081,6)</f>
      </c>
      <c r="L5081" s="38">
        <v>0</v>
      </c>
      <c s="32">
        <f>ROUND(ROUND(L5081,2)*ROUND(G5081,3),2)</f>
      </c>
      <c s="36" t="s">
        <v>97</v>
      </c>
      <c>
        <f>(M5081*21)/100</f>
      </c>
      <c t="s">
        <v>28</v>
      </c>
    </row>
    <row r="5082" spans="1:5" ht="12.75">
      <c r="A5082" s="35" t="s">
        <v>56</v>
      </c>
      <c r="E5082" s="39" t="s">
        <v>5702</v>
      </c>
    </row>
    <row r="5083" spans="1:5" ht="12.75">
      <c r="A5083" s="35" t="s">
        <v>57</v>
      </c>
      <c r="E5083" s="40" t="s">
        <v>5</v>
      </c>
    </row>
    <row r="5084" spans="1:5" ht="12.75">
      <c r="A5084" t="s">
        <v>58</v>
      </c>
      <c r="E5084" s="39" t="s">
        <v>5</v>
      </c>
    </row>
    <row r="5085" spans="1:16" ht="12.75">
      <c r="A5085" t="s">
        <v>50</v>
      </c>
      <c s="34" t="s">
        <v>5703</v>
      </c>
      <c s="34" t="s">
        <v>5704</v>
      </c>
      <c s="35" t="s">
        <v>5</v>
      </c>
      <c s="6" t="s">
        <v>5705</v>
      </c>
      <c s="36" t="s">
        <v>939</v>
      </c>
      <c s="37">
        <v>1.379</v>
      </c>
      <c s="36">
        <v>1</v>
      </c>
      <c s="36">
        <f>ROUND(G5085*H5085,6)</f>
      </c>
      <c r="L5085" s="38">
        <v>0</v>
      </c>
      <c s="32">
        <f>ROUND(ROUND(L5085,2)*ROUND(G5085,3),2)</f>
      </c>
      <c s="36" t="s">
        <v>926</v>
      </c>
      <c>
        <f>(M5085*21)/100</f>
      </c>
      <c t="s">
        <v>28</v>
      </c>
    </row>
    <row r="5086" spans="1:5" ht="12.75">
      <c r="A5086" s="35" t="s">
        <v>56</v>
      </c>
      <c r="E5086" s="39" t="s">
        <v>5705</v>
      </c>
    </row>
    <row r="5087" spans="1:5" ht="12.75">
      <c r="A5087" s="35" t="s">
        <v>57</v>
      </c>
      <c r="E5087" s="40" t="s">
        <v>5</v>
      </c>
    </row>
    <row r="5088" spans="1:5" ht="12.75">
      <c r="A5088" t="s">
        <v>58</v>
      </c>
      <c r="E5088" s="39" t="s">
        <v>59</v>
      </c>
    </row>
    <row r="5089" spans="1:16" ht="12.75">
      <c r="A5089" t="s">
        <v>50</v>
      </c>
      <c s="34" t="s">
        <v>5706</v>
      </c>
      <c s="34" t="s">
        <v>5707</v>
      </c>
      <c s="35" t="s">
        <v>5</v>
      </c>
      <c s="6" t="s">
        <v>5708</v>
      </c>
      <c s="36" t="s">
        <v>939</v>
      </c>
      <c s="37">
        <v>0.774</v>
      </c>
      <c s="36">
        <v>1</v>
      </c>
      <c s="36">
        <f>ROUND(G5089*H5089,6)</f>
      </c>
      <c r="L5089" s="38">
        <v>0</v>
      </c>
      <c s="32">
        <f>ROUND(ROUND(L5089,2)*ROUND(G5089,3),2)</f>
      </c>
      <c s="36" t="s">
        <v>926</v>
      </c>
      <c>
        <f>(M5089*21)/100</f>
      </c>
      <c t="s">
        <v>28</v>
      </c>
    </row>
    <row r="5090" spans="1:5" ht="12.75">
      <c r="A5090" s="35" t="s">
        <v>56</v>
      </c>
      <c r="E5090" s="39" t="s">
        <v>5708</v>
      </c>
    </row>
    <row r="5091" spans="1:5" ht="12.75">
      <c r="A5091" s="35" t="s">
        <v>57</v>
      </c>
      <c r="E5091" s="40" t="s">
        <v>5</v>
      </c>
    </row>
    <row r="5092" spans="1:5" ht="12.75">
      <c r="A5092" t="s">
        <v>58</v>
      </c>
      <c r="E5092" s="39" t="s">
        <v>59</v>
      </c>
    </row>
    <row r="5093" spans="1:16" ht="12.75">
      <c r="A5093" t="s">
        <v>50</v>
      </c>
      <c s="34" t="s">
        <v>5709</v>
      </c>
      <c s="34" t="s">
        <v>5710</v>
      </c>
      <c s="35" t="s">
        <v>5</v>
      </c>
      <c s="6" t="s">
        <v>5711</v>
      </c>
      <c s="36" t="s">
        <v>54</v>
      </c>
      <c s="37">
        <v>52.5</v>
      </c>
      <c s="36">
        <v>0.032</v>
      </c>
      <c s="36">
        <f>ROUND(G5093*H5093,6)</f>
      </c>
      <c r="L5093" s="38">
        <v>0</v>
      </c>
      <c s="32">
        <f>ROUND(ROUND(L5093,2)*ROUND(G5093,3),2)</f>
      </c>
      <c s="36" t="s">
        <v>926</v>
      </c>
      <c>
        <f>(M5093*21)/100</f>
      </c>
      <c t="s">
        <v>28</v>
      </c>
    </row>
    <row r="5094" spans="1:5" ht="12.75">
      <c r="A5094" s="35" t="s">
        <v>56</v>
      </c>
      <c r="E5094" s="39" t="s">
        <v>5711</v>
      </c>
    </row>
    <row r="5095" spans="1:5" ht="12.75">
      <c r="A5095" s="35" t="s">
        <v>57</v>
      </c>
      <c r="E5095" s="40" t="s">
        <v>5</v>
      </c>
    </row>
    <row r="5096" spans="1:5" ht="12.75">
      <c r="A5096" t="s">
        <v>58</v>
      </c>
      <c r="E5096" s="39" t="s">
        <v>59</v>
      </c>
    </row>
    <row r="5097" spans="1:16" ht="25.5">
      <c r="A5097" t="s">
        <v>50</v>
      </c>
      <c s="34" t="s">
        <v>5712</v>
      </c>
      <c s="34" t="s">
        <v>5713</v>
      </c>
      <c s="35" t="s">
        <v>5</v>
      </c>
      <c s="6" t="s">
        <v>5714</v>
      </c>
      <c s="36" t="s">
        <v>54</v>
      </c>
      <c s="37">
        <v>16</v>
      </c>
      <c s="36">
        <v>0.0102</v>
      </c>
      <c s="36">
        <f>ROUND(G5097*H5097,6)</f>
      </c>
      <c r="L5097" s="38">
        <v>0</v>
      </c>
      <c s="32">
        <f>ROUND(ROUND(L5097,2)*ROUND(G5097,3),2)</f>
      </c>
      <c s="36" t="s">
        <v>97</v>
      </c>
      <c>
        <f>(M5097*21)/100</f>
      </c>
      <c t="s">
        <v>28</v>
      </c>
    </row>
    <row r="5098" spans="1:5" ht="25.5">
      <c r="A5098" s="35" t="s">
        <v>56</v>
      </c>
      <c r="E5098" s="39" t="s">
        <v>5714</v>
      </c>
    </row>
    <row r="5099" spans="1:5" ht="12.75">
      <c r="A5099" s="35" t="s">
        <v>57</v>
      </c>
      <c r="E5099" s="40" t="s">
        <v>5</v>
      </c>
    </row>
    <row r="5100" spans="1:5" ht="12.75">
      <c r="A5100" t="s">
        <v>58</v>
      </c>
      <c r="E5100" s="39" t="s">
        <v>2409</v>
      </c>
    </row>
    <row r="5101" spans="1:16" ht="12.75">
      <c r="A5101" t="s">
        <v>50</v>
      </c>
      <c s="34" t="s">
        <v>5715</v>
      </c>
      <c s="34" t="s">
        <v>5716</v>
      </c>
      <c s="35" t="s">
        <v>5</v>
      </c>
      <c s="6" t="s">
        <v>5717</v>
      </c>
      <c s="36" t="s">
        <v>54</v>
      </c>
      <c s="37">
        <v>15.75</v>
      </c>
      <c s="36">
        <v>0.025</v>
      </c>
      <c s="36">
        <f>ROUND(G5101*H5101,6)</f>
      </c>
      <c r="L5101" s="38">
        <v>0</v>
      </c>
      <c s="32">
        <f>ROUND(ROUND(L5101,2)*ROUND(G5101,3),2)</f>
      </c>
      <c s="36" t="s">
        <v>926</v>
      </c>
      <c>
        <f>(M5101*21)/100</f>
      </c>
      <c t="s">
        <v>28</v>
      </c>
    </row>
    <row r="5102" spans="1:5" ht="12.75">
      <c r="A5102" s="35" t="s">
        <v>56</v>
      </c>
      <c r="E5102" s="39" t="s">
        <v>5717</v>
      </c>
    </row>
    <row r="5103" spans="1:5" ht="12.75">
      <c r="A5103" s="35" t="s">
        <v>57</v>
      </c>
      <c r="E5103" s="40" t="s">
        <v>5</v>
      </c>
    </row>
    <row r="5104" spans="1:5" ht="12.75">
      <c r="A5104" t="s">
        <v>58</v>
      </c>
      <c r="E5104" s="39" t="s">
        <v>59</v>
      </c>
    </row>
    <row r="5105" spans="1:16" ht="12.75">
      <c r="A5105" t="s">
        <v>50</v>
      </c>
      <c s="34" t="s">
        <v>5718</v>
      </c>
      <c s="34" t="s">
        <v>5719</v>
      </c>
      <c s="35" t="s">
        <v>5</v>
      </c>
      <c s="6" t="s">
        <v>5720</v>
      </c>
      <c s="36" t="s">
        <v>54</v>
      </c>
      <c s="37">
        <v>3.045</v>
      </c>
      <c s="36">
        <v>0.0192</v>
      </c>
      <c s="36">
        <f>ROUND(G5105*H5105,6)</f>
      </c>
      <c r="L5105" s="38">
        <v>0</v>
      </c>
      <c s="32">
        <f>ROUND(ROUND(L5105,2)*ROUND(G5105,3),2)</f>
      </c>
      <c s="36" t="s">
        <v>97</v>
      </c>
      <c>
        <f>(M5105*21)/100</f>
      </c>
      <c t="s">
        <v>28</v>
      </c>
    </row>
    <row r="5106" spans="1:5" ht="12.75">
      <c r="A5106" s="35" t="s">
        <v>56</v>
      </c>
      <c r="E5106" s="39" t="s">
        <v>5720</v>
      </c>
    </row>
    <row r="5107" spans="1:5" ht="12.75">
      <c r="A5107" s="35" t="s">
        <v>57</v>
      </c>
      <c r="E5107" s="40" t="s">
        <v>5</v>
      </c>
    </row>
    <row r="5108" spans="1:5" ht="12.75">
      <c r="A5108" t="s">
        <v>58</v>
      </c>
      <c r="E5108" s="39" t="s">
        <v>5</v>
      </c>
    </row>
    <row r="5109" spans="1:16" ht="25.5">
      <c r="A5109" t="s">
        <v>50</v>
      </c>
      <c s="34" t="s">
        <v>5721</v>
      </c>
      <c s="34" t="s">
        <v>5722</v>
      </c>
      <c s="35" t="s">
        <v>5</v>
      </c>
      <c s="6" t="s">
        <v>5723</v>
      </c>
      <c s="36" t="s">
        <v>939</v>
      </c>
      <c s="37">
        <v>56.922</v>
      </c>
      <c s="36">
        <v>0</v>
      </c>
      <c s="36">
        <f>ROUND(G5109*H5109,6)</f>
      </c>
      <c r="L5109" s="38">
        <v>0</v>
      </c>
      <c s="32">
        <f>ROUND(ROUND(L5109,2)*ROUND(G5109,3),2)</f>
      </c>
      <c s="36" t="s">
        <v>926</v>
      </c>
      <c>
        <f>(M5109*21)/100</f>
      </c>
      <c t="s">
        <v>28</v>
      </c>
    </row>
    <row r="5110" spans="1:5" ht="25.5">
      <c r="A5110" s="35" t="s">
        <v>56</v>
      </c>
      <c r="E5110" s="39" t="s">
        <v>5723</v>
      </c>
    </row>
    <row r="5111" spans="1:5" ht="12.75">
      <c r="A5111" s="35" t="s">
        <v>57</v>
      </c>
      <c r="E5111" s="40" t="s">
        <v>5</v>
      </c>
    </row>
    <row r="5112" spans="1:5" ht="12.75">
      <c r="A5112" t="s">
        <v>58</v>
      </c>
      <c r="E5112" s="39" t="s">
        <v>59</v>
      </c>
    </row>
    <row r="5113" spans="1:13" ht="12.75">
      <c r="A5113" t="s">
        <v>47</v>
      </c>
      <c r="C5113" s="31" t="s">
        <v>4251</v>
      </c>
      <c r="E5113" s="33" t="s">
        <v>5724</v>
      </c>
      <c r="J5113" s="32">
        <f>0</f>
      </c>
      <c s="32">
        <f>0</f>
      </c>
      <c s="32">
        <f>0+L5114+L5118+L5122+L5126+L5130+L5134+L5138+L5142+L5146</f>
      </c>
      <c s="32">
        <f>0+M5114+M5118+M5122+M5126+M5130+M5134+M5138+M5142+M5146</f>
      </c>
    </row>
    <row r="5114" spans="1:16" ht="25.5">
      <c r="A5114" t="s">
        <v>50</v>
      </c>
      <c s="34" t="s">
        <v>5725</v>
      </c>
      <c s="34" t="s">
        <v>5726</v>
      </c>
      <c s="35" t="s">
        <v>5</v>
      </c>
      <c s="6" t="s">
        <v>5727</v>
      </c>
      <c s="36" t="s">
        <v>64</v>
      </c>
      <c s="37">
        <v>484.5</v>
      </c>
      <c s="36">
        <v>0.00043</v>
      </c>
      <c s="36">
        <f>ROUND(G5114*H5114,6)</f>
      </c>
      <c r="L5114" s="38">
        <v>0</v>
      </c>
      <c s="32">
        <f>ROUND(ROUND(L5114,2)*ROUND(G5114,3),2)</f>
      </c>
      <c s="36" t="s">
        <v>926</v>
      </c>
      <c>
        <f>(M5114*21)/100</f>
      </c>
      <c t="s">
        <v>28</v>
      </c>
    </row>
    <row r="5115" spans="1:5" ht="25.5">
      <c r="A5115" s="35" t="s">
        <v>56</v>
      </c>
      <c r="E5115" s="39" t="s">
        <v>5727</v>
      </c>
    </row>
    <row r="5116" spans="1:5" ht="12.75">
      <c r="A5116" s="35" t="s">
        <v>57</v>
      </c>
      <c r="E5116" s="40" t="s">
        <v>5</v>
      </c>
    </row>
    <row r="5117" spans="1:5" ht="12.75">
      <c r="A5117" t="s">
        <v>58</v>
      </c>
      <c r="E5117" s="39" t="s">
        <v>59</v>
      </c>
    </row>
    <row r="5118" spans="1:16" ht="12.75">
      <c r="A5118" t="s">
        <v>50</v>
      </c>
      <c s="34" t="s">
        <v>5728</v>
      </c>
      <c s="34" t="s">
        <v>5729</v>
      </c>
      <c s="35" t="s">
        <v>5</v>
      </c>
      <c s="6" t="s">
        <v>5730</v>
      </c>
      <c s="36" t="s">
        <v>54</v>
      </c>
      <c s="37">
        <v>1744.2</v>
      </c>
      <c s="36">
        <v>0.00045</v>
      </c>
      <c s="36">
        <f>ROUND(G5118*H5118,6)</f>
      </c>
      <c r="L5118" s="38">
        <v>0</v>
      </c>
      <c s="32">
        <f>ROUND(ROUND(L5118,2)*ROUND(G5118,3),2)</f>
      </c>
      <c s="36" t="s">
        <v>97</v>
      </c>
      <c>
        <f>(M5118*21)/100</f>
      </c>
      <c t="s">
        <v>28</v>
      </c>
    </row>
    <row r="5119" spans="1:5" ht="12.75">
      <c r="A5119" s="35" t="s">
        <v>56</v>
      </c>
      <c r="E5119" s="39" t="s">
        <v>5730</v>
      </c>
    </row>
    <row r="5120" spans="1:5" ht="12.75">
      <c r="A5120" s="35" t="s">
        <v>57</v>
      </c>
      <c r="E5120" s="40" t="s">
        <v>5</v>
      </c>
    </row>
    <row r="5121" spans="1:5" ht="12.75">
      <c r="A5121" t="s">
        <v>58</v>
      </c>
      <c r="E5121" s="39" t="s">
        <v>5</v>
      </c>
    </row>
    <row r="5122" spans="1:16" ht="25.5">
      <c r="A5122" t="s">
        <v>50</v>
      </c>
      <c s="34" t="s">
        <v>5731</v>
      </c>
      <c s="34" t="s">
        <v>5732</v>
      </c>
      <c s="35" t="s">
        <v>5</v>
      </c>
      <c s="6" t="s">
        <v>5733</v>
      </c>
      <c s="36" t="s">
        <v>423</v>
      </c>
      <c s="37">
        <v>111.1</v>
      </c>
      <c s="36">
        <v>0.04725</v>
      </c>
      <c s="36">
        <f>ROUND(G5122*H5122,6)</f>
      </c>
      <c r="L5122" s="38">
        <v>0</v>
      </c>
      <c s="32">
        <f>ROUND(ROUND(L5122,2)*ROUND(G5122,3),2)</f>
      </c>
      <c s="36" t="s">
        <v>926</v>
      </c>
      <c>
        <f>(M5122*21)/100</f>
      </c>
      <c t="s">
        <v>28</v>
      </c>
    </row>
    <row r="5123" spans="1:5" ht="25.5">
      <c r="A5123" s="35" t="s">
        <v>56</v>
      </c>
      <c r="E5123" s="39" t="s">
        <v>5733</v>
      </c>
    </row>
    <row r="5124" spans="1:5" ht="12.75">
      <c r="A5124" s="35" t="s">
        <v>57</v>
      </c>
      <c r="E5124" s="40" t="s">
        <v>5</v>
      </c>
    </row>
    <row r="5125" spans="1:5" ht="12.75">
      <c r="A5125" t="s">
        <v>58</v>
      </c>
      <c r="E5125" s="39" t="s">
        <v>59</v>
      </c>
    </row>
    <row r="5126" spans="1:16" ht="12.75">
      <c r="A5126" t="s">
        <v>50</v>
      </c>
      <c s="34" t="s">
        <v>5734</v>
      </c>
      <c s="34" t="s">
        <v>5735</v>
      </c>
      <c s="35" t="s">
        <v>5</v>
      </c>
      <c s="6" t="s">
        <v>5736</v>
      </c>
      <c s="36" t="s">
        <v>423</v>
      </c>
      <c s="37">
        <v>122.21</v>
      </c>
      <c s="36">
        <v>0.0624</v>
      </c>
      <c s="36">
        <f>ROUND(G5126*H5126,6)</f>
      </c>
      <c r="L5126" s="38">
        <v>0</v>
      </c>
      <c s="32">
        <f>ROUND(ROUND(L5126,2)*ROUND(G5126,3),2)</f>
      </c>
      <c s="36" t="s">
        <v>926</v>
      </c>
      <c>
        <f>(M5126*21)/100</f>
      </c>
      <c t="s">
        <v>28</v>
      </c>
    </row>
    <row r="5127" spans="1:5" ht="12.75">
      <c r="A5127" s="35" t="s">
        <v>56</v>
      </c>
      <c r="E5127" s="39" t="s">
        <v>5736</v>
      </c>
    </row>
    <row r="5128" spans="1:5" ht="12.75">
      <c r="A5128" s="35" t="s">
        <v>57</v>
      </c>
      <c r="E5128" s="40" t="s">
        <v>5</v>
      </c>
    </row>
    <row r="5129" spans="1:5" ht="12.75">
      <c r="A5129" t="s">
        <v>58</v>
      </c>
      <c r="E5129" s="39" t="s">
        <v>59</v>
      </c>
    </row>
    <row r="5130" spans="1:16" ht="25.5">
      <c r="A5130" t="s">
        <v>50</v>
      </c>
      <c s="34" t="s">
        <v>5737</v>
      </c>
      <c s="34" t="s">
        <v>5738</v>
      </c>
      <c s="35" t="s">
        <v>5</v>
      </c>
      <c s="6" t="s">
        <v>5739</v>
      </c>
      <c s="36" t="s">
        <v>423</v>
      </c>
      <c s="37">
        <v>744.5</v>
      </c>
      <c s="36">
        <v>0.009</v>
      </c>
      <c s="36">
        <f>ROUND(G5130*H5130,6)</f>
      </c>
      <c r="L5130" s="38">
        <v>0</v>
      </c>
      <c s="32">
        <f>ROUND(ROUND(L5130,2)*ROUND(G5130,3),2)</f>
      </c>
      <c s="36" t="s">
        <v>926</v>
      </c>
      <c>
        <f>(M5130*21)/100</f>
      </c>
      <c t="s">
        <v>28</v>
      </c>
    </row>
    <row r="5131" spans="1:5" ht="25.5">
      <c r="A5131" s="35" t="s">
        <v>56</v>
      </c>
      <c r="E5131" s="39" t="s">
        <v>5739</v>
      </c>
    </row>
    <row r="5132" spans="1:5" ht="12.75">
      <c r="A5132" s="35" t="s">
        <v>57</v>
      </c>
      <c r="E5132" s="40" t="s">
        <v>5</v>
      </c>
    </row>
    <row r="5133" spans="1:5" ht="12.75">
      <c r="A5133" t="s">
        <v>58</v>
      </c>
      <c r="E5133" s="39" t="s">
        <v>59</v>
      </c>
    </row>
    <row r="5134" spans="1:16" ht="12.75">
      <c r="A5134" t="s">
        <v>50</v>
      </c>
      <c s="34" t="s">
        <v>5740</v>
      </c>
      <c s="34" t="s">
        <v>5741</v>
      </c>
      <c s="35" t="s">
        <v>5</v>
      </c>
      <c s="6" t="s">
        <v>5742</v>
      </c>
      <c s="36" t="s">
        <v>423</v>
      </c>
      <c s="37">
        <v>804.06</v>
      </c>
      <c s="36">
        <v>0.0177</v>
      </c>
      <c s="36">
        <f>ROUND(G5134*H5134,6)</f>
      </c>
      <c r="L5134" s="38">
        <v>0</v>
      </c>
      <c s="32">
        <f>ROUND(ROUND(L5134,2)*ROUND(G5134,3),2)</f>
      </c>
      <c s="36" t="s">
        <v>2446</v>
      </c>
      <c>
        <f>(M5134*21)/100</f>
      </c>
      <c t="s">
        <v>28</v>
      </c>
    </row>
    <row r="5135" spans="1:5" ht="12.75">
      <c r="A5135" s="35" t="s">
        <v>56</v>
      </c>
      <c r="E5135" s="39" t="s">
        <v>5742</v>
      </c>
    </row>
    <row r="5136" spans="1:5" ht="12.75">
      <c r="A5136" s="35" t="s">
        <v>57</v>
      </c>
      <c r="E5136" s="40" t="s">
        <v>5</v>
      </c>
    </row>
    <row r="5137" spans="1:5" ht="12.75">
      <c r="A5137" t="s">
        <v>58</v>
      </c>
      <c r="E5137" s="39" t="s">
        <v>5</v>
      </c>
    </row>
    <row r="5138" spans="1:16" ht="12.75">
      <c r="A5138" t="s">
        <v>50</v>
      </c>
      <c s="34" t="s">
        <v>5743</v>
      </c>
      <c s="34" t="s">
        <v>5744</v>
      </c>
      <c s="35" t="s">
        <v>5</v>
      </c>
      <c s="6" t="s">
        <v>5745</v>
      </c>
      <c s="36" t="s">
        <v>64</v>
      </c>
      <c s="37">
        <v>22.67</v>
      </c>
      <c s="36">
        <v>0.00032</v>
      </c>
      <c s="36">
        <f>ROUND(G5138*H5138,6)</f>
      </c>
      <c r="L5138" s="38">
        <v>0</v>
      </c>
      <c s="32">
        <f>ROUND(ROUND(L5138,2)*ROUND(G5138,3),2)</f>
      </c>
      <c s="36" t="s">
        <v>926</v>
      </c>
      <c>
        <f>(M5138*21)/100</f>
      </c>
      <c t="s">
        <v>28</v>
      </c>
    </row>
    <row r="5139" spans="1:5" ht="12.75">
      <c r="A5139" s="35" t="s">
        <v>56</v>
      </c>
      <c r="E5139" s="39" t="s">
        <v>2409</v>
      </c>
    </row>
    <row r="5140" spans="1:5" ht="12.75">
      <c r="A5140" s="35" t="s">
        <v>57</v>
      </c>
      <c r="E5140" s="40" t="s">
        <v>5</v>
      </c>
    </row>
    <row r="5141" spans="1:5" ht="12.75">
      <c r="A5141" t="s">
        <v>58</v>
      </c>
      <c r="E5141" s="39" t="s">
        <v>59</v>
      </c>
    </row>
    <row r="5142" spans="1:16" ht="12.75">
      <c r="A5142" t="s">
        <v>50</v>
      </c>
      <c s="34" t="s">
        <v>5746</v>
      </c>
      <c s="34" t="s">
        <v>5747</v>
      </c>
      <c s="35" t="s">
        <v>5</v>
      </c>
      <c s="6" t="s">
        <v>5748</v>
      </c>
      <c s="36" t="s">
        <v>423</v>
      </c>
      <c s="37">
        <v>402.2</v>
      </c>
      <c s="36">
        <v>0.0015</v>
      </c>
      <c s="36">
        <f>ROUND(G5142*H5142,6)</f>
      </c>
      <c r="L5142" s="38">
        <v>0</v>
      </c>
      <c s="32">
        <f>ROUND(ROUND(L5142,2)*ROUND(G5142,3),2)</f>
      </c>
      <c s="36" t="s">
        <v>926</v>
      </c>
      <c>
        <f>(M5142*21)/100</f>
      </c>
      <c t="s">
        <v>28</v>
      </c>
    </row>
    <row r="5143" spans="1:5" ht="12.75">
      <c r="A5143" s="35" t="s">
        <v>56</v>
      </c>
      <c r="E5143" s="39" t="s">
        <v>5748</v>
      </c>
    </row>
    <row r="5144" spans="1:5" ht="12.75">
      <c r="A5144" s="35" t="s">
        <v>57</v>
      </c>
      <c r="E5144" s="40" t="s">
        <v>5</v>
      </c>
    </row>
    <row r="5145" spans="1:5" ht="12.75">
      <c r="A5145" t="s">
        <v>58</v>
      </c>
      <c r="E5145" s="39" t="s">
        <v>59</v>
      </c>
    </row>
    <row r="5146" spans="1:16" ht="25.5">
      <c r="A5146" t="s">
        <v>50</v>
      </c>
      <c s="34" t="s">
        <v>5749</v>
      </c>
      <c s="34" t="s">
        <v>5750</v>
      </c>
      <c s="35" t="s">
        <v>5</v>
      </c>
      <c s="6" t="s">
        <v>5751</v>
      </c>
      <c s="36" t="s">
        <v>939</v>
      </c>
      <c s="37">
        <v>35.412</v>
      </c>
      <c s="36">
        <v>0</v>
      </c>
      <c s="36">
        <f>ROUND(G5146*H5146,6)</f>
      </c>
      <c r="L5146" s="38">
        <v>0</v>
      </c>
      <c s="32">
        <f>ROUND(ROUND(L5146,2)*ROUND(G5146,3),2)</f>
      </c>
      <c s="36" t="s">
        <v>926</v>
      </c>
      <c>
        <f>(M5146*21)/100</f>
      </c>
      <c t="s">
        <v>28</v>
      </c>
    </row>
    <row r="5147" spans="1:5" ht="25.5">
      <c r="A5147" s="35" t="s">
        <v>56</v>
      </c>
      <c r="E5147" s="39" t="s">
        <v>5751</v>
      </c>
    </row>
    <row r="5148" spans="1:5" ht="12.75">
      <c r="A5148" s="35" t="s">
        <v>57</v>
      </c>
      <c r="E5148" s="40" t="s">
        <v>5</v>
      </c>
    </row>
    <row r="5149" spans="1:5" ht="12.75">
      <c r="A5149" t="s">
        <v>58</v>
      </c>
      <c r="E5149" s="39" t="s">
        <v>59</v>
      </c>
    </row>
    <row r="5150" spans="1:13" ht="12.75">
      <c r="A5150" t="s">
        <v>47</v>
      </c>
      <c r="C5150" s="31" t="s">
        <v>4263</v>
      </c>
      <c r="E5150" s="33" t="s">
        <v>5752</v>
      </c>
      <c r="J5150" s="32">
        <f>0</f>
      </c>
      <c s="32">
        <f>0</f>
      </c>
      <c s="32">
        <f>0+L5151+L5155+L5159+L5163+L5167</f>
      </c>
      <c s="32">
        <f>0+M5151+M5155+M5159+M5163+M5167</f>
      </c>
    </row>
    <row r="5151" spans="1:16" ht="25.5">
      <c r="A5151" t="s">
        <v>50</v>
      </c>
      <c s="34" t="s">
        <v>5753</v>
      </c>
      <c s="34" t="s">
        <v>5754</v>
      </c>
      <c s="35" t="s">
        <v>5</v>
      </c>
      <c s="6" t="s">
        <v>5755</v>
      </c>
      <c s="36" t="s">
        <v>423</v>
      </c>
      <c s="37">
        <v>202.8</v>
      </c>
      <c s="36">
        <v>0</v>
      </c>
      <c s="36">
        <f>ROUND(G5151*H5151,6)</f>
      </c>
      <c r="L5151" s="38">
        <v>0</v>
      </c>
      <c s="32">
        <f>ROUND(ROUND(L5151,2)*ROUND(G5151,3),2)</f>
      </c>
      <c s="36" t="s">
        <v>926</v>
      </c>
      <c>
        <f>(M5151*21)/100</f>
      </c>
      <c t="s">
        <v>28</v>
      </c>
    </row>
    <row r="5152" spans="1:5" ht="25.5">
      <c r="A5152" s="35" t="s">
        <v>56</v>
      </c>
      <c r="E5152" s="39" t="s">
        <v>5755</v>
      </c>
    </row>
    <row r="5153" spans="1:5" ht="12.75">
      <c r="A5153" s="35" t="s">
        <v>57</v>
      </c>
      <c r="E5153" s="40" t="s">
        <v>5</v>
      </c>
    </row>
    <row r="5154" spans="1:5" ht="12.75">
      <c r="A5154" t="s">
        <v>58</v>
      </c>
      <c r="E5154" s="39" t="s">
        <v>59</v>
      </c>
    </row>
    <row r="5155" spans="1:16" ht="12.75">
      <c r="A5155" t="s">
        <v>50</v>
      </c>
      <c s="34" t="s">
        <v>5756</v>
      </c>
      <c s="34" t="s">
        <v>5757</v>
      </c>
      <c s="35" t="s">
        <v>5</v>
      </c>
      <c s="6" t="s">
        <v>5758</v>
      </c>
      <c s="36" t="s">
        <v>1156</v>
      </c>
      <c s="37">
        <v>38.532</v>
      </c>
      <c s="36">
        <v>0.001</v>
      </c>
      <c s="36">
        <f>ROUND(G5155*H5155,6)</f>
      </c>
      <c r="L5155" s="38">
        <v>0</v>
      </c>
      <c s="32">
        <f>ROUND(ROUND(L5155,2)*ROUND(G5155,3),2)</f>
      </c>
      <c s="36" t="s">
        <v>926</v>
      </c>
      <c>
        <f>(M5155*21)/100</f>
      </c>
      <c t="s">
        <v>28</v>
      </c>
    </row>
    <row r="5156" spans="1:5" ht="12.75">
      <c r="A5156" s="35" t="s">
        <v>56</v>
      </c>
      <c r="E5156" s="39" t="s">
        <v>5759</v>
      </c>
    </row>
    <row r="5157" spans="1:5" ht="12.75">
      <c r="A5157" s="35" t="s">
        <v>57</v>
      </c>
      <c r="E5157" s="40" t="s">
        <v>5</v>
      </c>
    </row>
    <row r="5158" spans="1:5" ht="12.75">
      <c r="A5158" t="s">
        <v>58</v>
      </c>
      <c r="E5158" s="39" t="s">
        <v>59</v>
      </c>
    </row>
    <row r="5159" spans="1:16" ht="12.75">
      <c r="A5159" t="s">
        <v>50</v>
      </c>
      <c s="34" t="s">
        <v>5760</v>
      </c>
      <c s="34" t="s">
        <v>5761</v>
      </c>
      <c s="35" t="s">
        <v>5</v>
      </c>
      <c s="6" t="s">
        <v>5762</v>
      </c>
      <c s="36" t="s">
        <v>423</v>
      </c>
      <c s="37">
        <v>202.8</v>
      </c>
      <c s="36">
        <v>0.000383</v>
      </c>
      <c s="36">
        <f>ROUND(G5159*H5159,6)</f>
      </c>
      <c r="L5159" s="38">
        <v>0</v>
      </c>
      <c s="32">
        <f>ROUND(ROUND(L5159,2)*ROUND(G5159,3),2)</f>
      </c>
      <c s="36" t="s">
        <v>926</v>
      </c>
      <c>
        <f>(M5159*21)/100</f>
      </c>
      <c t="s">
        <v>28</v>
      </c>
    </row>
    <row r="5160" spans="1:5" ht="12.75">
      <c r="A5160" s="35" t="s">
        <v>56</v>
      </c>
      <c r="E5160" s="39" t="s">
        <v>5762</v>
      </c>
    </row>
    <row r="5161" spans="1:5" ht="12.75">
      <c r="A5161" s="35" t="s">
        <v>57</v>
      </c>
      <c r="E5161" s="40" t="s">
        <v>5</v>
      </c>
    </row>
    <row r="5162" spans="1:5" ht="12.75">
      <c r="A5162" t="s">
        <v>58</v>
      </c>
      <c r="E5162" s="39" t="s">
        <v>59</v>
      </c>
    </row>
    <row r="5163" spans="1:16" ht="25.5">
      <c r="A5163" t="s">
        <v>50</v>
      </c>
      <c s="34" t="s">
        <v>5763</v>
      </c>
      <c s="34" t="s">
        <v>5764</v>
      </c>
      <c s="35" t="s">
        <v>5</v>
      </c>
      <c s="6" t="s">
        <v>5765</v>
      </c>
      <c s="36" t="s">
        <v>423</v>
      </c>
      <c s="37">
        <v>863.6</v>
      </c>
      <c s="36">
        <v>0.00029</v>
      </c>
      <c s="36">
        <f>ROUND(G5163*H5163,6)</f>
      </c>
      <c r="L5163" s="38">
        <v>0</v>
      </c>
      <c s="32">
        <f>ROUND(ROUND(L5163,2)*ROUND(G5163,3),2)</f>
      </c>
      <c s="36" t="s">
        <v>926</v>
      </c>
      <c>
        <f>(M5163*21)/100</f>
      </c>
      <c t="s">
        <v>28</v>
      </c>
    </row>
    <row r="5164" spans="1:5" ht="25.5">
      <c r="A5164" s="35" t="s">
        <v>56</v>
      </c>
      <c r="E5164" s="39" t="s">
        <v>5765</v>
      </c>
    </row>
    <row r="5165" spans="1:5" ht="12.75">
      <c r="A5165" s="35" t="s">
        <v>57</v>
      </c>
      <c r="E5165" s="40" t="s">
        <v>5</v>
      </c>
    </row>
    <row r="5166" spans="1:5" ht="12.75">
      <c r="A5166" t="s">
        <v>58</v>
      </c>
      <c r="E5166" s="39" t="s">
        <v>59</v>
      </c>
    </row>
    <row r="5167" spans="1:16" ht="12.75">
      <c r="A5167" t="s">
        <v>50</v>
      </c>
      <c s="34" t="s">
        <v>5766</v>
      </c>
      <c s="34" t="s">
        <v>5767</v>
      </c>
      <c s="35" t="s">
        <v>5</v>
      </c>
      <c s="6" t="s">
        <v>5768</v>
      </c>
      <c s="36" t="s">
        <v>423</v>
      </c>
      <c s="37">
        <v>863.6</v>
      </c>
      <c s="36">
        <v>0</v>
      </c>
      <c s="36">
        <f>ROUND(G5167*H5167,6)</f>
      </c>
      <c r="L5167" s="38">
        <v>0</v>
      </c>
      <c s="32">
        <f>ROUND(ROUND(L5167,2)*ROUND(G5167,3),2)</f>
      </c>
      <c s="36" t="s">
        <v>926</v>
      </c>
      <c>
        <f>(M5167*21)/100</f>
      </c>
      <c t="s">
        <v>28</v>
      </c>
    </row>
    <row r="5168" spans="1:5" ht="12.75">
      <c r="A5168" s="35" t="s">
        <v>56</v>
      </c>
      <c r="E5168" s="39" t="s">
        <v>5768</v>
      </c>
    </row>
    <row r="5169" spans="1:5" ht="12.75">
      <c r="A5169" s="35" t="s">
        <v>57</v>
      </c>
      <c r="E5169" s="40" t="s">
        <v>5</v>
      </c>
    </row>
    <row r="5170" spans="1:5" ht="12.75">
      <c r="A5170" t="s">
        <v>58</v>
      </c>
      <c r="E5170" s="39" t="s">
        <v>59</v>
      </c>
    </row>
    <row r="5171" spans="1:13" ht="12.75">
      <c r="A5171" t="s">
        <v>47</v>
      </c>
      <c r="C5171" s="31" t="s">
        <v>4266</v>
      </c>
      <c r="E5171" s="33" t="s">
        <v>5769</v>
      </c>
      <c r="J5171" s="32">
        <f>0</f>
      </c>
      <c s="32">
        <f>0</f>
      </c>
      <c s="32">
        <f>0+L5172+L5176+L5180+L5184+L5188+L5192+L5196+L5200+L5204+L5208+L5212+L5216+L5220+L5224+L5228</f>
      </c>
      <c s="32">
        <f>0+M5172+M5176+M5180+M5184+M5188+M5192+M5196+M5200+M5204+M5208+M5212+M5216+M5220+M5224+M5228</f>
      </c>
    </row>
    <row r="5172" spans="1:16" ht="25.5">
      <c r="A5172" t="s">
        <v>50</v>
      </c>
      <c s="34" t="s">
        <v>5770</v>
      </c>
      <c s="34" t="s">
        <v>5771</v>
      </c>
      <c s="35" t="s">
        <v>5</v>
      </c>
      <c s="6" t="s">
        <v>5772</v>
      </c>
      <c s="36" t="s">
        <v>423</v>
      </c>
      <c s="37">
        <v>890.5</v>
      </c>
      <c s="36">
        <v>0.00455</v>
      </c>
      <c s="36">
        <f>ROUND(G5172*H5172,6)</f>
      </c>
      <c r="L5172" s="38">
        <v>0</v>
      </c>
      <c s="32">
        <f>ROUND(ROUND(L5172,2)*ROUND(G5172,3),2)</f>
      </c>
      <c s="36" t="s">
        <v>2017</v>
      </c>
      <c>
        <f>(M5172*21)/100</f>
      </c>
      <c t="s">
        <v>28</v>
      </c>
    </row>
    <row r="5173" spans="1:5" ht="25.5">
      <c r="A5173" s="35" t="s">
        <v>56</v>
      </c>
      <c r="E5173" s="39" t="s">
        <v>5772</v>
      </c>
    </row>
    <row r="5174" spans="1:5" ht="12.75">
      <c r="A5174" s="35" t="s">
        <v>57</v>
      </c>
      <c r="E5174" s="40" t="s">
        <v>5</v>
      </c>
    </row>
    <row r="5175" spans="1:5" ht="12.75">
      <c r="A5175" t="s">
        <v>58</v>
      </c>
      <c r="E5175" s="39" t="s">
        <v>59</v>
      </c>
    </row>
    <row r="5176" spans="1:16" ht="12.75">
      <c r="A5176" t="s">
        <v>50</v>
      </c>
      <c s="34" t="s">
        <v>5773</v>
      </c>
      <c s="34" t="s">
        <v>5774</v>
      </c>
      <c s="35" t="s">
        <v>5</v>
      </c>
      <c s="6" t="s">
        <v>5775</v>
      </c>
      <c s="36" t="s">
        <v>423</v>
      </c>
      <c s="37">
        <v>43.4</v>
      </c>
      <c s="36">
        <v>0.0002</v>
      </c>
      <c s="36">
        <f>ROUND(G5176*H5176,6)</f>
      </c>
      <c r="L5176" s="38">
        <v>0</v>
      </c>
      <c s="32">
        <f>ROUND(ROUND(L5176,2)*ROUND(G5176,3),2)</f>
      </c>
      <c s="36" t="s">
        <v>926</v>
      </c>
      <c>
        <f>(M5176*21)/100</f>
      </c>
      <c t="s">
        <v>28</v>
      </c>
    </row>
    <row r="5177" spans="1:5" ht="12.75">
      <c r="A5177" s="35" t="s">
        <v>56</v>
      </c>
      <c r="E5177" s="39" t="s">
        <v>5775</v>
      </c>
    </row>
    <row r="5178" spans="1:5" ht="12.75">
      <c r="A5178" s="35" t="s">
        <v>57</v>
      </c>
      <c r="E5178" s="40" t="s">
        <v>5</v>
      </c>
    </row>
    <row r="5179" spans="1:5" ht="12.75">
      <c r="A5179" t="s">
        <v>58</v>
      </c>
      <c r="E5179" s="39" t="s">
        <v>59</v>
      </c>
    </row>
    <row r="5180" spans="1:16" ht="25.5">
      <c r="A5180" t="s">
        <v>50</v>
      </c>
      <c s="34" t="s">
        <v>5776</v>
      </c>
      <c s="34" t="s">
        <v>5777</v>
      </c>
      <c s="35" t="s">
        <v>5</v>
      </c>
      <c s="6" t="s">
        <v>5778</v>
      </c>
      <c s="36" t="s">
        <v>423</v>
      </c>
      <c s="37">
        <v>49.324</v>
      </c>
      <c s="36">
        <v>0.003</v>
      </c>
      <c s="36">
        <f>ROUND(G5180*H5180,6)</f>
      </c>
      <c r="L5180" s="38">
        <v>0</v>
      </c>
      <c s="32">
        <f>ROUND(ROUND(L5180,2)*ROUND(G5180,3),2)</f>
      </c>
      <c s="36" t="s">
        <v>926</v>
      </c>
      <c>
        <f>(M5180*21)/100</f>
      </c>
      <c t="s">
        <v>28</v>
      </c>
    </row>
    <row r="5181" spans="1:5" ht="25.5">
      <c r="A5181" s="35" t="s">
        <v>56</v>
      </c>
      <c r="E5181" s="39" t="s">
        <v>5778</v>
      </c>
    </row>
    <row r="5182" spans="1:5" ht="12.75">
      <c r="A5182" s="35" t="s">
        <v>57</v>
      </c>
      <c r="E5182" s="40" t="s">
        <v>5</v>
      </c>
    </row>
    <row r="5183" spans="1:5" ht="12.75">
      <c r="A5183" t="s">
        <v>58</v>
      </c>
      <c r="E5183" s="39" t="s">
        <v>59</v>
      </c>
    </row>
    <row r="5184" spans="1:16" ht="25.5">
      <c r="A5184" t="s">
        <v>50</v>
      </c>
      <c s="34" t="s">
        <v>5779</v>
      </c>
      <c s="34" t="s">
        <v>5780</v>
      </c>
      <c s="35" t="s">
        <v>5</v>
      </c>
      <c s="6" t="s">
        <v>5781</v>
      </c>
      <c s="36" t="s">
        <v>423</v>
      </c>
      <c s="37">
        <v>52.8</v>
      </c>
      <c s="36">
        <v>0.0004</v>
      </c>
      <c s="36">
        <f>ROUND(G5184*H5184,6)</f>
      </c>
      <c r="L5184" s="38">
        <v>0</v>
      </c>
      <c s="32">
        <f>ROUND(ROUND(L5184,2)*ROUND(G5184,3),2)</f>
      </c>
      <c s="36" t="s">
        <v>926</v>
      </c>
      <c>
        <f>(M5184*21)/100</f>
      </c>
      <c t="s">
        <v>28</v>
      </c>
    </row>
    <row r="5185" spans="1:5" ht="25.5">
      <c r="A5185" s="35" t="s">
        <v>56</v>
      </c>
      <c r="E5185" s="39" t="s">
        <v>5781</v>
      </c>
    </row>
    <row r="5186" spans="1:5" ht="12.75">
      <c r="A5186" s="35" t="s">
        <v>57</v>
      </c>
      <c r="E5186" s="40" t="s">
        <v>5</v>
      </c>
    </row>
    <row r="5187" spans="1:5" ht="12.75">
      <c r="A5187" t="s">
        <v>58</v>
      </c>
      <c r="E5187" s="39" t="s">
        <v>59</v>
      </c>
    </row>
    <row r="5188" spans="1:16" ht="25.5">
      <c r="A5188" t="s">
        <v>50</v>
      </c>
      <c s="34" t="s">
        <v>5782</v>
      </c>
      <c s="34" t="s">
        <v>5783</v>
      </c>
      <c s="35" t="s">
        <v>5</v>
      </c>
      <c s="6" t="s">
        <v>5784</v>
      </c>
      <c s="36" t="s">
        <v>423</v>
      </c>
      <c s="37">
        <v>58.08</v>
      </c>
      <c s="36">
        <v>0.0032</v>
      </c>
      <c s="36">
        <f>ROUND(G5188*H5188,6)</f>
      </c>
      <c r="L5188" s="38">
        <v>0</v>
      </c>
      <c s="32">
        <f>ROUND(ROUND(L5188,2)*ROUND(G5188,3),2)</f>
      </c>
      <c s="36" t="s">
        <v>926</v>
      </c>
      <c>
        <f>(M5188*21)/100</f>
      </c>
      <c t="s">
        <v>28</v>
      </c>
    </row>
    <row r="5189" spans="1:5" ht="25.5">
      <c r="A5189" s="35" t="s">
        <v>56</v>
      </c>
      <c r="E5189" s="39" t="s">
        <v>5784</v>
      </c>
    </row>
    <row r="5190" spans="1:5" ht="12.75">
      <c r="A5190" s="35" t="s">
        <v>57</v>
      </c>
      <c r="E5190" s="40" t="s">
        <v>5</v>
      </c>
    </row>
    <row r="5191" spans="1:5" ht="12.75">
      <c r="A5191" t="s">
        <v>58</v>
      </c>
      <c r="E5191" s="39" t="s">
        <v>59</v>
      </c>
    </row>
    <row r="5192" spans="1:16" ht="12.75">
      <c r="A5192" t="s">
        <v>50</v>
      </c>
      <c s="34" t="s">
        <v>5785</v>
      </c>
      <c s="34" t="s">
        <v>5786</v>
      </c>
      <c s="35" t="s">
        <v>5</v>
      </c>
      <c s="6" t="s">
        <v>5787</v>
      </c>
      <c s="36" t="s">
        <v>423</v>
      </c>
      <c s="37">
        <v>670.8</v>
      </c>
      <c s="36">
        <v>0.0003</v>
      </c>
      <c s="36">
        <f>ROUND(G5192*H5192,6)</f>
      </c>
      <c r="L5192" s="38">
        <v>0</v>
      </c>
      <c s="32">
        <f>ROUND(ROUND(L5192,2)*ROUND(G5192,3),2)</f>
      </c>
      <c s="36" t="s">
        <v>926</v>
      </c>
      <c>
        <f>(M5192*21)/100</f>
      </c>
      <c t="s">
        <v>28</v>
      </c>
    </row>
    <row r="5193" spans="1:5" ht="12.75">
      <c r="A5193" s="35" t="s">
        <v>56</v>
      </c>
      <c r="E5193" s="39" t="s">
        <v>5787</v>
      </c>
    </row>
    <row r="5194" spans="1:5" ht="12.75">
      <c r="A5194" s="35" t="s">
        <v>57</v>
      </c>
      <c r="E5194" s="40" t="s">
        <v>5</v>
      </c>
    </row>
    <row r="5195" spans="1:5" ht="12.75">
      <c r="A5195" t="s">
        <v>58</v>
      </c>
      <c r="E5195" s="39" t="s">
        <v>59</v>
      </c>
    </row>
    <row r="5196" spans="1:16" ht="25.5">
      <c r="A5196" t="s">
        <v>50</v>
      </c>
      <c s="34" t="s">
        <v>5788</v>
      </c>
      <c s="34" t="s">
        <v>5789</v>
      </c>
      <c s="35" t="s">
        <v>5</v>
      </c>
      <c s="6" t="s">
        <v>5790</v>
      </c>
      <c s="36" t="s">
        <v>423</v>
      </c>
      <c s="37">
        <v>737.88</v>
      </c>
      <c s="36">
        <v>0.00429</v>
      </c>
      <c s="36">
        <f>ROUND(G5196*H5196,6)</f>
      </c>
      <c r="L5196" s="38">
        <v>0</v>
      </c>
      <c s="32">
        <f>ROUND(ROUND(L5196,2)*ROUND(G5196,3),2)</f>
      </c>
      <c s="36" t="s">
        <v>926</v>
      </c>
      <c>
        <f>(M5196*21)/100</f>
      </c>
      <c t="s">
        <v>28</v>
      </c>
    </row>
    <row r="5197" spans="1:5" ht="25.5">
      <c r="A5197" s="35" t="s">
        <v>56</v>
      </c>
      <c r="E5197" s="39" t="s">
        <v>5790</v>
      </c>
    </row>
    <row r="5198" spans="1:5" ht="12.75">
      <c r="A5198" s="35" t="s">
        <v>57</v>
      </c>
      <c r="E5198" s="40" t="s">
        <v>5</v>
      </c>
    </row>
    <row r="5199" spans="1:5" ht="12.75">
      <c r="A5199" t="s">
        <v>58</v>
      </c>
      <c r="E5199" s="39" t="s">
        <v>59</v>
      </c>
    </row>
    <row r="5200" spans="1:16" ht="12.75">
      <c r="A5200" t="s">
        <v>50</v>
      </c>
      <c s="34" t="s">
        <v>5791</v>
      </c>
      <c s="34" t="s">
        <v>5792</v>
      </c>
      <c s="35" t="s">
        <v>5</v>
      </c>
      <c s="6" t="s">
        <v>5793</v>
      </c>
      <c s="36" t="s">
        <v>423</v>
      </c>
      <c s="37">
        <v>123.5</v>
      </c>
      <c s="36">
        <v>0.0006</v>
      </c>
      <c s="36">
        <f>ROUND(G5200*H5200,6)</f>
      </c>
      <c r="L5200" s="38">
        <v>0</v>
      </c>
      <c s="32">
        <f>ROUND(ROUND(L5200,2)*ROUND(G5200,3),2)</f>
      </c>
      <c s="36" t="s">
        <v>926</v>
      </c>
      <c>
        <f>(M5200*21)/100</f>
      </c>
      <c t="s">
        <v>28</v>
      </c>
    </row>
    <row r="5201" spans="1:5" ht="12.75">
      <c r="A5201" s="35" t="s">
        <v>56</v>
      </c>
      <c r="E5201" s="39" t="s">
        <v>5793</v>
      </c>
    </row>
    <row r="5202" spans="1:5" ht="12.75">
      <c r="A5202" s="35" t="s">
        <v>57</v>
      </c>
      <c r="E5202" s="40" t="s">
        <v>5</v>
      </c>
    </row>
    <row r="5203" spans="1:5" ht="12.75">
      <c r="A5203" t="s">
        <v>58</v>
      </c>
      <c r="E5203" s="39" t="s">
        <v>59</v>
      </c>
    </row>
    <row r="5204" spans="1:16" ht="12.75">
      <c r="A5204" t="s">
        <v>50</v>
      </c>
      <c s="34" t="s">
        <v>5794</v>
      </c>
      <c s="34" t="s">
        <v>5795</v>
      </c>
      <c s="35" t="s">
        <v>5</v>
      </c>
      <c s="6" t="s">
        <v>5796</v>
      </c>
      <c s="36" t="s">
        <v>423</v>
      </c>
      <c s="37">
        <v>135.85</v>
      </c>
      <c s="36">
        <v>0.01</v>
      </c>
      <c s="36">
        <f>ROUND(G5204*H5204,6)</f>
      </c>
      <c r="L5204" s="38">
        <v>0</v>
      </c>
      <c s="32">
        <f>ROUND(ROUND(L5204,2)*ROUND(G5204,3),2)</f>
      </c>
      <c s="36" t="s">
        <v>926</v>
      </c>
      <c>
        <f>(M5204*21)/100</f>
      </c>
      <c t="s">
        <v>28</v>
      </c>
    </row>
    <row r="5205" spans="1:5" ht="12.75">
      <c r="A5205" s="35" t="s">
        <v>56</v>
      </c>
      <c r="E5205" s="39" t="s">
        <v>5797</v>
      </c>
    </row>
    <row r="5206" spans="1:5" ht="12.75">
      <c r="A5206" s="35" t="s">
        <v>57</v>
      </c>
      <c r="E5206" s="40" t="s">
        <v>5</v>
      </c>
    </row>
    <row r="5207" spans="1:5" ht="12.75">
      <c r="A5207" t="s">
        <v>58</v>
      </c>
      <c r="E5207" s="39" t="s">
        <v>59</v>
      </c>
    </row>
    <row r="5208" spans="1:16" ht="12.75">
      <c r="A5208" t="s">
        <v>50</v>
      </c>
      <c s="34" t="s">
        <v>5798</v>
      </c>
      <c s="34" t="s">
        <v>5799</v>
      </c>
      <c s="35" t="s">
        <v>5</v>
      </c>
      <c s="6" t="s">
        <v>5800</v>
      </c>
      <c s="36" t="s">
        <v>64</v>
      </c>
      <c s="37">
        <v>561</v>
      </c>
      <c s="36">
        <v>1E-05</v>
      </c>
      <c s="36">
        <f>ROUND(G5208*H5208,6)</f>
      </c>
      <c r="L5208" s="38">
        <v>0</v>
      </c>
      <c s="32">
        <f>ROUND(ROUND(L5208,2)*ROUND(G5208,3),2)</f>
      </c>
      <c s="36" t="s">
        <v>2017</v>
      </c>
      <c>
        <f>(M5208*21)/100</f>
      </c>
      <c t="s">
        <v>28</v>
      </c>
    </row>
    <row r="5209" spans="1:5" ht="12.75">
      <c r="A5209" s="35" t="s">
        <v>56</v>
      </c>
      <c r="E5209" s="39" t="s">
        <v>5800</v>
      </c>
    </row>
    <row r="5210" spans="1:5" ht="12.75">
      <c r="A5210" s="35" t="s">
        <v>57</v>
      </c>
      <c r="E5210" s="40" t="s">
        <v>5</v>
      </c>
    </row>
    <row r="5211" spans="1:5" ht="12.75">
      <c r="A5211" t="s">
        <v>58</v>
      </c>
      <c r="E5211" s="39" t="s">
        <v>59</v>
      </c>
    </row>
    <row r="5212" spans="1:16" ht="12.75">
      <c r="A5212" t="s">
        <v>50</v>
      </c>
      <c s="34" t="s">
        <v>5801</v>
      </c>
      <c s="34" t="s">
        <v>5802</v>
      </c>
      <c s="35" t="s">
        <v>5</v>
      </c>
      <c s="6" t="s">
        <v>5803</v>
      </c>
      <c s="36" t="s">
        <v>64</v>
      </c>
      <c s="37">
        <v>572.22</v>
      </c>
      <c s="36">
        <v>0.00035</v>
      </c>
      <c s="36">
        <f>ROUND(G5212*H5212,6)</f>
      </c>
      <c r="L5212" s="38">
        <v>0</v>
      </c>
      <c s="32">
        <f>ROUND(ROUND(L5212,2)*ROUND(G5212,3),2)</f>
      </c>
      <c s="36" t="s">
        <v>2017</v>
      </c>
      <c>
        <f>(M5212*21)/100</f>
      </c>
      <c t="s">
        <v>28</v>
      </c>
    </row>
    <row r="5213" spans="1:5" ht="12.75">
      <c r="A5213" s="35" t="s">
        <v>56</v>
      </c>
      <c r="E5213" s="39" t="s">
        <v>5803</v>
      </c>
    </row>
    <row r="5214" spans="1:5" ht="12.75">
      <c r="A5214" s="35" t="s">
        <v>57</v>
      </c>
      <c r="E5214" s="40" t="s">
        <v>5</v>
      </c>
    </row>
    <row r="5215" spans="1:5" ht="12.75">
      <c r="A5215" t="s">
        <v>58</v>
      </c>
      <c r="E5215" s="39" t="s">
        <v>59</v>
      </c>
    </row>
    <row r="5216" spans="1:16" ht="12.75">
      <c r="A5216" t="s">
        <v>50</v>
      </c>
      <c s="34" t="s">
        <v>5804</v>
      </c>
      <c s="34" t="s">
        <v>5805</v>
      </c>
      <c s="35" t="s">
        <v>5</v>
      </c>
      <c s="6" t="s">
        <v>5806</v>
      </c>
      <c s="36" t="s">
        <v>64</v>
      </c>
      <c s="37">
        <v>18</v>
      </c>
      <c s="36">
        <v>1E-05</v>
      </c>
      <c s="36">
        <f>ROUND(G5216*H5216,6)</f>
      </c>
      <c r="L5216" s="38">
        <v>0</v>
      </c>
      <c s="32">
        <f>ROUND(ROUND(L5216,2)*ROUND(G5216,3),2)</f>
      </c>
      <c s="36" t="s">
        <v>926</v>
      </c>
      <c>
        <f>(M5216*21)/100</f>
      </c>
      <c t="s">
        <v>28</v>
      </c>
    </row>
    <row r="5217" spans="1:5" ht="12.75">
      <c r="A5217" s="35" t="s">
        <v>56</v>
      </c>
      <c r="E5217" s="39" t="s">
        <v>5806</v>
      </c>
    </row>
    <row r="5218" spans="1:5" ht="12.75">
      <c r="A5218" s="35" t="s">
        <v>57</v>
      </c>
      <c r="E5218" s="40" t="s">
        <v>5</v>
      </c>
    </row>
    <row r="5219" spans="1:5" ht="12.75">
      <c r="A5219" t="s">
        <v>58</v>
      </c>
      <c r="E5219" s="39" t="s">
        <v>59</v>
      </c>
    </row>
    <row r="5220" spans="1:16" ht="12.75">
      <c r="A5220" t="s">
        <v>50</v>
      </c>
      <c s="34" t="s">
        <v>5807</v>
      </c>
      <c s="34" t="s">
        <v>5808</v>
      </c>
      <c s="35" t="s">
        <v>5</v>
      </c>
      <c s="6" t="s">
        <v>5809</v>
      </c>
      <c s="36" t="s">
        <v>64</v>
      </c>
      <c s="37">
        <v>18.9</v>
      </c>
      <c s="36">
        <v>0.0003</v>
      </c>
      <c s="36">
        <f>ROUND(G5220*H5220,6)</f>
      </c>
      <c r="L5220" s="38">
        <v>0</v>
      </c>
      <c s="32">
        <f>ROUND(ROUND(L5220,2)*ROUND(G5220,3),2)</f>
      </c>
      <c s="36" t="s">
        <v>2446</v>
      </c>
      <c>
        <f>(M5220*21)/100</f>
      </c>
      <c t="s">
        <v>28</v>
      </c>
    </row>
    <row r="5221" spans="1:5" ht="12.75">
      <c r="A5221" s="35" t="s">
        <v>56</v>
      </c>
      <c r="E5221" s="39" t="s">
        <v>5809</v>
      </c>
    </row>
    <row r="5222" spans="1:5" ht="12.75">
      <c r="A5222" s="35" t="s">
        <v>57</v>
      </c>
      <c r="E5222" s="40" t="s">
        <v>5</v>
      </c>
    </row>
    <row r="5223" spans="1:5" ht="12.75">
      <c r="A5223" t="s">
        <v>58</v>
      </c>
      <c r="E5223" s="39" t="s">
        <v>5</v>
      </c>
    </row>
    <row r="5224" spans="1:16" ht="12.75">
      <c r="A5224" t="s">
        <v>50</v>
      </c>
      <c s="34" t="s">
        <v>5810</v>
      </c>
      <c s="34" t="s">
        <v>5811</v>
      </c>
      <c s="35" t="s">
        <v>5</v>
      </c>
      <c s="6" t="s">
        <v>5812</v>
      </c>
      <c s="36" t="s">
        <v>64</v>
      </c>
      <c s="37">
        <v>18</v>
      </c>
      <c s="36">
        <v>0</v>
      </c>
      <c s="36">
        <f>ROUND(G5224*H5224,6)</f>
      </c>
      <c r="L5224" s="38">
        <v>0</v>
      </c>
      <c s="32">
        <f>ROUND(ROUND(L5224,2)*ROUND(G5224,3),2)</f>
      </c>
      <c s="36" t="s">
        <v>2017</v>
      </c>
      <c>
        <f>(M5224*21)/100</f>
      </c>
      <c t="s">
        <v>28</v>
      </c>
    </row>
    <row r="5225" spans="1:5" ht="12.75">
      <c r="A5225" s="35" t="s">
        <v>56</v>
      </c>
      <c r="E5225" s="39" t="s">
        <v>5812</v>
      </c>
    </row>
    <row r="5226" spans="1:5" ht="12.75">
      <c r="A5226" s="35" t="s">
        <v>57</v>
      </c>
      <c r="E5226" s="40" t="s">
        <v>5</v>
      </c>
    </row>
    <row r="5227" spans="1:5" ht="12.75">
      <c r="A5227" t="s">
        <v>58</v>
      </c>
      <c r="E5227" s="39" t="s">
        <v>59</v>
      </c>
    </row>
    <row r="5228" spans="1:16" ht="25.5">
      <c r="A5228" t="s">
        <v>50</v>
      </c>
      <c s="34" t="s">
        <v>5813</v>
      </c>
      <c s="34" t="s">
        <v>5814</v>
      </c>
      <c s="35" t="s">
        <v>5</v>
      </c>
      <c s="6" t="s">
        <v>5815</v>
      </c>
      <c s="36" t="s">
        <v>939</v>
      </c>
      <c s="37">
        <v>9.426</v>
      </c>
      <c s="36">
        <v>0</v>
      </c>
      <c s="36">
        <f>ROUND(G5228*H5228,6)</f>
      </c>
      <c r="L5228" s="38">
        <v>0</v>
      </c>
      <c s="32">
        <f>ROUND(ROUND(L5228,2)*ROUND(G5228,3),2)</f>
      </c>
      <c s="36" t="s">
        <v>926</v>
      </c>
      <c>
        <f>(M5228*21)/100</f>
      </c>
      <c t="s">
        <v>28</v>
      </c>
    </row>
    <row r="5229" spans="1:5" ht="25.5">
      <c r="A5229" s="35" t="s">
        <v>56</v>
      </c>
      <c r="E5229" s="39" t="s">
        <v>5815</v>
      </c>
    </row>
    <row r="5230" spans="1:5" ht="12.75">
      <c r="A5230" s="35" t="s">
        <v>57</v>
      </c>
      <c r="E5230" s="40" t="s">
        <v>5</v>
      </c>
    </row>
    <row r="5231" spans="1:5" ht="12.75">
      <c r="A5231" t="s">
        <v>58</v>
      </c>
      <c r="E5231" s="39" t="s">
        <v>59</v>
      </c>
    </row>
    <row r="5232" spans="1:13" ht="12.75">
      <c r="A5232" t="s">
        <v>47</v>
      </c>
      <c r="C5232" s="31" t="s">
        <v>4281</v>
      </c>
      <c r="E5232" s="33" t="s">
        <v>5816</v>
      </c>
      <c r="J5232" s="32">
        <f>0</f>
      </c>
      <c s="32">
        <f>0</f>
      </c>
      <c s="32">
        <f>0+L5233+L5237+L5241+L5245</f>
      </c>
      <c s="32">
        <f>0+M5233+M5237+M5241+M5245</f>
      </c>
    </row>
    <row r="5233" spans="1:16" ht="25.5">
      <c r="A5233" t="s">
        <v>50</v>
      </c>
      <c s="34" t="s">
        <v>5817</v>
      </c>
      <c s="34" t="s">
        <v>5818</v>
      </c>
      <c s="35" t="s">
        <v>5</v>
      </c>
      <c s="6" t="s">
        <v>5819</v>
      </c>
      <c s="36" t="s">
        <v>423</v>
      </c>
      <c s="37">
        <v>603.6</v>
      </c>
      <c s="36">
        <v>0.009</v>
      </c>
      <c s="36">
        <f>ROUND(G5233*H5233,6)</f>
      </c>
      <c r="L5233" s="38">
        <v>0</v>
      </c>
      <c s="32">
        <f>ROUND(ROUND(L5233,2)*ROUND(G5233,3),2)</f>
      </c>
      <c s="36" t="s">
        <v>926</v>
      </c>
      <c>
        <f>(M5233*21)/100</f>
      </c>
      <c t="s">
        <v>28</v>
      </c>
    </row>
    <row r="5234" spans="1:5" ht="12.75">
      <c r="A5234" s="35" t="s">
        <v>56</v>
      </c>
      <c r="E5234" s="39" t="s">
        <v>5820</v>
      </c>
    </row>
    <row r="5235" spans="1:5" ht="12.75">
      <c r="A5235" s="35" t="s">
        <v>57</v>
      </c>
      <c r="E5235" s="40" t="s">
        <v>5</v>
      </c>
    </row>
    <row r="5236" spans="1:5" ht="12.75">
      <c r="A5236" t="s">
        <v>58</v>
      </c>
      <c r="E5236" s="39" t="s">
        <v>59</v>
      </c>
    </row>
    <row r="5237" spans="1:16" ht="12.75">
      <c r="A5237" t="s">
        <v>50</v>
      </c>
      <c s="34" t="s">
        <v>5821</v>
      </c>
      <c s="34" t="s">
        <v>5822</v>
      </c>
      <c s="35" t="s">
        <v>5</v>
      </c>
      <c s="6" t="s">
        <v>5823</v>
      </c>
      <c s="36" t="s">
        <v>423</v>
      </c>
      <c s="37">
        <v>651.888</v>
      </c>
      <c s="36">
        <v>0.02</v>
      </c>
      <c s="36">
        <f>ROUND(G5237*H5237,6)</f>
      </c>
      <c r="L5237" s="38">
        <v>0</v>
      </c>
      <c s="32">
        <f>ROUND(ROUND(L5237,2)*ROUND(G5237,3),2)</f>
      </c>
      <c s="36" t="s">
        <v>926</v>
      </c>
      <c>
        <f>(M5237*21)/100</f>
      </c>
      <c t="s">
        <v>28</v>
      </c>
    </row>
    <row r="5238" spans="1:5" ht="12.75">
      <c r="A5238" s="35" t="s">
        <v>56</v>
      </c>
      <c r="E5238" s="39" t="s">
        <v>5823</v>
      </c>
    </row>
    <row r="5239" spans="1:5" ht="12.75">
      <c r="A5239" s="35" t="s">
        <v>57</v>
      </c>
      <c r="E5239" s="40" t="s">
        <v>5</v>
      </c>
    </row>
    <row r="5240" spans="1:5" ht="12.75">
      <c r="A5240" t="s">
        <v>58</v>
      </c>
      <c r="E5240" s="39" t="s">
        <v>59</v>
      </c>
    </row>
    <row r="5241" spans="1:16" ht="12.75">
      <c r="A5241" t="s">
        <v>50</v>
      </c>
      <c s="34" t="s">
        <v>5824</v>
      </c>
      <c s="34" t="s">
        <v>5744</v>
      </c>
      <c s="35" t="s">
        <v>5</v>
      </c>
      <c s="6" t="s">
        <v>5745</v>
      </c>
      <c s="36" t="s">
        <v>64</v>
      </c>
      <c s="37">
        <v>25.925</v>
      </c>
      <c s="36">
        <v>0.00032</v>
      </c>
      <c s="36">
        <f>ROUND(G5241*H5241,6)</f>
      </c>
      <c r="L5241" s="38">
        <v>0</v>
      </c>
      <c s="32">
        <f>ROUND(ROUND(L5241,2)*ROUND(G5241,3),2)</f>
      </c>
      <c s="36" t="s">
        <v>926</v>
      </c>
      <c>
        <f>(M5241*21)/100</f>
      </c>
      <c t="s">
        <v>28</v>
      </c>
    </row>
    <row r="5242" spans="1:5" ht="12.75">
      <c r="A5242" s="35" t="s">
        <v>56</v>
      </c>
      <c r="E5242" s="39" t="s">
        <v>2409</v>
      </c>
    </row>
    <row r="5243" spans="1:5" ht="12.75">
      <c r="A5243" s="35" t="s">
        <v>57</v>
      </c>
      <c r="E5243" s="40" t="s">
        <v>5</v>
      </c>
    </row>
    <row r="5244" spans="1:5" ht="12.75">
      <c r="A5244" t="s">
        <v>58</v>
      </c>
      <c r="E5244" s="39" t="s">
        <v>59</v>
      </c>
    </row>
    <row r="5245" spans="1:16" ht="25.5">
      <c r="A5245" t="s">
        <v>50</v>
      </c>
      <c s="34" t="s">
        <v>5825</v>
      </c>
      <c s="34" t="s">
        <v>5826</v>
      </c>
      <c s="35" t="s">
        <v>5</v>
      </c>
      <c s="6" t="s">
        <v>5827</v>
      </c>
      <c s="36" t="s">
        <v>939</v>
      </c>
      <c s="37">
        <v>18.478</v>
      </c>
      <c s="36">
        <v>0</v>
      </c>
      <c s="36">
        <f>ROUND(G5245*H5245,6)</f>
      </c>
      <c r="L5245" s="38">
        <v>0</v>
      </c>
      <c s="32">
        <f>ROUND(ROUND(L5245,2)*ROUND(G5245,3),2)</f>
      </c>
      <c s="36" t="s">
        <v>926</v>
      </c>
      <c>
        <f>(M5245*21)/100</f>
      </c>
      <c t="s">
        <v>28</v>
      </c>
    </row>
    <row r="5246" spans="1:5" ht="25.5">
      <c r="A5246" s="35" t="s">
        <v>56</v>
      </c>
      <c r="E5246" s="39" t="s">
        <v>5827</v>
      </c>
    </row>
    <row r="5247" spans="1:5" ht="12.75">
      <c r="A5247" s="35" t="s">
        <v>57</v>
      </c>
      <c r="E5247" s="40" t="s">
        <v>5</v>
      </c>
    </row>
    <row r="5248" spans="1:5" ht="12.75">
      <c r="A5248" t="s">
        <v>58</v>
      </c>
      <c r="E5248" s="39" t="s">
        <v>59</v>
      </c>
    </row>
    <row r="5249" spans="1:13" ht="12.75">
      <c r="A5249" t="s">
        <v>47</v>
      </c>
      <c r="C5249" s="31" t="s">
        <v>4290</v>
      </c>
      <c r="E5249" s="33" t="s">
        <v>5828</v>
      </c>
      <c r="J5249" s="32">
        <f>0</f>
      </c>
      <c s="32">
        <f>0</f>
      </c>
      <c s="32">
        <f>0+L5250+L5254</f>
      </c>
      <c s="32">
        <f>0+M5250+M5254</f>
      </c>
    </row>
    <row r="5250" spans="1:16" ht="25.5">
      <c r="A5250" t="s">
        <v>50</v>
      </c>
      <c s="34" t="s">
        <v>5829</v>
      </c>
      <c s="34" t="s">
        <v>5830</v>
      </c>
      <c s="35" t="s">
        <v>5</v>
      </c>
      <c s="6" t="s">
        <v>5831</v>
      </c>
      <c s="36" t="s">
        <v>423</v>
      </c>
      <c s="37">
        <v>138.8</v>
      </c>
      <c s="36">
        <v>0.00028</v>
      </c>
      <c s="36">
        <f>ROUND(G5250*H5250,6)</f>
      </c>
      <c r="L5250" s="38">
        <v>0</v>
      </c>
      <c s="32">
        <f>ROUND(ROUND(L5250,2)*ROUND(G5250,3),2)</f>
      </c>
      <c s="36" t="s">
        <v>926</v>
      </c>
      <c>
        <f>(M5250*21)/100</f>
      </c>
      <c t="s">
        <v>28</v>
      </c>
    </row>
    <row r="5251" spans="1:5" ht="25.5">
      <c r="A5251" s="35" t="s">
        <v>56</v>
      </c>
      <c r="E5251" s="39" t="s">
        <v>5831</v>
      </c>
    </row>
    <row r="5252" spans="1:5" ht="12.75">
      <c r="A5252" s="35" t="s">
        <v>57</v>
      </c>
      <c r="E5252" s="40" t="s">
        <v>5</v>
      </c>
    </row>
    <row r="5253" spans="1:5" ht="12.75">
      <c r="A5253" t="s">
        <v>58</v>
      </c>
      <c r="E5253" s="39" t="s">
        <v>59</v>
      </c>
    </row>
    <row r="5254" spans="1:16" ht="25.5">
      <c r="A5254" t="s">
        <v>50</v>
      </c>
      <c s="34" t="s">
        <v>5832</v>
      </c>
      <c s="34" t="s">
        <v>5833</v>
      </c>
      <c s="35" t="s">
        <v>5</v>
      </c>
      <c s="6" t="s">
        <v>5834</v>
      </c>
      <c s="36" t="s">
        <v>423</v>
      </c>
      <c s="37">
        <v>4790.7</v>
      </c>
      <c s="36">
        <v>0.0002</v>
      </c>
      <c s="36">
        <f>ROUND(G5254*H5254,6)</f>
      </c>
      <c r="L5254" s="38">
        <v>0</v>
      </c>
      <c s="32">
        <f>ROUND(ROUND(L5254,2)*ROUND(G5254,3),2)</f>
      </c>
      <c s="36" t="s">
        <v>926</v>
      </c>
      <c>
        <f>(M5254*21)/100</f>
      </c>
      <c t="s">
        <v>28</v>
      </c>
    </row>
    <row r="5255" spans="1:5" ht="25.5">
      <c r="A5255" s="35" t="s">
        <v>56</v>
      </c>
      <c r="E5255" s="39" t="s">
        <v>5834</v>
      </c>
    </row>
    <row r="5256" spans="1:5" ht="12.75">
      <c r="A5256" s="35" t="s">
        <v>57</v>
      </c>
      <c r="E5256" s="40" t="s">
        <v>5</v>
      </c>
    </row>
    <row r="5257" spans="1:5" ht="12.75">
      <c r="A5257" t="s">
        <v>58</v>
      </c>
      <c r="E5257" s="39" t="s">
        <v>59</v>
      </c>
    </row>
    <row r="5258" spans="1:13" ht="12.75">
      <c r="A5258" t="s">
        <v>47</v>
      </c>
      <c r="C5258" s="31" t="s">
        <v>4296</v>
      </c>
      <c r="E5258" s="33" t="s">
        <v>5835</v>
      </c>
      <c r="J5258" s="32">
        <f>0</f>
      </c>
      <c s="32">
        <f>0</f>
      </c>
      <c s="32">
        <f>0+L5259+L5263+L5267+L5271+L5275+L5279+L5283+L5287+L5291</f>
      </c>
      <c s="32">
        <f>0+M5259+M5263+M5267+M5271+M5275+M5279+M5283+M5287+M5291</f>
      </c>
    </row>
    <row r="5259" spans="1:16" ht="12.75">
      <c r="A5259" t="s">
        <v>50</v>
      </c>
      <c s="34" t="s">
        <v>5836</v>
      </c>
      <c s="34" t="s">
        <v>5837</v>
      </c>
      <c s="35" t="s">
        <v>5</v>
      </c>
      <c s="6" t="s">
        <v>5838</v>
      </c>
      <c s="36" t="s">
        <v>54</v>
      </c>
      <c s="37">
        <v>1</v>
      </c>
      <c s="36">
        <v>0</v>
      </c>
      <c s="36">
        <f>ROUND(G5259*H5259,6)</f>
      </c>
      <c r="L5259" s="38">
        <v>0</v>
      </c>
      <c s="32">
        <f>ROUND(ROUND(L5259,2)*ROUND(G5259,3),2)</f>
      </c>
      <c s="36" t="s">
        <v>97</v>
      </c>
      <c>
        <f>(M5259*21)/100</f>
      </c>
      <c t="s">
        <v>28</v>
      </c>
    </row>
    <row r="5260" spans="1:5" ht="12.75">
      <c r="A5260" s="35" t="s">
        <v>56</v>
      </c>
      <c r="E5260" s="39" t="s">
        <v>5838</v>
      </c>
    </row>
    <row r="5261" spans="1:5" ht="12.75">
      <c r="A5261" s="35" t="s">
        <v>57</v>
      </c>
      <c r="E5261" s="40" t="s">
        <v>5</v>
      </c>
    </row>
    <row r="5262" spans="1:5" ht="12.75">
      <c r="A5262" t="s">
        <v>58</v>
      </c>
      <c r="E5262" s="39" t="s">
        <v>5449</v>
      </c>
    </row>
    <row r="5263" spans="1:16" ht="12.75">
      <c r="A5263" t="s">
        <v>50</v>
      </c>
      <c s="34" t="s">
        <v>5839</v>
      </c>
      <c s="34" t="s">
        <v>5840</v>
      </c>
      <c s="35" t="s">
        <v>5</v>
      </c>
      <c s="6" t="s">
        <v>5841</v>
      </c>
      <c s="36" t="s">
        <v>54</v>
      </c>
      <c s="37">
        <v>1</v>
      </c>
      <c s="36">
        <v>0.055</v>
      </c>
      <c s="36">
        <f>ROUND(G5263*H5263,6)</f>
      </c>
      <c r="L5263" s="38">
        <v>0</v>
      </c>
      <c s="32">
        <f>ROUND(ROUND(L5263,2)*ROUND(G5263,3),2)</f>
      </c>
      <c s="36" t="s">
        <v>97</v>
      </c>
      <c>
        <f>(M5263*21)/100</f>
      </c>
      <c t="s">
        <v>28</v>
      </c>
    </row>
    <row r="5264" spans="1:5" ht="12.75">
      <c r="A5264" s="35" t="s">
        <v>56</v>
      </c>
      <c r="E5264" s="39" t="s">
        <v>5841</v>
      </c>
    </row>
    <row r="5265" spans="1:5" ht="12.75">
      <c r="A5265" s="35" t="s">
        <v>57</v>
      </c>
      <c r="E5265" s="40" t="s">
        <v>5</v>
      </c>
    </row>
    <row r="5266" spans="1:5" ht="12.75">
      <c r="A5266" t="s">
        <v>58</v>
      </c>
      <c r="E5266" s="39" t="s">
        <v>5</v>
      </c>
    </row>
    <row r="5267" spans="1:16" ht="25.5">
      <c r="A5267" t="s">
        <v>50</v>
      </c>
      <c s="34" t="s">
        <v>5842</v>
      </c>
      <c s="34" t="s">
        <v>5843</v>
      </c>
      <c s="35" t="s">
        <v>5</v>
      </c>
      <c s="6" t="s">
        <v>5844</v>
      </c>
      <c s="36" t="s">
        <v>423</v>
      </c>
      <c s="37">
        <v>183.7</v>
      </c>
      <c s="36">
        <v>0</v>
      </c>
      <c s="36">
        <f>ROUND(G5267*H5267,6)</f>
      </c>
      <c r="L5267" s="38">
        <v>0</v>
      </c>
      <c s="32">
        <f>ROUND(ROUND(L5267,2)*ROUND(G5267,3),2)</f>
      </c>
      <c s="36" t="s">
        <v>926</v>
      </c>
      <c>
        <f>(M5267*21)/100</f>
      </c>
      <c t="s">
        <v>28</v>
      </c>
    </row>
    <row r="5268" spans="1:5" ht="25.5">
      <c r="A5268" s="35" t="s">
        <v>56</v>
      </c>
      <c r="E5268" s="39" t="s">
        <v>5844</v>
      </c>
    </row>
    <row r="5269" spans="1:5" ht="12.75">
      <c r="A5269" s="35" t="s">
        <v>57</v>
      </c>
      <c r="E5269" s="40" t="s">
        <v>5</v>
      </c>
    </row>
    <row r="5270" spans="1:5" ht="12.75">
      <c r="A5270" t="s">
        <v>58</v>
      </c>
      <c r="E5270" s="39" t="s">
        <v>59</v>
      </c>
    </row>
    <row r="5271" spans="1:16" ht="12.75">
      <c r="A5271" t="s">
        <v>50</v>
      </c>
      <c s="34" t="s">
        <v>5845</v>
      </c>
      <c s="34" t="s">
        <v>5846</v>
      </c>
      <c s="35" t="s">
        <v>5</v>
      </c>
      <c s="6" t="s">
        <v>5847</v>
      </c>
      <c s="36" t="s">
        <v>423</v>
      </c>
      <c s="37">
        <v>183.7</v>
      </c>
      <c s="36">
        <v>0.001</v>
      </c>
      <c s="36">
        <f>ROUND(G5271*H5271,6)</f>
      </c>
      <c r="L5271" s="38">
        <v>0</v>
      </c>
      <c s="32">
        <f>ROUND(ROUND(L5271,2)*ROUND(G5271,3),2)</f>
      </c>
      <c s="36" t="s">
        <v>926</v>
      </c>
      <c>
        <f>(M5271*21)/100</f>
      </c>
      <c t="s">
        <v>28</v>
      </c>
    </row>
    <row r="5272" spans="1:5" ht="12.75">
      <c r="A5272" s="35" t="s">
        <v>56</v>
      </c>
      <c r="E5272" s="39" t="s">
        <v>5848</v>
      </c>
    </row>
    <row r="5273" spans="1:5" ht="12.75">
      <c r="A5273" s="35" t="s">
        <v>57</v>
      </c>
      <c r="E5273" s="40" t="s">
        <v>5</v>
      </c>
    </row>
    <row r="5274" spans="1:5" ht="12.75">
      <c r="A5274" t="s">
        <v>58</v>
      </c>
      <c r="E5274" s="39" t="s">
        <v>59</v>
      </c>
    </row>
    <row r="5275" spans="1:16" ht="12.75">
      <c r="A5275" t="s">
        <v>50</v>
      </c>
      <c s="34" t="s">
        <v>5849</v>
      </c>
      <c s="34" t="s">
        <v>5850</v>
      </c>
      <c s="35" t="s">
        <v>5</v>
      </c>
      <c s="6" t="s">
        <v>5851</v>
      </c>
      <c s="36" t="s">
        <v>64</v>
      </c>
      <c s="37">
        <v>140.19</v>
      </c>
      <c s="36">
        <v>0</v>
      </c>
      <c s="36">
        <f>ROUND(G5275*H5275,6)</f>
      </c>
      <c r="L5275" s="38">
        <v>0</v>
      </c>
      <c s="32">
        <f>ROUND(ROUND(L5275,2)*ROUND(G5275,3),2)</f>
      </c>
      <c s="36" t="s">
        <v>926</v>
      </c>
      <c>
        <f>(M5275*21)/100</f>
      </c>
      <c t="s">
        <v>28</v>
      </c>
    </row>
    <row r="5276" spans="1:5" ht="12.75">
      <c r="A5276" s="35" t="s">
        <v>56</v>
      </c>
      <c r="E5276" s="39" t="s">
        <v>5851</v>
      </c>
    </row>
    <row r="5277" spans="1:5" ht="12.75">
      <c r="A5277" s="35" t="s">
        <v>57</v>
      </c>
      <c r="E5277" s="40" t="s">
        <v>5</v>
      </c>
    </row>
    <row r="5278" spans="1:5" ht="12.75">
      <c r="A5278" t="s">
        <v>58</v>
      </c>
      <c r="E5278" s="39" t="s">
        <v>59</v>
      </c>
    </row>
    <row r="5279" spans="1:16" ht="25.5">
      <c r="A5279" t="s">
        <v>50</v>
      </c>
      <c s="34" t="s">
        <v>5852</v>
      </c>
      <c s="34" t="s">
        <v>5853</v>
      </c>
      <c s="35" t="s">
        <v>5</v>
      </c>
      <c s="6" t="s">
        <v>5854</v>
      </c>
      <c s="36" t="s">
        <v>54</v>
      </c>
      <c s="37">
        <v>37</v>
      </c>
      <c s="36">
        <v>0.001</v>
      </c>
      <c s="36">
        <f>ROUND(G5279*H5279,6)</f>
      </c>
      <c r="L5279" s="38">
        <v>0</v>
      </c>
      <c s="32">
        <f>ROUND(ROUND(L5279,2)*ROUND(G5279,3),2)</f>
      </c>
      <c s="36" t="s">
        <v>926</v>
      </c>
      <c>
        <f>(M5279*21)/100</f>
      </c>
      <c t="s">
        <v>28</v>
      </c>
    </row>
    <row r="5280" spans="1:5" ht="25.5">
      <c r="A5280" s="35" t="s">
        <v>56</v>
      </c>
      <c r="E5280" s="39" t="s">
        <v>5854</v>
      </c>
    </row>
    <row r="5281" spans="1:5" ht="12.75">
      <c r="A5281" s="35" t="s">
        <v>57</v>
      </c>
      <c r="E5281" s="40" t="s">
        <v>5</v>
      </c>
    </row>
    <row r="5282" spans="1:5" ht="12.75">
      <c r="A5282" t="s">
        <v>58</v>
      </c>
      <c r="E5282" s="39" t="s">
        <v>59</v>
      </c>
    </row>
    <row r="5283" spans="1:16" ht="25.5">
      <c r="A5283" t="s">
        <v>50</v>
      </c>
      <c s="34" t="s">
        <v>5855</v>
      </c>
      <c s="34" t="s">
        <v>5856</v>
      </c>
      <c s="35" t="s">
        <v>5</v>
      </c>
      <c s="6" t="s">
        <v>5857</v>
      </c>
      <c s="36" t="s">
        <v>54</v>
      </c>
      <c s="37">
        <v>1</v>
      </c>
      <c s="36">
        <v>0.001</v>
      </c>
      <c s="36">
        <f>ROUND(G5283*H5283,6)</f>
      </c>
      <c r="L5283" s="38">
        <v>0</v>
      </c>
      <c s="32">
        <f>ROUND(ROUND(L5283,2)*ROUND(G5283,3),2)</f>
      </c>
      <c s="36" t="s">
        <v>926</v>
      </c>
      <c>
        <f>(M5283*21)/100</f>
      </c>
      <c t="s">
        <v>28</v>
      </c>
    </row>
    <row r="5284" spans="1:5" ht="25.5">
      <c r="A5284" s="35" t="s">
        <v>56</v>
      </c>
      <c r="E5284" s="39" t="s">
        <v>5857</v>
      </c>
    </row>
    <row r="5285" spans="1:5" ht="12.75">
      <c r="A5285" s="35" t="s">
        <v>57</v>
      </c>
      <c r="E5285" s="40" t="s">
        <v>5</v>
      </c>
    </row>
    <row r="5286" spans="1:5" ht="12.75">
      <c r="A5286" t="s">
        <v>58</v>
      </c>
      <c r="E5286" s="39" t="s">
        <v>59</v>
      </c>
    </row>
    <row r="5287" spans="1:16" ht="25.5">
      <c r="A5287" t="s">
        <v>50</v>
      </c>
      <c s="34" t="s">
        <v>5858</v>
      </c>
      <c s="34" t="s">
        <v>5859</v>
      </c>
      <c s="35" t="s">
        <v>5</v>
      </c>
      <c s="6" t="s">
        <v>5860</v>
      </c>
      <c s="36" t="s">
        <v>54</v>
      </c>
      <c s="37">
        <v>5</v>
      </c>
      <c s="36">
        <v>0.001</v>
      </c>
      <c s="36">
        <f>ROUND(G5287*H5287,6)</f>
      </c>
      <c r="L5287" s="38">
        <v>0</v>
      </c>
      <c s="32">
        <f>ROUND(ROUND(L5287,2)*ROUND(G5287,3),2)</f>
      </c>
      <c s="36" t="s">
        <v>926</v>
      </c>
      <c>
        <f>(M5287*21)/100</f>
      </c>
      <c t="s">
        <v>28</v>
      </c>
    </row>
    <row r="5288" spans="1:5" ht="25.5">
      <c r="A5288" s="35" t="s">
        <v>56</v>
      </c>
      <c r="E5288" s="39" t="s">
        <v>5860</v>
      </c>
    </row>
    <row r="5289" spans="1:5" ht="12.75">
      <c r="A5289" s="35" t="s">
        <v>57</v>
      </c>
      <c r="E5289" s="40" t="s">
        <v>5</v>
      </c>
    </row>
    <row r="5290" spans="1:5" ht="12.75">
      <c r="A5290" t="s">
        <v>58</v>
      </c>
      <c r="E5290" s="39" t="s">
        <v>59</v>
      </c>
    </row>
    <row r="5291" spans="1:16" ht="25.5">
      <c r="A5291" t="s">
        <v>50</v>
      </c>
      <c s="34" t="s">
        <v>5861</v>
      </c>
      <c s="34" t="s">
        <v>5862</v>
      </c>
      <c s="35" t="s">
        <v>5</v>
      </c>
      <c s="6" t="s">
        <v>5863</v>
      </c>
      <c s="36" t="s">
        <v>939</v>
      </c>
      <c s="37">
        <v>0.282</v>
      </c>
      <c s="36">
        <v>0</v>
      </c>
      <c s="36">
        <f>ROUND(G5291*H5291,6)</f>
      </c>
      <c r="L5291" s="38">
        <v>0</v>
      </c>
      <c s="32">
        <f>ROUND(ROUND(L5291,2)*ROUND(G5291,3),2)</f>
      </c>
      <c s="36" t="s">
        <v>926</v>
      </c>
      <c>
        <f>(M5291*21)/100</f>
      </c>
      <c t="s">
        <v>28</v>
      </c>
    </row>
    <row r="5292" spans="1:5" ht="38.25">
      <c r="A5292" s="35" t="s">
        <v>56</v>
      </c>
      <c r="E5292" s="39" t="s">
        <v>5864</v>
      </c>
    </row>
    <row r="5293" spans="1:5" ht="12.75">
      <c r="A5293" s="35" t="s">
        <v>57</v>
      </c>
      <c r="E5293" s="40" t="s">
        <v>5</v>
      </c>
    </row>
    <row r="5294" spans="1:5" ht="12.75">
      <c r="A5294" t="s">
        <v>58</v>
      </c>
      <c r="E5294" s="39" t="s">
        <v>59</v>
      </c>
    </row>
    <row r="5295" spans="1:13" ht="12.75">
      <c r="A5295" t="s">
        <v>47</v>
      </c>
      <c r="C5295" s="31" t="s">
        <v>4299</v>
      </c>
      <c r="E5295" s="33" t="s">
        <v>5865</v>
      </c>
      <c r="J5295" s="32">
        <f>0</f>
      </c>
      <c s="32">
        <f>0</f>
      </c>
      <c s="32">
        <f>0+L5296+L5300+L5304</f>
      </c>
      <c s="32">
        <f>0+M5296+M5300+M5304</f>
      </c>
    </row>
    <row r="5296" spans="1:16" ht="38.25">
      <c r="A5296" t="s">
        <v>50</v>
      </c>
      <c s="34" t="s">
        <v>5866</v>
      </c>
      <c s="34" t="s">
        <v>5867</v>
      </c>
      <c s="35" t="s">
        <v>5</v>
      </c>
      <c s="6" t="s">
        <v>5868</v>
      </c>
      <c s="36" t="s">
        <v>423</v>
      </c>
      <c s="37">
        <v>6.773</v>
      </c>
      <c s="36">
        <v>0.032301</v>
      </c>
      <c s="36">
        <f>ROUND(G5296*H5296,6)</f>
      </c>
      <c r="L5296" s="38">
        <v>0</v>
      </c>
      <c s="32">
        <f>ROUND(ROUND(L5296,2)*ROUND(G5296,3),2)</f>
      </c>
      <c s="36" t="s">
        <v>926</v>
      </c>
      <c>
        <f>(M5296*21)/100</f>
      </c>
      <c t="s">
        <v>28</v>
      </c>
    </row>
    <row r="5297" spans="1:5" ht="38.25">
      <c r="A5297" s="35" t="s">
        <v>56</v>
      </c>
      <c r="E5297" s="39" t="s">
        <v>5869</v>
      </c>
    </row>
    <row r="5298" spans="1:5" ht="12.75">
      <c r="A5298" s="35" t="s">
        <v>57</v>
      </c>
      <c r="E5298" s="40" t="s">
        <v>5</v>
      </c>
    </row>
    <row r="5299" spans="1:5" ht="12.75">
      <c r="A5299" t="s">
        <v>58</v>
      </c>
      <c r="E5299" s="39" t="s">
        <v>59</v>
      </c>
    </row>
    <row r="5300" spans="1:16" ht="12.75">
      <c r="A5300" t="s">
        <v>50</v>
      </c>
      <c s="34" t="s">
        <v>5870</v>
      </c>
      <c s="34" t="s">
        <v>5871</v>
      </c>
      <c s="35" t="s">
        <v>5</v>
      </c>
      <c s="6" t="s">
        <v>5872</v>
      </c>
      <c s="36" t="s">
        <v>423</v>
      </c>
      <c s="37">
        <v>116.157</v>
      </c>
      <c s="36">
        <v>0</v>
      </c>
      <c s="36">
        <f>ROUND(G5300*H5300,6)</f>
      </c>
      <c r="L5300" s="38">
        <v>0</v>
      </c>
      <c s="32">
        <f>ROUND(ROUND(L5300,2)*ROUND(G5300,3),2)</f>
      </c>
      <c s="36" t="s">
        <v>926</v>
      </c>
      <c>
        <f>(M5300*21)/100</f>
      </c>
      <c t="s">
        <v>28</v>
      </c>
    </row>
    <row r="5301" spans="1:5" ht="12.75">
      <c r="A5301" s="35" t="s">
        <v>56</v>
      </c>
      <c r="E5301" s="39" t="s">
        <v>5872</v>
      </c>
    </row>
    <row r="5302" spans="1:5" ht="12.75">
      <c r="A5302" s="35" t="s">
        <v>57</v>
      </c>
      <c r="E5302" s="40" t="s">
        <v>5</v>
      </c>
    </row>
    <row r="5303" spans="1:5" ht="12.75">
      <c r="A5303" t="s">
        <v>58</v>
      </c>
      <c r="E5303" s="39" t="s">
        <v>59</v>
      </c>
    </row>
    <row r="5304" spans="1:16" ht="12.75">
      <c r="A5304" t="s">
        <v>50</v>
      </c>
      <c s="34" t="s">
        <v>5873</v>
      </c>
      <c s="34" t="s">
        <v>5874</v>
      </c>
      <c s="35" t="s">
        <v>5</v>
      </c>
      <c s="6" t="s">
        <v>5875</v>
      </c>
      <c s="36" t="s">
        <v>423</v>
      </c>
      <c s="37">
        <v>116.157</v>
      </c>
      <c s="36">
        <v>0.0006</v>
      </c>
      <c s="36">
        <f>ROUND(G5304*H5304,6)</f>
      </c>
      <c r="L5304" s="38">
        <v>0</v>
      </c>
      <c s="32">
        <f>ROUND(ROUND(L5304,2)*ROUND(G5304,3),2)</f>
      </c>
      <c s="36" t="s">
        <v>926</v>
      </c>
      <c>
        <f>(M5304*21)/100</f>
      </c>
      <c t="s">
        <v>28</v>
      </c>
    </row>
    <row r="5305" spans="1:5" ht="12.75">
      <c r="A5305" s="35" t="s">
        <v>56</v>
      </c>
      <c r="E5305" s="39" t="s">
        <v>5875</v>
      </c>
    </row>
    <row r="5306" spans="1:5" ht="12.75">
      <c r="A5306" s="35" t="s">
        <v>57</v>
      </c>
      <c r="E5306" s="40" t="s">
        <v>5</v>
      </c>
    </row>
    <row r="5307" spans="1:5" ht="12.75">
      <c r="A5307" t="s">
        <v>58</v>
      </c>
      <c r="E5307" s="39" t="s">
        <v>59</v>
      </c>
    </row>
    <row r="5308" spans="1:13" ht="12.75">
      <c r="A5308" t="s">
        <v>47</v>
      </c>
      <c r="C5308" s="31" t="s">
        <v>78</v>
      </c>
      <c r="E5308" s="33" t="s">
        <v>1072</v>
      </c>
      <c r="J5308" s="32">
        <f>0</f>
      </c>
      <c s="32">
        <f>0</f>
      </c>
      <c s="32">
        <f>0+L5309+L5313+L5317+L5321+L5325+L5329+L5333+L5337+L5341+L5345</f>
      </c>
      <c s="32">
        <f>0+M5309+M5313+M5317+M5321+M5325+M5329+M5333+M5337+M5341+M5345</f>
      </c>
    </row>
    <row r="5309" spans="1:16" ht="25.5">
      <c r="A5309" t="s">
        <v>50</v>
      </c>
      <c s="34" t="s">
        <v>5876</v>
      </c>
      <c s="34" t="s">
        <v>5877</v>
      </c>
      <c s="35" t="s">
        <v>5</v>
      </c>
      <c s="6" t="s">
        <v>5878</v>
      </c>
      <c s="36" t="s">
        <v>64</v>
      </c>
      <c s="37">
        <v>210</v>
      </c>
      <c s="36">
        <v>6E-06</v>
      </c>
      <c s="36">
        <f>ROUND(G5309*H5309,6)</f>
      </c>
      <c r="L5309" s="38">
        <v>0</v>
      </c>
      <c s="32">
        <f>ROUND(ROUND(L5309,2)*ROUND(G5309,3),2)</f>
      </c>
      <c s="36" t="s">
        <v>926</v>
      </c>
      <c>
        <f>(M5309*21)/100</f>
      </c>
      <c t="s">
        <v>28</v>
      </c>
    </row>
    <row r="5310" spans="1:5" ht="25.5">
      <c r="A5310" s="35" t="s">
        <v>56</v>
      </c>
      <c r="E5310" s="39" t="s">
        <v>5878</v>
      </c>
    </row>
    <row r="5311" spans="1:5" ht="12.75">
      <c r="A5311" s="35" t="s">
        <v>57</v>
      </c>
      <c r="E5311" s="40" t="s">
        <v>5</v>
      </c>
    </row>
    <row r="5312" spans="1:5" ht="12.75">
      <c r="A5312" t="s">
        <v>58</v>
      </c>
      <c r="E5312" s="39" t="s">
        <v>59</v>
      </c>
    </row>
    <row r="5313" spans="1:16" ht="12.75">
      <c r="A5313" t="s">
        <v>50</v>
      </c>
      <c s="34" t="s">
        <v>5879</v>
      </c>
      <c s="34" t="s">
        <v>5880</v>
      </c>
      <c s="35" t="s">
        <v>5</v>
      </c>
      <c s="6" t="s">
        <v>5881</v>
      </c>
      <c s="36" t="s">
        <v>64</v>
      </c>
      <c s="37">
        <v>213.15</v>
      </c>
      <c s="36">
        <v>0.0017</v>
      </c>
      <c s="36">
        <f>ROUND(G5313*H5313,6)</f>
      </c>
      <c r="L5313" s="38">
        <v>0</v>
      </c>
      <c s="32">
        <f>ROUND(ROUND(L5313,2)*ROUND(G5313,3),2)</f>
      </c>
      <c s="36" t="s">
        <v>926</v>
      </c>
      <c>
        <f>(M5313*21)/100</f>
      </c>
      <c t="s">
        <v>28</v>
      </c>
    </row>
    <row r="5314" spans="1:5" ht="12.75">
      <c r="A5314" s="35" t="s">
        <v>56</v>
      </c>
      <c r="E5314" s="39" t="s">
        <v>5881</v>
      </c>
    </row>
    <row r="5315" spans="1:5" ht="12.75">
      <c r="A5315" s="35" t="s">
        <v>57</v>
      </c>
      <c r="E5315" s="40" t="s">
        <v>5</v>
      </c>
    </row>
    <row r="5316" spans="1:5" ht="12.75">
      <c r="A5316" t="s">
        <v>58</v>
      </c>
      <c r="E5316" s="39" t="s">
        <v>59</v>
      </c>
    </row>
    <row r="5317" spans="1:16" ht="25.5">
      <c r="A5317" t="s">
        <v>50</v>
      </c>
      <c s="34" t="s">
        <v>5882</v>
      </c>
      <c s="34" t="s">
        <v>5883</v>
      </c>
      <c s="35" t="s">
        <v>5</v>
      </c>
      <c s="6" t="s">
        <v>5884</v>
      </c>
      <c s="36" t="s">
        <v>64</v>
      </c>
      <c s="37">
        <v>140</v>
      </c>
      <c s="36">
        <v>6E-06</v>
      </c>
      <c s="36">
        <f>ROUND(G5317*H5317,6)</f>
      </c>
      <c r="L5317" s="38">
        <v>0</v>
      </c>
      <c s="32">
        <f>ROUND(ROUND(L5317,2)*ROUND(G5317,3),2)</f>
      </c>
      <c s="36" t="s">
        <v>926</v>
      </c>
      <c>
        <f>(M5317*21)/100</f>
      </c>
      <c t="s">
        <v>28</v>
      </c>
    </row>
    <row r="5318" spans="1:5" ht="25.5">
      <c r="A5318" s="35" t="s">
        <v>56</v>
      </c>
      <c r="E5318" s="39" t="s">
        <v>5884</v>
      </c>
    </row>
    <row r="5319" spans="1:5" ht="12.75">
      <c r="A5319" s="35" t="s">
        <v>57</v>
      </c>
      <c r="E5319" s="40" t="s">
        <v>5</v>
      </c>
    </row>
    <row r="5320" spans="1:5" ht="12.75">
      <c r="A5320" t="s">
        <v>58</v>
      </c>
      <c r="E5320" s="39" t="s">
        <v>59</v>
      </c>
    </row>
    <row r="5321" spans="1:16" ht="12.75">
      <c r="A5321" t="s">
        <v>50</v>
      </c>
      <c s="34" t="s">
        <v>5885</v>
      </c>
      <c s="34" t="s">
        <v>5886</v>
      </c>
      <c s="35" t="s">
        <v>5</v>
      </c>
      <c s="6" t="s">
        <v>5887</v>
      </c>
      <c s="36" t="s">
        <v>64</v>
      </c>
      <c s="37">
        <v>142.1</v>
      </c>
      <c s="36">
        <v>0.00222</v>
      </c>
      <c s="36">
        <f>ROUND(G5321*H5321,6)</f>
      </c>
      <c r="L5321" s="38">
        <v>0</v>
      </c>
      <c s="32">
        <f>ROUND(ROUND(L5321,2)*ROUND(G5321,3),2)</f>
      </c>
      <c s="36" t="s">
        <v>926</v>
      </c>
      <c>
        <f>(M5321*21)/100</f>
      </c>
      <c t="s">
        <v>28</v>
      </c>
    </row>
    <row r="5322" spans="1:5" ht="12.75">
      <c r="A5322" s="35" t="s">
        <v>56</v>
      </c>
      <c r="E5322" s="39" t="s">
        <v>5887</v>
      </c>
    </row>
    <row r="5323" spans="1:5" ht="12.75">
      <c r="A5323" s="35" t="s">
        <v>57</v>
      </c>
      <c r="E5323" s="40" t="s">
        <v>5</v>
      </c>
    </row>
    <row r="5324" spans="1:5" ht="12.75">
      <c r="A5324" t="s">
        <v>58</v>
      </c>
      <c r="E5324" s="39" t="s">
        <v>59</v>
      </c>
    </row>
    <row r="5325" spans="1:16" ht="25.5">
      <c r="A5325" t="s">
        <v>50</v>
      </c>
      <c s="34" t="s">
        <v>5888</v>
      </c>
      <c s="34" t="s">
        <v>5889</v>
      </c>
      <c s="35" t="s">
        <v>5</v>
      </c>
      <c s="6" t="s">
        <v>5890</v>
      </c>
      <c s="36" t="s">
        <v>64</v>
      </c>
      <c s="37">
        <v>85</v>
      </c>
      <c s="36">
        <v>1.1E-05</v>
      </c>
      <c s="36">
        <f>ROUND(G5325*H5325,6)</f>
      </c>
      <c r="L5325" s="38">
        <v>0</v>
      </c>
      <c s="32">
        <f>ROUND(ROUND(L5325,2)*ROUND(G5325,3),2)</f>
      </c>
      <c s="36" t="s">
        <v>926</v>
      </c>
      <c>
        <f>(M5325*21)/100</f>
      </c>
      <c t="s">
        <v>28</v>
      </c>
    </row>
    <row r="5326" spans="1:5" ht="25.5">
      <c r="A5326" s="35" t="s">
        <v>56</v>
      </c>
      <c r="E5326" s="39" t="s">
        <v>5890</v>
      </c>
    </row>
    <row r="5327" spans="1:5" ht="12.75">
      <c r="A5327" s="35" t="s">
        <v>57</v>
      </c>
      <c r="E5327" s="40" t="s">
        <v>5</v>
      </c>
    </row>
    <row r="5328" spans="1:5" ht="12.75">
      <c r="A5328" t="s">
        <v>58</v>
      </c>
      <c r="E5328" s="39" t="s">
        <v>59</v>
      </c>
    </row>
    <row r="5329" spans="1:16" ht="12.75">
      <c r="A5329" t="s">
        <v>50</v>
      </c>
      <c s="34" t="s">
        <v>5891</v>
      </c>
      <c s="34" t="s">
        <v>5892</v>
      </c>
      <c s="35" t="s">
        <v>5</v>
      </c>
      <c s="6" t="s">
        <v>5893</v>
      </c>
      <c s="36" t="s">
        <v>64</v>
      </c>
      <c s="37">
        <v>86.275</v>
      </c>
      <c s="36">
        <v>0.00361</v>
      </c>
      <c s="36">
        <f>ROUND(G5329*H5329,6)</f>
      </c>
      <c r="L5329" s="38">
        <v>0</v>
      </c>
      <c s="32">
        <f>ROUND(ROUND(L5329,2)*ROUND(G5329,3),2)</f>
      </c>
      <c s="36" t="s">
        <v>926</v>
      </c>
      <c>
        <f>(M5329*21)/100</f>
      </c>
      <c t="s">
        <v>28</v>
      </c>
    </row>
    <row r="5330" spans="1:5" ht="12.75">
      <c r="A5330" s="35" t="s">
        <v>56</v>
      </c>
      <c r="E5330" s="39" t="s">
        <v>5893</v>
      </c>
    </row>
    <row r="5331" spans="1:5" ht="12.75">
      <c r="A5331" s="35" t="s">
        <v>57</v>
      </c>
      <c r="E5331" s="40" t="s">
        <v>5</v>
      </c>
    </row>
    <row r="5332" spans="1:5" ht="12.75">
      <c r="A5332" t="s">
        <v>58</v>
      </c>
      <c r="E5332" s="39" t="s">
        <v>59</v>
      </c>
    </row>
    <row r="5333" spans="1:16" ht="25.5">
      <c r="A5333" t="s">
        <v>50</v>
      </c>
      <c s="34" t="s">
        <v>5894</v>
      </c>
      <c s="34" t="s">
        <v>5895</v>
      </c>
      <c s="35" t="s">
        <v>5</v>
      </c>
      <c s="6" t="s">
        <v>5896</v>
      </c>
      <c s="36" t="s">
        <v>64</v>
      </c>
      <c s="37">
        <v>70</v>
      </c>
      <c s="36">
        <v>1.3E-05</v>
      </c>
      <c s="36">
        <f>ROUND(G5333*H5333,6)</f>
      </c>
      <c r="L5333" s="38">
        <v>0</v>
      </c>
      <c s="32">
        <f>ROUND(ROUND(L5333,2)*ROUND(G5333,3),2)</f>
      </c>
      <c s="36" t="s">
        <v>926</v>
      </c>
      <c>
        <f>(M5333*21)/100</f>
      </c>
      <c t="s">
        <v>28</v>
      </c>
    </row>
    <row r="5334" spans="1:5" ht="25.5">
      <c r="A5334" s="35" t="s">
        <v>56</v>
      </c>
      <c r="E5334" s="39" t="s">
        <v>5896</v>
      </c>
    </row>
    <row r="5335" spans="1:5" ht="12.75">
      <c r="A5335" s="35" t="s">
        <v>57</v>
      </c>
      <c r="E5335" s="40" t="s">
        <v>5</v>
      </c>
    </row>
    <row r="5336" spans="1:5" ht="12.75">
      <c r="A5336" t="s">
        <v>58</v>
      </c>
      <c r="E5336" s="39" t="s">
        <v>59</v>
      </c>
    </row>
    <row r="5337" spans="1:16" ht="12.75">
      <c r="A5337" t="s">
        <v>50</v>
      </c>
      <c s="34" t="s">
        <v>5897</v>
      </c>
      <c s="34" t="s">
        <v>5898</v>
      </c>
      <c s="35" t="s">
        <v>5</v>
      </c>
      <c s="6" t="s">
        <v>5899</v>
      </c>
      <c s="36" t="s">
        <v>64</v>
      </c>
      <c s="37">
        <v>70</v>
      </c>
      <c s="36">
        <v>0.0057</v>
      </c>
      <c s="36">
        <f>ROUND(G5337*H5337,6)</f>
      </c>
      <c r="L5337" s="38">
        <v>0</v>
      </c>
      <c s="32">
        <f>ROUND(ROUND(L5337,2)*ROUND(G5337,3),2)</f>
      </c>
      <c s="36" t="s">
        <v>926</v>
      </c>
      <c>
        <f>(M5337*21)/100</f>
      </c>
      <c t="s">
        <v>28</v>
      </c>
    </row>
    <row r="5338" spans="1:5" ht="12.75">
      <c r="A5338" s="35" t="s">
        <v>56</v>
      </c>
      <c r="E5338" s="39" t="s">
        <v>5899</v>
      </c>
    </row>
    <row r="5339" spans="1:5" ht="12.75">
      <c r="A5339" s="35" t="s">
        <v>57</v>
      </c>
      <c r="E5339" s="40" t="s">
        <v>5</v>
      </c>
    </row>
    <row r="5340" spans="1:5" ht="12.75">
      <c r="A5340" t="s">
        <v>58</v>
      </c>
      <c r="E5340" s="39" t="s">
        <v>59</v>
      </c>
    </row>
    <row r="5341" spans="1:16" ht="25.5">
      <c r="A5341" t="s">
        <v>50</v>
      </c>
      <c s="34" t="s">
        <v>5900</v>
      </c>
      <c s="34" t="s">
        <v>5901</v>
      </c>
      <c s="35" t="s">
        <v>5</v>
      </c>
      <c s="6" t="s">
        <v>5902</v>
      </c>
      <c s="36" t="s">
        <v>236</v>
      </c>
      <c s="37">
        <v>3.46</v>
      </c>
      <c s="36">
        <v>1.685444</v>
      </c>
      <c s="36">
        <f>ROUND(G5341*H5341,6)</f>
      </c>
      <c r="L5341" s="38">
        <v>0</v>
      </c>
      <c s="32">
        <f>ROUND(ROUND(L5341,2)*ROUND(G5341,3),2)</f>
      </c>
      <c s="36" t="s">
        <v>926</v>
      </c>
      <c>
        <f>(M5341*21)/100</f>
      </c>
      <c t="s">
        <v>28</v>
      </c>
    </row>
    <row r="5342" spans="1:5" ht="51">
      <c r="A5342" s="35" t="s">
        <v>56</v>
      </c>
      <c r="E5342" s="39" t="s">
        <v>5903</v>
      </c>
    </row>
    <row r="5343" spans="1:5" ht="12.75">
      <c r="A5343" s="35" t="s">
        <v>57</v>
      </c>
      <c r="E5343" s="40" t="s">
        <v>5</v>
      </c>
    </row>
    <row r="5344" spans="1:5" ht="12.75">
      <c r="A5344" t="s">
        <v>58</v>
      </c>
      <c r="E5344" s="39" t="s">
        <v>59</v>
      </c>
    </row>
    <row r="5345" spans="1:16" ht="25.5">
      <c r="A5345" t="s">
        <v>50</v>
      </c>
      <c s="34" t="s">
        <v>5904</v>
      </c>
      <c s="34" t="s">
        <v>5905</v>
      </c>
      <c s="35" t="s">
        <v>5</v>
      </c>
      <c s="6" t="s">
        <v>5902</v>
      </c>
      <c s="36" t="s">
        <v>236</v>
      </c>
      <c s="37">
        <v>6.13</v>
      </c>
      <c s="36">
        <v>1.459136</v>
      </c>
      <c s="36">
        <f>ROUND(G5345*H5345,6)</f>
      </c>
      <c r="L5345" s="38">
        <v>0</v>
      </c>
      <c s="32">
        <f>ROUND(ROUND(L5345,2)*ROUND(G5345,3),2)</f>
      </c>
      <c s="36" t="s">
        <v>926</v>
      </c>
      <c>
        <f>(M5345*21)/100</f>
      </c>
      <c t="s">
        <v>28</v>
      </c>
    </row>
    <row r="5346" spans="1:5" ht="51">
      <c r="A5346" s="35" t="s">
        <v>56</v>
      </c>
      <c r="E5346" s="39" t="s">
        <v>5906</v>
      </c>
    </row>
    <row r="5347" spans="1:5" ht="12.75">
      <c r="A5347" s="35" t="s">
        <v>57</v>
      </c>
      <c r="E5347" s="40" t="s">
        <v>5</v>
      </c>
    </row>
    <row r="5348" spans="1:5" ht="12.75">
      <c r="A5348" t="s">
        <v>58</v>
      </c>
      <c r="E5348" s="39" t="s">
        <v>59</v>
      </c>
    </row>
    <row r="5349" spans="1:13" ht="12.75">
      <c r="A5349" t="s">
        <v>47</v>
      </c>
      <c r="C5349" s="31" t="s">
        <v>81</v>
      </c>
      <c r="E5349" s="33" t="s">
        <v>5907</v>
      </c>
      <c r="J5349" s="32">
        <f>0</f>
      </c>
      <c s="32">
        <f>0</f>
      </c>
      <c s="32">
        <f>0+L5350+L5354+L5358+L5362+L5366+L5370+L5374+L5378+L5382+L5386+L5390+L5394+L5398+L5402+L5406+L5410+L5414+L5418</f>
      </c>
      <c s="32">
        <f>0+M5350+M5354+M5358+M5362+M5366+M5370+M5374+M5378+M5382+M5386+M5390+M5394+M5398+M5402+M5406+M5410+M5414+M5418</f>
      </c>
    </row>
    <row r="5350" spans="1:16" ht="25.5">
      <c r="A5350" t="s">
        <v>50</v>
      </c>
      <c s="34" t="s">
        <v>5908</v>
      </c>
      <c s="34" t="s">
        <v>5909</v>
      </c>
      <c s="35" t="s">
        <v>5</v>
      </c>
      <c s="6" t="s">
        <v>5910</v>
      </c>
      <c s="36" t="s">
        <v>64</v>
      </c>
      <c s="37">
        <v>36</v>
      </c>
      <c s="36">
        <v>0.377028</v>
      </c>
      <c s="36">
        <f>ROUND(G5350*H5350,6)</f>
      </c>
      <c r="L5350" s="38">
        <v>0</v>
      </c>
      <c s="32">
        <f>ROUND(ROUND(L5350,2)*ROUND(G5350,3),2)</f>
      </c>
      <c s="36" t="s">
        <v>926</v>
      </c>
      <c>
        <f>(M5350*21)/100</f>
      </c>
      <c t="s">
        <v>28</v>
      </c>
    </row>
    <row r="5351" spans="1:5" ht="25.5">
      <c r="A5351" s="35" t="s">
        <v>56</v>
      </c>
      <c r="E5351" s="39" t="s">
        <v>5910</v>
      </c>
    </row>
    <row r="5352" spans="1:5" ht="12.75">
      <c r="A5352" s="35" t="s">
        <v>57</v>
      </c>
      <c r="E5352" s="40" t="s">
        <v>5</v>
      </c>
    </row>
    <row r="5353" spans="1:5" ht="12.75">
      <c r="A5353" t="s">
        <v>58</v>
      </c>
      <c r="E5353" s="39" t="s">
        <v>59</v>
      </c>
    </row>
    <row r="5354" spans="1:16" ht="25.5">
      <c r="A5354" t="s">
        <v>50</v>
      </c>
      <c s="34" t="s">
        <v>5911</v>
      </c>
      <c s="34" t="s">
        <v>5912</v>
      </c>
      <c s="35" t="s">
        <v>5</v>
      </c>
      <c s="6" t="s">
        <v>5913</v>
      </c>
      <c s="36" t="s">
        <v>423</v>
      </c>
      <c s="37">
        <v>2092.5</v>
      </c>
      <c s="36">
        <v>0</v>
      </c>
      <c s="36">
        <f>ROUND(G5354*H5354,6)</f>
      </c>
      <c r="L5354" s="38">
        <v>0</v>
      </c>
      <c s="32">
        <f>ROUND(ROUND(L5354,2)*ROUND(G5354,3),2)</f>
      </c>
      <c s="36" t="s">
        <v>926</v>
      </c>
      <c>
        <f>(M5354*21)/100</f>
      </c>
      <c t="s">
        <v>28</v>
      </c>
    </row>
    <row r="5355" spans="1:5" ht="12.75">
      <c r="A5355" s="35" t="s">
        <v>56</v>
      </c>
      <c r="E5355" s="39" t="s">
        <v>5914</v>
      </c>
    </row>
    <row r="5356" spans="1:5" ht="12.75">
      <c r="A5356" s="35" t="s">
        <v>57</v>
      </c>
      <c r="E5356" s="40" t="s">
        <v>5</v>
      </c>
    </row>
    <row r="5357" spans="1:5" ht="12.75">
      <c r="A5357" t="s">
        <v>58</v>
      </c>
      <c r="E5357" s="39" t="s">
        <v>59</v>
      </c>
    </row>
    <row r="5358" spans="1:16" ht="25.5">
      <c r="A5358" t="s">
        <v>50</v>
      </c>
      <c s="34" t="s">
        <v>5915</v>
      </c>
      <c s="34" t="s">
        <v>5916</v>
      </c>
      <c s="35" t="s">
        <v>5</v>
      </c>
      <c s="6" t="s">
        <v>5917</v>
      </c>
      <c s="36" t="s">
        <v>423</v>
      </c>
      <c s="37">
        <v>62775</v>
      </c>
      <c s="36">
        <v>0</v>
      </c>
      <c s="36">
        <f>ROUND(G5358*H5358,6)</f>
      </c>
      <c r="L5358" s="38">
        <v>0</v>
      </c>
      <c s="32">
        <f>ROUND(ROUND(L5358,2)*ROUND(G5358,3),2)</f>
      </c>
      <c s="36" t="s">
        <v>926</v>
      </c>
      <c>
        <f>(M5358*21)/100</f>
      </c>
      <c t="s">
        <v>28</v>
      </c>
    </row>
    <row r="5359" spans="1:5" ht="38.25">
      <c r="A5359" s="35" t="s">
        <v>56</v>
      </c>
      <c r="E5359" s="39" t="s">
        <v>5918</v>
      </c>
    </row>
    <row r="5360" spans="1:5" ht="12.75">
      <c r="A5360" s="35" t="s">
        <v>57</v>
      </c>
      <c r="E5360" s="40" t="s">
        <v>5</v>
      </c>
    </row>
    <row r="5361" spans="1:5" ht="12.75">
      <c r="A5361" t="s">
        <v>58</v>
      </c>
      <c r="E5361" s="39" t="s">
        <v>59</v>
      </c>
    </row>
    <row r="5362" spans="1:16" ht="25.5">
      <c r="A5362" t="s">
        <v>50</v>
      </c>
      <c s="34" t="s">
        <v>5919</v>
      </c>
      <c s="34" t="s">
        <v>5920</v>
      </c>
      <c s="35" t="s">
        <v>5</v>
      </c>
      <c s="6" t="s">
        <v>5921</v>
      </c>
      <c s="36" t="s">
        <v>423</v>
      </c>
      <c s="37">
        <v>2092.5</v>
      </c>
      <c s="36">
        <v>0</v>
      </c>
      <c s="36">
        <f>ROUND(G5362*H5362,6)</f>
      </c>
      <c r="L5362" s="38">
        <v>0</v>
      </c>
      <c s="32">
        <f>ROUND(ROUND(L5362,2)*ROUND(G5362,3),2)</f>
      </c>
      <c s="36" t="s">
        <v>926</v>
      </c>
      <c>
        <f>(M5362*21)/100</f>
      </c>
      <c t="s">
        <v>28</v>
      </c>
    </row>
    <row r="5363" spans="1:5" ht="25.5">
      <c r="A5363" s="35" t="s">
        <v>56</v>
      </c>
      <c r="E5363" s="39" t="s">
        <v>5921</v>
      </c>
    </row>
    <row r="5364" spans="1:5" ht="12.75">
      <c r="A5364" s="35" t="s">
        <v>57</v>
      </c>
      <c r="E5364" s="40" t="s">
        <v>5</v>
      </c>
    </row>
    <row r="5365" spans="1:5" ht="12.75">
      <c r="A5365" t="s">
        <v>58</v>
      </c>
      <c r="E5365" s="39" t="s">
        <v>59</v>
      </c>
    </row>
    <row r="5366" spans="1:16" ht="25.5">
      <c r="A5366" t="s">
        <v>50</v>
      </c>
      <c s="34" t="s">
        <v>5922</v>
      </c>
      <c s="34" t="s">
        <v>5923</v>
      </c>
      <c s="35" t="s">
        <v>5</v>
      </c>
      <c s="6" t="s">
        <v>5924</v>
      </c>
      <c s="36" t="s">
        <v>423</v>
      </c>
      <c s="37">
        <v>2880.1</v>
      </c>
      <c s="36">
        <v>0.00013</v>
      </c>
      <c s="36">
        <f>ROUND(G5366*H5366,6)</f>
      </c>
      <c r="L5366" s="38">
        <v>0</v>
      </c>
      <c s="32">
        <f>ROUND(ROUND(L5366,2)*ROUND(G5366,3),2)</f>
      </c>
      <c s="36" t="s">
        <v>926</v>
      </c>
      <c>
        <f>(M5366*21)/100</f>
      </c>
      <c t="s">
        <v>28</v>
      </c>
    </row>
    <row r="5367" spans="1:5" ht="25.5">
      <c r="A5367" s="35" t="s">
        <v>56</v>
      </c>
      <c r="E5367" s="39" t="s">
        <v>5924</v>
      </c>
    </row>
    <row r="5368" spans="1:5" ht="12.75">
      <c r="A5368" s="35" t="s">
        <v>57</v>
      </c>
      <c r="E5368" s="40" t="s">
        <v>5</v>
      </c>
    </row>
    <row r="5369" spans="1:5" ht="12.75">
      <c r="A5369" t="s">
        <v>58</v>
      </c>
      <c r="E5369" s="39" t="s">
        <v>59</v>
      </c>
    </row>
    <row r="5370" spans="1:16" ht="25.5">
      <c r="A5370" t="s">
        <v>50</v>
      </c>
      <c s="34" t="s">
        <v>5925</v>
      </c>
      <c s="34" t="s">
        <v>5926</v>
      </c>
      <c s="35" t="s">
        <v>5</v>
      </c>
      <c s="6" t="s">
        <v>5927</v>
      </c>
      <c s="36" t="s">
        <v>423</v>
      </c>
      <c s="37">
        <v>2880.1</v>
      </c>
      <c s="36">
        <v>3.5E-05</v>
      </c>
      <c s="36">
        <f>ROUND(G5370*H5370,6)</f>
      </c>
      <c r="L5370" s="38">
        <v>0</v>
      </c>
      <c s="32">
        <f>ROUND(ROUND(L5370,2)*ROUND(G5370,3),2)</f>
      </c>
      <c s="36" t="s">
        <v>926</v>
      </c>
      <c>
        <f>(M5370*21)/100</f>
      </c>
      <c t="s">
        <v>28</v>
      </c>
    </row>
    <row r="5371" spans="1:5" ht="25.5">
      <c r="A5371" s="35" t="s">
        <v>56</v>
      </c>
      <c r="E5371" s="39" t="s">
        <v>5927</v>
      </c>
    </row>
    <row r="5372" spans="1:5" ht="12.75">
      <c r="A5372" s="35" t="s">
        <v>57</v>
      </c>
      <c r="E5372" s="40" t="s">
        <v>5</v>
      </c>
    </row>
    <row r="5373" spans="1:5" ht="12.75">
      <c r="A5373" t="s">
        <v>58</v>
      </c>
      <c r="E5373" s="39" t="s">
        <v>59</v>
      </c>
    </row>
    <row r="5374" spans="1:16" ht="12.75">
      <c r="A5374" t="s">
        <v>50</v>
      </c>
      <c s="34" t="s">
        <v>5928</v>
      </c>
      <c s="34" t="s">
        <v>5929</v>
      </c>
      <c s="35" t="s">
        <v>5</v>
      </c>
      <c s="6" t="s">
        <v>5930</v>
      </c>
      <c s="36" t="s">
        <v>511</v>
      </c>
      <c s="37">
        <v>1</v>
      </c>
      <c s="36">
        <v>0.00018</v>
      </c>
      <c s="36">
        <f>ROUND(G5374*H5374,6)</f>
      </c>
      <c r="L5374" s="38">
        <v>0</v>
      </c>
      <c s="32">
        <f>ROUND(ROUND(L5374,2)*ROUND(G5374,3),2)</f>
      </c>
      <c s="36" t="s">
        <v>97</v>
      </c>
      <c>
        <f>(M5374*21)/100</f>
      </c>
      <c t="s">
        <v>28</v>
      </c>
    </row>
    <row r="5375" spans="1:5" ht="12.75">
      <c r="A5375" s="35" t="s">
        <v>56</v>
      </c>
      <c r="E5375" s="39" t="s">
        <v>5930</v>
      </c>
    </row>
    <row r="5376" spans="1:5" ht="12.75">
      <c r="A5376" s="35" t="s">
        <v>57</v>
      </c>
      <c r="E5376" s="40" t="s">
        <v>5</v>
      </c>
    </row>
    <row r="5377" spans="1:5" ht="12.75">
      <c r="A5377" t="s">
        <v>58</v>
      </c>
      <c r="E5377" s="39" t="s">
        <v>5</v>
      </c>
    </row>
    <row r="5378" spans="1:16" ht="12.75">
      <c r="A5378" t="s">
        <v>50</v>
      </c>
      <c s="34" t="s">
        <v>5931</v>
      </c>
      <c s="34" t="s">
        <v>5932</v>
      </c>
      <c s="35" t="s">
        <v>5</v>
      </c>
      <c s="6" t="s">
        <v>5933</v>
      </c>
      <c s="36" t="s">
        <v>511</v>
      </c>
      <c s="37">
        <v>1</v>
      </c>
      <c s="36">
        <v>0</v>
      </c>
      <c s="36">
        <f>ROUND(G5378*H5378,6)</f>
      </c>
      <c r="L5378" s="38">
        <v>0</v>
      </c>
      <c s="32">
        <f>ROUND(ROUND(L5378,2)*ROUND(G5378,3),2)</f>
      </c>
      <c s="36" t="s">
        <v>97</v>
      </c>
      <c>
        <f>(M5378*21)/100</f>
      </c>
      <c t="s">
        <v>28</v>
      </c>
    </row>
    <row r="5379" spans="1:5" ht="12.75">
      <c r="A5379" s="35" t="s">
        <v>56</v>
      </c>
      <c r="E5379" s="39" t="s">
        <v>5933</v>
      </c>
    </row>
    <row r="5380" spans="1:5" ht="12.75">
      <c r="A5380" s="35" t="s">
        <v>57</v>
      </c>
      <c r="E5380" s="40" t="s">
        <v>5</v>
      </c>
    </row>
    <row r="5381" spans="1:5" ht="76.5">
      <c r="A5381" t="s">
        <v>58</v>
      </c>
      <c r="E5381" s="39" t="s">
        <v>5934</v>
      </c>
    </row>
    <row r="5382" spans="1:16" ht="12.75">
      <c r="A5382" t="s">
        <v>50</v>
      </c>
      <c s="34" t="s">
        <v>5935</v>
      </c>
      <c s="34" t="s">
        <v>5936</v>
      </c>
      <c s="35" t="s">
        <v>5</v>
      </c>
      <c s="6" t="s">
        <v>5937</v>
      </c>
      <c s="36" t="s">
        <v>423</v>
      </c>
      <c s="37">
        <v>66.5</v>
      </c>
      <c s="36">
        <v>0</v>
      </c>
      <c s="36">
        <f>ROUND(G5382*H5382,6)</f>
      </c>
      <c r="L5382" s="38">
        <v>0</v>
      </c>
      <c s="32">
        <f>ROUND(ROUND(L5382,2)*ROUND(G5382,3),2)</f>
      </c>
      <c s="36" t="s">
        <v>97</v>
      </c>
      <c>
        <f>(M5382*21)/100</f>
      </c>
      <c t="s">
        <v>28</v>
      </c>
    </row>
    <row r="5383" spans="1:5" ht="12.75">
      <c r="A5383" s="35" t="s">
        <v>56</v>
      </c>
      <c r="E5383" s="39" t="s">
        <v>5937</v>
      </c>
    </row>
    <row r="5384" spans="1:5" ht="12.75">
      <c r="A5384" s="35" t="s">
        <v>57</v>
      </c>
      <c r="E5384" s="40" t="s">
        <v>5</v>
      </c>
    </row>
    <row r="5385" spans="1:5" ht="12.75">
      <c r="A5385" t="s">
        <v>58</v>
      </c>
      <c r="E5385" s="39" t="s">
        <v>5180</v>
      </c>
    </row>
    <row r="5386" spans="1:16" ht="12.75">
      <c r="A5386" t="s">
        <v>50</v>
      </c>
      <c s="34" t="s">
        <v>5938</v>
      </c>
      <c s="34" t="s">
        <v>5939</v>
      </c>
      <c s="35" t="s">
        <v>5</v>
      </c>
      <c s="6" t="s">
        <v>5940</v>
      </c>
      <c s="36" t="s">
        <v>511</v>
      </c>
      <c s="37">
        <v>2</v>
      </c>
      <c s="36">
        <v>0</v>
      </c>
      <c s="36">
        <f>ROUND(G5386*H5386,6)</f>
      </c>
      <c r="L5386" s="38">
        <v>0</v>
      </c>
      <c s="32">
        <f>ROUND(ROUND(L5386,2)*ROUND(G5386,3),2)</f>
      </c>
      <c s="36" t="s">
        <v>97</v>
      </c>
      <c>
        <f>(M5386*21)/100</f>
      </c>
      <c t="s">
        <v>28</v>
      </c>
    </row>
    <row r="5387" spans="1:5" ht="12.75">
      <c r="A5387" s="35" t="s">
        <v>56</v>
      </c>
      <c r="E5387" s="39" t="s">
        <v>5940</v>
      </c>
    </row>
    <row r="5388" spans="1:5" ht="12.75">
      <c r="A5388" s="35" t="s">
        <v>57</v>
      </c>
      <c r="E5388" s="40" t="s">
        <v>5</v>
      </c>
    </row>
    <row r="5389" spans="1:5" ht="12.75">
      <c r="A5389" t="s">
        <v>58</v>
      </c>
      <c r="E5389" s="39" t="s">
        <v>2409</v>
      </c>
    </row>
    <row r="5390" spans="1:16" ht="12.75">
      <c r="A5390" t="s">
        <v>50</v>
      </c>
      <c s="34" t="s">
        <v>5941</v>
      </c>
      <c s="34" t="s">
        <v>5942</v>
      </c>
      <c s="35" t="s">
        <v>5</v>
      </c>
      <c s="6" t="s">
        <v>5943</v>
      </c>
      <c s="36" t="s">
        <v>511</v>
      </c>
      <c s="37">
        <v>1</v>
      </c>
      <c s="36">
        <v>0</v>
      </c>
      <c s="36">
        <f>ROUND(G5390*H5390,6)</f>
      </c>
      <c r="L5390" s="38">
        <v>0</v>
      </c>
      <c s="32">
        <f>ROUND(ROUND(L5390,2)*ROUND(G5390,3),2)</f>
      </c>
      <c s="36" t="s">
        <v>97</v>
      </c>
      <c>
        <f>(M5390*21)/100</f>
      </c>
      <c t="s">
        <v>28</v>
      </c>
    </row>
    <row r="5391" spans="1:5" ht="12.75">
      <c r="A5391" s="35" t="s">
        <v>56</v>
      </c>
      <c r="E5391" s="39" t="s">
        <v>5943</v>
      </c>
    </row>
    <row r="5392" spans="1:5" ht="12.75">
      <c r="A5392" s="35" t="s">
        <v>57</v>
      </c>
      <c r="E5392" s="40" t="s">
        <v>5</v>
      </c>
    </row>
    <row r="5393" spans="1:5" ht="12.75">
      <c r="A5393" t="s">
        <v>58</v>
      </c>
      <c r="E5393" s="39" t="s">
        <v>2409</v>
      </c>
    </row>
    <row r="5394" spans="1:16" ht="12.75">
      <c r="A5394" t="s">
        <v>50</v>
      </c>
      <c s="34" t="s">
        <v>5944</v>
      </c>
      <c s="34" t="s">
        <v>5945</v>
      </c>
      <c s="35" t="s">
        <v>5</v>
      </c>
      <c s="6" t="s">
        <v>5946</v>
      </c>
      <c s="36" t="s">
        <v>511</v>
      </c>
      <c s="37">
        <v>3</v>
      </c>
      <c s="36">
        <v>0</v>
      </c>
      <c s="36">
        <f>ROUND(G5394*H5394,6)</f>
      </c>
      <c r="L5394" s="38">
        <v>0</v>
      </c>
      <c s="32">
        <f>ROUND(ROUND(L5394,2)*ROUND(G5394,3),2)</f>
      </c>
      <c s="36" t="s">
        <v>97</v>
      </c>
      <c>
        <f>(M5394*21)/100</f>
      </c>
      <c t="s">
        <v>28</v>
      </c>
    </row>
    <row r="5395" spans="1:5" ht="12.75">
      <c r="A5395" s="35" t="s">
        <v>56</v>
      </c>
      <c r="E5395" s="39" t="s">
        <v>5946</v>
      </c>
    </row>
    <row r="5396" spans="1:5" ht="12.75">
      <c r="A5396" s="35" t="s">
        <v>57</v>
      </c>
      <c r="E5396" s="40" t="s">
        <v>5</v>
      </c>
    </row>
    <row r="5397" spans="1:5" ht="12.75">
      <c r="A5397" t="s">
        <v>58</v>
      </c>
      <c r="E5397" s="39" t="s">
        <v>5180</v>
      </c>
    </row>
    <row r="5398" spans="1:16" ht="12.75">
      <c r="A5398" t="s">
        <v>50</v>
      </c>
      <c s="34" t="s">
        <v>5947</v>
      </c>
      <c s="34" t="s">
        <v>5948</v>
      </c>
      <c s="35" t="s">
        <v>5</v>
      </c>
      <c s="6" t="s">
        <v>5949</v>
      </c>
      <c s="36" t="s">
        <v>423</v>
      </c>
      <c s="37">
        <v>71</v>
      </c>
      <c s="36">
        <v>0</v>
      </c>
      <c s="36">
        <f>ROUND(G5398*H5398,6)</f>
      </c>
      <c r="L5398" s="38">
        <v>0</v>
      </c>
      <c s="32">
        <f>ROUND(ROUND(L5398,2)*ROUND(G5398,3),2)</f>
      </c>
      <c s="36" t="s">
        <v>97</v>
      </c>
      <c>
        <f>(M5398*21)/100</f>
      </c>
      <c t="s">
        <v>28</v>
      </c>
    </row>
    <row r="5399" spans="1:5" ht="12.75">
      <c r="A5399" s="35" t="s">
        <v>56</v>
      </c>
      <c r="E5399" s="39" t="s">
        <v>5949</v>
      </c>
    </row>
    <row r="5400" spans="1:5" ht="12.75">
      <c r="A5400" s="35" t="s">
        <v>57</v>
      </c>
      <c r="E5400" s="40" t="s">
        <v>5</v>
      </c>
    </row>
    <row r="5401" spans="1:5" ht="12.75">
      <c r="A5401" t="s">
        <v>58</v>
      </c>
      <c r="E5401" s="39" t="s">
        <v>5180</v>
      </c>
    </row>
    <row r="5402" spans="1:16" ht="25.5">
      <c r="A5402" t="s">
        <v>50</v>
      </c>
      <c s="34" t="s">
        <v>5950</v>
      </c>
      <c s="34" t="s">
        <v>5951</v>
      </c>
      <c s="35" t="s">
        <v>5</v>
      </c>
      <c s="6" t="s">
        <v>5952</v>
      </c>
      <c s="36" t="s">
        <v>511</v>
      </c>
      <c s="37">
        <v>1</v>
      </c>
      <c s="36">
        <v>0</v>
      </c>
      <c s="36">
        <f>ROUND(G5402*H5402,6)</f>
      </c>
      <c r="L5402" s="38">
        <v>0</v>
      </c>
      <c s="32">
        <f>ROUND(ROUND(L5402,2)*ROUND(G5402,3),2)</f>
      </c>
      <c s="36" t="s">
        <v>97</v>
      </c>
      <c>
        <f>(M5402*21)/100</f>
      </c>
      <c t="s">
        <v>28</v>
      </c>
    </row>
    <row r="5403" spans="1:5" ht="38.25">
      <c r="A5403" s="35" t="s">
        <v>56</v>
      </c>
      <c r="E5403" s="39" t="s">
        <v>5953</v>
      </c>
    </row>
    <row r="5404" spans="1:5" ht="12.75">
      <c r="A5404" s="35" t="s">
        <v>57</v>
      </c>
      <c r="E5404" s="40" t="s">
        <v>5</v>
      </c>
    </row>
    <row r="5405" spans="1:5" ht="51">
      <c r="A5405" t="s">
        <v>58</v>
      </c>
      <c r="E5405" s="39" t="s">
        <v>5954</v>
      </c>
    </row>
    <row r="5406" spans="1:16" ht="12.75">
      <c r="A5406" t="s">
        <v>50</v>
      </c>
      <c s="34" t="s">
        <v>5955</v>
      </c>
      <c s="34" t="s">
        <v>5956</v>
      </c>
      <c s="35" t="s">
        <v>5</v>
      </c>
      <c s="6" t="s">
        <v>5957</v>
      </c>
      <c s="36" t="s">
        <v>511</v>
      </c>
      <c s="37">
        <v>1</v>
      </c>
      <c s="36">
        <v>0</v>
      </c>
      <c s="36">
        <f>ROUND(G5406*H5406,6)</f>
      </c>
      <c r="L5406" s="38">
        <v>0</v>
      </c>
      <c s="32">
        <f>ROUND(ROUND(L5406,2)*ROUND(G5406,3),2)</f>
      </c>
      <c s="36" t="s">
        <v>97</v>
      </c>
      <c>
        <f>(M5406*21)/100</f>
      </c>
      <c t="s">
        <v>28</v>
      </c>
    </row>
    <row r="5407" spans="1:5" ht="12.75">
      <c r="A5407" s="35" t="s">
        <v>56</v>
      </c>
      <c r="E5407" s="39" t="s">
        <v>5957</v>
      </c>
    </row>
    <row r="5408" spans="1:5" ht="12.75">
      <c r="A5408" s="35" t="s">
        <v>57</v>
      </c>
      <c r="E5408" s="40" t="s">
        <v>5</v>
      </c>
    </row>
    <row r="5409" spans="1:5" ht="12.75">
      <c r="A5409" t="s">
        <v>58</v>
      </c>
      <c r="E5409" s="39" t="s">
        <v>5</v>
      </c>
    </row>
    <row r="5410" spans="1:16" ht="12.75">
      <c r="A5410" t="s">
        <v>50</v>
      </c>
      <c s="34" t="s">
        <v>5958</v>
      </c>
      <c s="34" t="s">
        <v>5959</v>
      </c>
      <c s="35" t="s">
        <v>5</v>
      </c>
      <c s="6" t="s">
        <v>5960</v>
      </c>
      <c s="36" t="s">
        <v>511</v>
      </c>
      <c s="37">
        <v>1</v>
      </c>
      <c s="36">
        <v>0</v>
      </c>
      <c s="36">
        <f>ROUND(G5410*H5410,6)</f>
      </c>
      <c r="L5410" s="38">
        <v>0</v>
      </c>
      <c s="32">
        <f>ROUND(ROUND(L5410,2)*ROUND(G5410,3),2)</f>
      </c>
      <c s="36" t="s">
        <v>97</v>
      </c>
      <c>
        <f>(M5410*21)/100</f>
      </c>
      <c t="s">
        <v>28</v>
      </c>
    </row>
    <row r="5411" spans="1:5" ht="12.75">
      <c r="A5411" s="35" t="s">
        <v>56</v>
      </c>
      <c r="E5411" s="39" t="s">
        <v>5960</v>
      </c>
    </row>
    <row r="5412" spans="1:5" ht="12.75">
      <c r="A5412" s="35" t="s">
        <v>57</v>
      </c>
      <c r="E5412" s="40" t="s">
        <v>5</v>
      </c>
    </row>
    <row r="5413" spans="1:5" ht="12.75">
      <c r="A5413" t="s">
        <v>58</v>
      </c>
      <c r="E5413" s="39" t="s">
        <v>5</v>
      </c>
    </row>
    <row r="5414" spans="1:16" ht="25.5">
      <c r="A5414" t="s">
        <v>50</v>
      </c>
      <c s="34" t="s">
        <v>5961</v>
      </c>
      <c s="34" t="s">
        <v>5962</v>
      </c>
      <c s="35" t="s">
        <v>5</v>
      </c>
      <c s="6" t="s">
        <v>5963</v>
      </c>
      <c s="36" t="s">
        <v>423</v>
      </c>
      <c s="37">
        <v>9.44</v>
      </c>
      <c s="36">
        <v>0.00838</v>
      </c>
      <c s="36">
        <f>ROUND(G5414*H5414,6)</f>
      </c>
      <c r="L5414" s="38">
        <v>0</v>
      </c>
      <c s="32">
        <f>ROUND(ROUND(L5414,2)*ROUND(G5414,3),2)</f>
      </c>
      <c s="36" t="s">
        <v>97</v>
      </c>
      <c>
        <f>(M5414*21)/100</f>
      </c>
      <c t="s">
        <v>28</v>
      </c>
    </row>
    <row r="5415" spans="1:5" ht="25.5">
      <c r="A5415" s="35" t="s">
        <v>56</v>
      </c>
      <c r="E5415" s="39" t="s">
        <v>5963</v>
      </c>
    </row>
    <row r="5416" spans="1:5" ht="12.75">
      <c r="A5416" s="35" t="s">
        <v>57</v>
      </c>
      <c r="E5416" s="40" t="s">
        <v>5</v>
      </c>
    </row>
    <row r="5417" spans="1:5" ht="12.75">
      <c r="A5417" t="s">
        <v>58</v>
      </c>
      <c r="E5417" s="39" t="s">
        <v>5</v>
      </c>
    </row>
    <row r="5418" spans="1:16" ht="12.75">
      <c r="A5418" t="s">
        <v>50</v>
      </c>
      <c s="34" t="s">
        <v>5964</v>
      </c>
      <c s="34" t="s">
        <v>5965</v>
      </c>
      <c s="35" t="s">
        <v>5</v>
      </c>
      <c s="6" t="s">
        <v>5966</v>
      </c>
      <c s="36" t="s">
        <v>423</v>
      </c>
      <c s="37">
        <v>7.1</v>
      </c>
      <c s="36">
        <v>0.00047</v>
      </c>
      <c s="36">
        <f>ROUND(G5418*H5418,6)</f>
      </c>
      <c r="L5418" s="38">
        <v>0</v>
      </c>
      <c s="32">
        <f>ROUND(ROUND(L5418,2)*ROUND(G5418,3),2)</f>
      </c>
      <c s="36" t="s">
        <v>926</v>
      </c>
      <c>
        <f>(M5418*21)/100</f>
      </c>
      <c t="s">
        <v>28</v>
      </c>
    </row>
    <row r="5419" spans="1:5" ht="12.75">
      <c r="A5419" s="35" t="s">
        <v>56</v>
      </c>
      <c r="E5419" s="39" t="s">
        <v>5966</v>
      </c>
    </row>
    <row r="5420" spans="1:5" ht="12.75">
      <c r="A5420" s="35" t="s">
        <v>57</v>
      </c>
      <c r="E5420" s="40" t="s">
        <v>5</v>
      </c>
    </row>
    <row r="5421" spans="1:5" ht="12.75">
      <c r="A5421" t="s">
        <v>58</v>
      </c>
      <c r="E5421" s="39" t="s">
        <v>59</v>
      </c>
    </row>
    <row r="5422" spans="1:13" ht="12.75">
      <c r="A5422" t="s">
        <v>47</v>
      </c>
      <c r="C5422" s="31" t="s">
        <v>978</v>
      </c>
      <c r="E5422" s="33" t="s">
        <v>979</v>
      </c>
      <c r="J5422" s="32">
        <f>0</f>
      </c>
      <c s="32">
        <f>0</f>
      </c>
      <c s="32">
        <f>0+L5423+L5427</f>
      </c>
      <c s="32">
        <f>0+M5423+M5427</f>
      </c>
    </row>
    <row r="5423" spans="1:16" ht="25.5">
      <c r="A5423" t="s">
        <v>50</v>
      </c>
      <c s="34" t="s">
        <v>5967</v>
      </c>
      <c s="34" t="s">
        <v>980</v>
      </c>
      <c s="35" t="s">
        <v>981</v>
      </c>
      <c s="6" t="s">
        <v>982</v>
      </c>
      <c s="36" t="s">
        <v>939</v>
      </c>
      <c s="37">
        <v>810.984</v>
      </c>
      <c s="36">
        <v>0</v>
      </c>
      <c s="36">
        <f>ROUND(G5423*H5423,6)</f>
      </c>
      <c r="L5423" s="38">
        <v>0</v>
      </c>
      <c s="32">
        <f>ROUND(ROUND(L5423,2)*ROUND(G5423,3),2)</f>
      </c>
      <c s="36" t="s">
        <v>97</v>
      </c>
      <c>
        <f>(M5423*21)/100</f>
      </c>
      <c t="s">
        <v>28</v>
      </c>
    </row>
    <row r="5424" spans="1:5" ht="25.5">
      <c r="A5424" s="35" t="s">
        <v>56</v>
      </c>
      <c r="E5424" s="39" t="s">
        <v>982</v>
      </c>
    </row>
    <row r="5425" spans="1:5" ht="12.75">
      <c r="A5425" s="35" t="s">
        <v>57</v>
      </c>
      <c r="E5425" s="40" t="s">
        <v>5</v>
      </c>
    </row>
    <row r="5426" spans="1:5" ht="153">
      <c r="A5426" t="s">
        <v>58</v>
      </c>
      <c r="E5426" s="39" t="s">
        <v>983</v>
      </c>
    </row>
    <row r="5427" spans="1:16" ht="25.5">
      <c r="A5427" t="s">
        <v>50</v>
      </c>
      <c s="34" t="s">
        <v>5968</v>
      </c>
      <c s="34" t="s">
        <v>984</v>
      </c>
      <c s="35" t="s">
        <v>985</v>
      </c>
      <c s="6" t="s">
        <v>986</v>
      </c>
      <c s="36" t="s">
        <v>939</v>
      </c>
      <c s="37">
        <v>1892.297</v>
      </c>
      <c s="36">
        <v>0</v>
      </c>
      <c s="36">
        <f>ROUND(G5427*H5427,6)</f>
      </c>
      <c r="L5427" s="38">
        <v>0</v>
      </c>
      <c s="32">
        <f>ROUND(ROUND(L5427,2)*ROUND(G5427,3),2)</f>
      </c>
      <c s="36" t="s">
        <v>97</v>
      </c>
      <c>
        <f>(M5427*21)/100</f>
      </c>
      <c t="s">
        <v>28</v>
      </c>
    </row>
    <row r="5428" spans="1:5" ht="25.5">
      <c r="A5428" s="35" t="s">
        <v>56</v>
      </c>
      <c r="E5428" s="39" t="s">
        <v>986</v>
      </c>
    </row>
    <row r="5429" spans="1:5" ht="12.75">
      <c r="A5429" s="35" t="s">
        <v>57</v>
      </c>
      <c r="E5429" s="40" t="s">
        <v>5</v>
      </c>
    </row>
    <row r="5430" spans="1:5" ht="153">
      <c r="A5430" t="s">
        <v>58</v>
      </c>
      <c r="E5430" s="39" t="s">
        <v>983</v>
      </c>
    </row>
    <row r="5431" spans="1:13" ht="12.75">
      <c r="A5431" t="s">
        <v>47</v>
      </c>
      <c r="C5431" s="31" t="s">
        <v>987</v>
      </c>
      <c r="E5431" s="33" t="s">
        <v>988</v>
      </c>
      <c r="J5431" s="32">
        <f>0</f>
      </c>
      <c s="32">
        <f>0</f>
      </c>
      <c s="32">
        <f>0+L5432</f>
      </c>
      <c s="32">
        <f>0+M5432</f>
      </c>
    </row>
    <row r="5432" spans="1:16" ht="38.25">
      <c r="A5432" t="s">
        <v>50</v>
      </c>
      <c s="34" t="s">
        <v>5969</v>
      </c>
      <c s="34" t="s">
        <v>5970</v>
      </c>
      <c s="35" t="s">
        <v>5</v>
      </c>
      <c s="6" t="s">
        <v>1273</v>
      </c>
      <c s="36" t="s">
        <v>939</v>
      </c>
      <c s="37">
        <v>7098.775</v>
      </c>
      <c s="36">
        <v>0</v>
      </c>
      <c s="36">
        <f>ROUND(G5432*H5432,6)</f>
      </c>
      <c r="L5432" s="38">
        <v>0</v>
      </c>
      <c s="32">
        <f>ROUND(ROUND(L5432,2)*ROUND(G5432,3),2)</f>
      </c>
      <c s="36" t="s">
        <v>926</v>
      </c>
      <c>
        <f>(M5432*21)/100</f>
      </c>
      <c t="s">
        <v>28</v>
      </c>
    </row>
    <row r="5433" spans="1:5" ht="51">
      <c r="A5433" s="35" t="s">
        <v>56</v>
      </c>
      <c r="E5433" s="39" t="s">
        <v>5971</v>
      </c>
    </row>
    <row r="5434" spans="1:5" ht="12.75">
      <c r="A5434" s="35" t="s">
        <v>57</v>
      </c>
      <c r="E5434" s="40" t="s">
        <v>5</v>
      </c>
    </row>
    <row r="5435" spans="1:5" ht="12.75">
      <c r="A5435" t="s">
        <v>58</v>
      </c>
      <c r="E5435" s="39" t="s">
        <v>59</v>
      </c>
    </row>
    <row r="5436" spans="1:13" ht="12.75">
      <c r="A5436" t="s">
        <v>47</v>
      </c>
      <c r="C5436" s="31" t="s">
        <v>5972</v>
      </c>
      <c r="E5436" s="33" t="s">
        <v>5973</v>
      </c>
      <c r="J5436" s="32">
        <f>0</f>
      </c>
      <c s="32">
        <f>0</f>
      </c>
      <c s="32">
        <f>0+L5437</f>
      </c>
      <c s="32">
        <f>0+M5437</f>
      </c>
    </row>
    <row r="5437" spans="1:16" ht="12.75">
      <c r="A5437" t="s">
        <v>50</v>
      </c>
      <c s="34" t="s">
        <v>5974</v>
      </c>
      <c s="34" t="s">
        <v>5975</v>
      </c>
      <c s="35" t="s">
        <v>5</v>
      </c>
      <c s="6" t="s">
        <v>5976</v>
      </c>
      <c s="36" t="s">
        <v>90</v>
      </c>
      <c s="37">
        <v>18</v>
      </c>
      <c s="36">
        <v>0</v>
      </c>
      <c s="36">
        <f>ROUND(G5437*H5437,6)</f>
      </c>
      <c r="L5437" s="38">
        <v>0</v>
      </c>
      <c s="32">
        <f>ROUND(ROUND(L5437,2)*ROUND(G5437,3),2)</f>
      </c>
      <c s="36" t="s">
        <v>926</v>
      </c>
      <c>
        <f>(M5437*21)/100</f>
      </c>
      <c t="s">
        <v>28</v>
      </c>
    </row>
    <row r="5438" spans="1:5" ht="12.75">
      <c r="A5438" s="35" t="s">
        <v>56</v>
      </c>
      <c r="E5438" s="39" t="s">
        <v>5976</v>
      </c>
    </row>
    <row r="5439" spans="1:5" ht="12.75">
      <c r="A5439" s="35" t="s">
        <v>57</v>
      </c>
      <c r="E5439" s="40" t="s">
        <v>5</v>
      </c>
    </row>
    <row r="5440" spans="1:5" ht="12.75">
      <c r="A5440" t="s">
        <v>58</v>
      </c>
      <c r="E5440"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3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1992</v>
      </c>
      <c s="41">
        <f>Rekapitulace!C39</f>
      </c>
      <c s="20" t="s">
        <v>0</v>
      </c>
      <c t="s">
        <v>23</v>
      </c>
      <c t="s">
        <v>28</v>
      </c>
    </row>
    <row r="4" spans="1:16" ht="32" customHeight="1">
      <c r="A4" s="24" t="s">
        <v>20</v>
      </c>
      <c s="25" t="s">
        <v>29</v>
      </c>
      <c s="27" t="s">
        <v>1992</v>
      </c>
      <c r="E4" s="26" t="s">
        <v>1993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COUNTIFS(L8:L319,"=0",A8:A319,"P")+COUNTIFS(L8:L319,"",A8:A319,"P")+SUM(Q8:Q319)</f>
      </c>
    </row>
    <row r="8" spans="1:13" ht="12.75">
      <c r="A8" t="s">
        <v>45</v>
      </c>
      <c r="C8" s="28" t="s">
        <v>5979</v>
      </c>
      <c r="E8" s="30" t="s">
        <v>5978</v>
      </c>
      <c r="J8" s="29">
        <f>0+J9+J34+J71+J168+J189+J206+J295+J300+J309+J318</f>
      </c>
      <c s="29">
        <f>0+K9+K34+K71+K168+K189+K206+K295+K300+K309+K318</f>
      </c>
      <c s="29">
        <f>0+L9+L34+L71+L168+L189+L206+L295+L300+L309+L318</f>
      </c>
      <c s="29">
        <f>0+M9+M34+M71+M168+M189+M206+M295+M300+M309+M318</f>
      </c>
    </row>
    <row r="9" spans="1:13" ht="12.75">
      <c r="A9" t="s">
        <v>47</v>
      </c>
      <c r="C9" s="31" t="s">
        <v>51</v>
      </c>
      <c r="E9" s="33" t="s">
        <v>923</v>
      </c>
      <c r="J9" s="32">
        <f>0</f>
      </c>
      <c s="32">
        <f>0</f>
      </c>
      <c s="32">
        <f>0+L10+L14+L18+L22+L26+L30</f>
      </c>
      <c s="32">
        <f>0+M10+M14+M18+M22+M26+M30</f>
      </c>
    </row>
    <row r="10" spans="1:16" ht="25.5">
      <c r="A10" t="s">
        <v>50</v>
      </c>
      <c s="34" t="s">
        <v>51</v>
      </c>
      <c s="34" t="s">
        <v>5980</v>
      </c>
      <c s="35" t="s">
        <v>5</v>
      </c>
      <c s="6" t="s">
        <v>5981</v>
      </c>
      <c s="36" t="s">
        <v>236</v>
      </c>
      <c s="37">
        <v>2.854</v>
      </c>
      <c s="36">
        <v>0</v>
      </c>
      <c s="36">
        <f>ROUND(G10*H10,6)</f>
      </c>
      <c r="L10" s="38">
        <v>0</v>
      </c>
      <c s="32">
        <f>ROUND(ROUND(L10,2)*ROUND(G10,3),2)</f>
      </c>
      <c s="36" t="s">
        <v>926</v>
      </c>
      <c>
        <f>(M10*21)/100</f>
      </c>
      <c t="s">
        <v>28</v>
      </c>
    </row>
    <row r="11" spans="1:5" ht="25.5">
      <c r="A11" s="35" t="s">
        <v>56</v>
      </c>
      <c r="E11" s="39" t="s">
        <v>5981</v>
      </c>
    </row>
    <row r="12" spans="1:5" ht="12.75">
      <c r="A12" s="35" t="s">
        <v>57</v>
      </c>
      <c r="E12" s="40" t="s">
        <v>5</v>
      </c>
    </row>
    <row r="13" spans="1:5" ht="12.75">
      <c r="A13" t="s">
        <v>58</v>
      </c>
      <c r="E13" s="39" t="s">
        <v>59</v>
      </c>
    </row>
    <row r="14" spans="1:16" ht="25.5">
      <c r="A14" t="s">
        <v>50</v>
      </c>
      <c s="34" t="s">
        <v>28</v>
      </c>
      <c s="34" t="s">
        <v>5982</v>
      </c>
      <c s="35" t="s">
        <v>5</v>
      </c>
      <c s="6" t="s">
        <v>5983</v>
      </c>
      <c s="36" t="s">
        <v>236</v>
      </c>
      <c s="37">
        <v>7.558</v>
      </c>
      <c s="36">
        <v>0</v>
      </c>
      <c s="36">
        <f>ROUND(G14*H14,6)</f>
      </c>
      <c r="L14" s="38">
        <v>0</v>
      </c>
      <c s="32">
        <f>ROUND(ROUND(L14,2)*ROUND(G14,3),2)</f>
      </c>
      <c s="36" t="s">
        <v>926</v>
      </c>
      <c>
        <f>(M14*21)/100</f>
      </c>
      <c t="s">
        <v>28</v>
      </c>
    </row>
    <row r="15" spans="1:5" ht="25.5">
      <c r="A15" s="35" t="s">
        <v>56</v>
      </c>
      <c r="E15" s="39" t="s">
        <v>5983</v>
      </c>
    </row>
    <row r="16" spans="1:5" ht="12.75">
      <c r="A16" s="35" t="s">
        <v>57</v>
      </c>
      <c r="E16" s="40" t="s">
        <v>5</v>
      </c>
    </row>
    <row r="17" spans="1:5" ht="12.75">
      <c r="A17" t="s">
        <v>58</v>
      </c>
      <c r="E17" s="39" t="s">
        <v>59</v>
      </c>
    </row>
    <row r="18" spans="1:16" ht="25.5">
      <c r="A18" t="s">
        <v>50</v>
      </c>
      <c s="34" t="s">
        <v>26</v>
      </c>
      <c s="34" t="s">
        <v>927</v>
      </c>
      <c s="35" t="s">
        <v>5</v>
      </c>
      <c s="6" t="s">
        <v>928</v>
      </c>
      <c s="36" t="s">
        <v>236</v>
      </c>
      <c s="37">
        <v>30.234</v>
      </c>
      <c s="36">
        <v>0</v>
      </c>
      <c s="36">
        <f>ROUND(G18*H18,6)</f>
      </c>
      <c r="L18" s="38">
        <v>0</v>
      </c>
      <c s="32">
        <f>ROUND(ROUND(L18,2)*ROUND(G18,3),2)</f>
      </c>
      <c s="36" t="s">
        <v>926</v>
      </c>
      <c>
        <f>(M18*21)/100</f>
      </c>
      <c t="s">
        <v>28</v>
      </c>
    </row>
    <row r="19" spans="1:5" ht="25.5">
      <c r="A19" s="35" t="s">
        <v>56</v>
      </c>
      <c r="E19" s="39" t="s">
        <v>928</v>
      </c>
    </row>
    <row r="20" spans="1:5" ht="12.75">
      <c r="A20" s="35" t="s">
        <v>57</v>
      </c>
      <c r="E20" s="40" t="s">
        <v>5</v>
      </c>
    </row>
    <row r="21" spans="1:5" ht="12.75">
      <c r="A21" t="s">
        <v>58</v>
      </c>
      <c r="E21" s="39" t="s">
        <v>59</v>
      </c>
    </row>
    <row r="22" spans="1:16" ht="25.5">
      <c r="A22" t="s">
        <v>50</v>
      </c>
      <c s="34" t="s">
        <v>67</v>
      </c>
      <c s="34" t="s">
        <v>1025</v>
      </c>
      <c s="35" t="s">
        <v>5</v>
      </c>
      <c s="6" t="s">
        <v>1026</v>
      </c>
      <c s="36" t="s">
        <v>236</v>
      </c>
      <c s="37">
        <v>2.944</v>
      </c>
      <c s="36">
        <v>0</v>
      </c>
      <c s="36">
        <f>ROUND(G22*H22,6)</f>
      </c>
      <c r="L22" s="38">
        <v>0</v>
      </c>
      <c s="32">
        <f>ROUND(ROUND(L22,2)*ROUND(G22,3),2)</f>
      </c>
      <c s="36" t="s">
        <v>926</v>
      </c>
      <c>
        <f>(M22*21)/100</f>
      </c>
      <c t="s">
        <v>28</v>
      </c>
    </row>
    <row r="23" spans="1:5" ht="25.5">
      <c r="A23" s="35" t="s">
        <v>56</v>
      </c>
      <c r="E23" s="39" t="s">
        <v>1026</v>
      </c>
    </row>
    <row r="24" spans="1:5" ht="12.75">
      <c r="A24" s="35" t="s">
        <v>57</v>
      </c>
      <c r="E24" s="40" t="s">
        <v>5</v>
      </c>
    </row>
    <row r="25" spans="1:5" ht="12.75">
      <c r="A25" t="s">
        <v>58</v>
      </c>
      <c r="E25" s="39" t="s">
        <v>59</v>
      </c>
    </row>
    <row r="26" spans="1:16" ht="25.5">
      <c r="A26" t="s">
        <v>50</v>
      </c>
      <c s="34" t="s">
        <v>70</v>
      </c>
      <c s="34" t="s">
        <v>1209</v>
      </c>
      <c s="35" t="s">
        <v>5</v>
      </c>
      <c s="6" t="s">
        <v>1210</v>
      </c>
      <c s="36" t="s">
        <v>236</v>
      </c>
      <c s="37">
        <v>40.646</v>
      </c>
      <c s="36">
        <v>0</v>
      </c>
      <c s="36">
        <f>ROUND(G26*H26,6)</f>
      </c>
      <c r="L26" s="38">
        <v>0</v>
      </c>
      <c s="32">
        <f>ROUND(ROUND(L26,2)*ROUND(G26,3),2)</f>
      </c>
      <c s="36" t="s">
        <v>926</v>
      </c>
      <c>
        <f>(M26*21)/100</f>
      </c>
      <c t="s">
        <v>28</v>
      </c>
    </row>
    <row r="27" spans="1:5" ht="25.5">
      <c r="A27" s="35" t="s">
        <v>56</v>
      </c>
      <c r="E27" s="39" t="s">
        <v>1210</v>
      </c>
    </row>
    <row r="28" spans="1:5" ht="12.75">
      <c r="A28" s="35" t="s">
        <v>57</v>
      </c>
      <c r="E28" s="40" t="s">
        <v>5</v>
      </c>
    </row>
    <row r="29" spans="1:5" ht="12.75">
      <c r="A29" t="s">
        <v>58</v>
      </c>
      <c r="E29" s="39" t="s">
        <v>59</v>
      </c>
    </row>
    <row r="30" spans="1:16" ht="25.5">
      <c r="A30" t="s">
        <v>50</v>
      </c>
      <c s="34" t="s">
        <v>27</v>
      </c>
      <c s="34" t="s">
        <v>1211</v>
      </c>
      <c s="35" t="s">
        <v>5</v>
      </c>
      <c s="6" t="s">
        <v>1212</v>
      </c>
      <c s="36" t="s">
        <v>236</v>
      </c>
      <c s="37">
        <v>2.944</v>
      </c>
      <c s="36">
        <v>0</v>
      </c>
      <c s="36">
        <f>ROUND(G30*H30,6)</f>
      </c>
      <c r="L30" s="38">
        <v>0</v>
      </c>
      <c s="32">
        <f>ROUND(ROUND(L30,2)*ROUND(G30,3),2)</f>
      </c>
      <c s="36" t="s">
        <v>926</v>
      </c>
      <c>
        <f>(M30*21)/100</f>
      </c>
      <c t="s">
        <v>28</v>
      </c>
    </row>
    <row r="31" spans="1:5" ht="25.5">
      <c r="A31" s="35" t="s">
        <v>56</v>
      </c>
      <c r="E31" s="39" t="s">
        <v>1212</v>
      </c>
    </row>
    <row r="32" spans="1:5" ht="12.75">
      <c r="A32" s="35" t="s">
        <v>57</v>
      </c>
      <c r="E32" s="40" t="s">
        <v>5</v>
      </c>
    </row>
    <row r="33" spans="1:5" ht="12.75">
      <c r="A33" t="s">
        <v>58</v>
      </c>
      <c r="E33" s="39" t="s">
        <v>59</v>
      </c>
    </row>
    <row r="34" spans="1:13" ht="12.75">
      <c r="A34" t="s">
        <v>47</v>
      </c>
      <c r="C34" s="31" t="s">
        <v>28</v>
      </c>
      <c r="E34" s="33" t="s">
        <v>942</v>
      </c>
      <c r="J34" s="32">
        <f>0</f>
      </c>
      <c s="32">
        <f>0</f>
      </c>
      <c s="32">
        <f>0+L35+L39+L43+L47+L51+L55+L59+L63+L67</f>
      </c>
      <c s="32">
        <f>0+M35+M39+M43+M47+M51+M55+M59+M63+M67</f>
      </c>
    </row>
    <row r="35" spans="1:16" ht="25.5">
      <c r="A35" t="s">
        <v>50</v>
      </c>
      <c s="34" t="s">
        <v>75</v>
      </c>
      <c s="34" t="s">
        <v>5984</v>
      </c>
      <c s="35" t="s">
        <v>5</v>
      </c>
      <c s="6" t="s">
        <v>5985</v>
      </c>
      <c s="36" t="s">
        <v>236</v>
      </c>
      <c s="37">
        <v>1.07</v>
      </c>
      <c s="36">
        <v>2.16</v>
      </c>
      <c s="36">
        <f>ROUND(G35*H35,6)</f>
      </c>
      <c r="L35" s="38">
        <v>0</v>
      </c>
      <c s="32">
        <f>ROUND(ROUND(L35,2)*ROUND(G35,3),2)</f>
      </c>
      <c s="36" t="s">
        <v>926</v>
      </c>
      <c>
        <f>(M35*21)/100</f>
      </c>
      <c t="s">
        <v>28</v>
      </c>
    </row>
    <row r="36" spans="1:5" ht="25.5">
      <c r="A36" s="35" t="s">
        <v>56</v>
      </c>
      <c r="E36" s="39" t="s">
        <v>5985</v>
      </c>
    </row>
    <row r="37" spans="1:5" ht="12.75">
      <c r="A37" s="35" t="s">
        <v>57</v>
      </c>
      <c r="E37" s="40" t="s">
        <v>5</v>
      </c>
    </row>
    <row r="38" spans="1:5" ht="12.75">
      <c r="A38" t="s">
        <v>58</v>
      </c>
      <c r="E38" s="39" t="s">
        <v>59</v>
      </c>
    </row>
    <row r="39" spans="1:16" ht="25.5">
      <c r="A39" t="s">
        <v>50</v>
      </c>
      <c s="34" t="s">
        <v>78</v>
      </c>
      <c s="34" t="s">
        <v>1702</v>
      </c>
      <c s="35" t="s">
        <v>5</v>
      </c>
      <c s="6" t="s">
        <v>1703</v>
      </c>
      <c s="36" t="s">
        <v>236</v>
      </c>
      <c s="37">
        <v>1.784</v>
      </c>
      <c s="36">
        <v>2.50187</v>
      </c>
      <c s="36">
        <f>ROUND(G39*H39,6)</f>
      </c>
      <c r="L39" s="38">
        <v>0</v>
      </c>
      <c s="32">
        <f>ROUND(ROUND(L39,2)*ROUND(G39,3),2)</f>
      </c>
      <c s="36" t="s">
        <v>926</v>
      </c>
      <c>
        <f>(M39*21)/100</f>
      </c>
      <c t="s">
        <v>28</v>
      </c>
    </row>
    <row r="40" spans="1:5" ht="25.5">
      <c r="A40" s="35" t="s">
        <v>56</v>
      </c>
      <c r="E40" s="39" t="s">
        <v>1703</v>
      </c>
    </row>
    <row r="41" spans="1:5" ht="12.75">
      <c r="A41" s="35" t="s">
        <v>57</v>
      </c>
      <c r="E41" s="40" t="s">
        <v>5</v>
      </c>
    </row>
    <row r="42" spans="1:5" ht="12.75">
      <c r="A42" t="s">
        <v>58</v>
      </c>
      <c r="E42" s="39" t="s">
        <v>59</v>
      </c>
    </row>
    <row r="43" spans="1:16" ht="12.75">
      <c r="A43" t="s">
        <v>50</v>
      </c>
      <c s="34" t="s">
        <v>81</v>
      </c>
      <c s="34" t="s">
        <v>1704</v>
      </c>
      <c s="35" t="s">
        <v>5</v>
      </c>
      <c s="6" t="s">
        <v>1705</v>
      </c>
      <c s="36" t="s">
        <v>423</v>
      </c>
      <c s="37">
        <v>3.568</v>
      </c>
      <c s="36">
        <v>0.00247</v>
      </c>
      <c s="36">
        <f>ROUND(G43*H43,6)</f>
      </c>
      <c r="L43" s="38">
        <v>0</v>
      </c>
      <c s="32">
        <f>ROUND(ROUND(L43,2)*ROUND(G43,3),2)</f>
      </c>
      <c s="36" t="s">
        <v>926</v>
      </c>
      <c>
        <f>(M43*21)/100</f>
      </c>
      <c t="s">
        <v>28</v>
      </c>
    </row>
    <row r="44" spans="1:5" ht="12.75">
      <c r="A44" s="35" t="s">
        <v>56</v>
      </c>
      <c r="E44" s="39" t="s">
        <v>1705</v>
      </c>
    </row>
    <row r="45" spans="1:5" ht="12.75">
      <c r="A45" s="35" t="s">
        <v>57</v>
      </c>
      <c r="E45" s="40" t="s">
        <v>5</v>
      </c>
    </row>
    <row r="46" spans="1:5" ht="12.75">
      <c r="A46" t="s">
        <v>58</v>
      </c>
      <c r="E46" s="39" t="s">
        <v>59</v>
      </c>
    </row>
    <row r="47" spans="1:16" ht="12.75">
      <c r="A47" t="s">
        <v>50</v>
      </c>
      <c s="34" t="s">
        <v>84</v>
      </c>
      <c s="34" t="s">
        <v>1706</v>
      </c>
      <c s="35" t="s">
        <v>5</v>
      </c>
      <c s="6" t="s">
        <v>1707</v>
      </c>
      <c s="36" t="s">
        <v>423</v>
      </c>
      <c s="37">
        <v>3.568</v>
      </c>
      <c s="36">
        <v>0</v>
      </c>
      <c s="36">
        <f>ROUND(G47*H47,6)</f>
      </c>
      <c r="L47" s="38">
        <v>0</v>
      </c>
      <c s="32">
        <f>ROUND(ROUND(L47,2)*ROUND(G47,3),2)</f>
      </c>
      <c s="36" t="s">
        <v>926</v>
      </c>
      <c>
        <f>(M47*21)/100</f>
      </c>
      <c t="s">
        <v>28</v>
      </c>
    </row>
    <row r="48" spans="1:5" ht="12.75">
      <c r="A48" s="35" t="s">
        <v>56</v>
      </c>
      <c r="E48" s="39" t="s">
        <v>1707</v>
      </c>
    </row>
    <row r="49" spans="1:5" ht="12.75">
      <c r="A49" s="35" t="s">
        <v>57</v>
      </c>
      <c r="E49" s="40" t="s">
        <v>5</v>
      </c>
    </row>
    <row r="50" spans="1:5" ht="12.75">
      <c r="A50" t="s">
        <v>58</v>
      </c>
      <c r="E50" s="39" t="s">
        <v>59</v>
      </c>
    </row>
    <row r="51" spans="1:16" ht="12.75">
      <c r="A51" t="s">
        <v>50</v>
      </c>
      <c s="34" t="s">
        <v>87</v>
      </c>
      <c s="34" t="s">
        <v>1708</v>
      </c>
      <c s="35" t="s">
        <v>5</v>
      </c>
      <c s="6" t="s">
        <v>1709</v>
      </c>
      <c s="36" t="s">
        <v>939</v>
      </c>
      <c s="37">
        <v>0.124</v>
      </c>
      <c s="36">
        <v>1.06277</v>
      </c>
      <c s="36">
        <f>ROUND(G51*H51,6)</f>
      </c>
      <c r="L51" s="38">
        <v>0</v>
      </c>
      <c s="32">
        <f>ROUND(ROUND(L51,2)*ROUND(G51,3),2)</f>
      </c>
      <c s="36" t="s">
        <v>926</v>
      </c>
      <c>
        <f>(M51*21)/100</f>
      </c>
      <c t="s">
        <v>28</v>
      </c>
    </row>
    <row r="52" spans="1:5" ht="12.75">
      <c r="A52" s="35" t="s">
        <v>56</v>
      </c>
      <c r="E52" s="39" t="s">
        <v>1709</v>
      </c>
    </row>
    <row r="53" spans="1:5" ht="12.75">
      <c r="A53" s="35" t="s">
        <v>57</v>
      </c>
      <c r="E53" s="40" t="s">
        <v>5</v>
      </c>
    </row>
    <row r="54" spans="1:5" ht="12.75">
      <c r="A54" t="s">
        <v>58</v>
      </c>
      <c r="E54" s="39" t="s">
        <v>59</v>
      </c>
    </row>
    <row r="55" spans="1:16" ht="25.5">
      <c r="A55" t="s">
        <v>50</v>
      </c>
      <c s="34" t="s">
        <v>91</v>
      </c>
      <c s="34" t="s">
        <v>950</v>
      </c>
      <c s="35" t="s">
        <v>5</v>
      </c>
      <c s="6" t="s">
        <v>951</v>
      </c>
      <c s="36" t="s">
        <v>236</v>
      </c>
      <c s="37">
        <v>25.616</v>
      </c>
      <c s="36">
        <v>2.301022</v>
      </c>
      <c s="36">
        <f>ROUND(G55*H55,6)</f>
      </c>
      <c r="L55" s="38">
        <v>0</v>
      </c>
      <c s="32">
        <f>ROUND(ROUND(L55,2)*ROUND(G55,3),2)</f>
      </c>
      <c s="36" t="s">
        <v>926</v>
      </c>
      <c>
        <f>(M55*21)/100</f>
      </c>
      <c t="s">
        <v>28</v>
      </c>
    </row>
    <row r="56" spans="1:5" ht="25.5">
      <c r="A56" s="35" t="s">
        <v>56</v>
      </c>
      <c r="E56" s="39" t="s">
        <v>951</v>
      </c>
    </row>
    <row r="57" spans="1:5" ht="12.75">
      <c r="A57" s="35" t="s">
        <v>57</v>
      </c>
      <c r="E57" s="40" t="s">
        <v>5</v>
      </c>
    </row>
    <row r="58" spans="1:5" ht="12.75">
      <c r="A58" t="s">
        <v>58</v>
      </c>
      <c r="E58" s="39" t="s">
        <v>59</v>
      </c>
    </row>
    <row r="59" spans="1:16" ht="25.5">
      <c r="A59" t="s">
        <v>50</v>
      </c>
      <c s="34" t="s">
        <v>94</v>
      </c>
      <c s="34" t="s">
        <v>5986</v>
      </c>
      <c s="35" t="s">
        <v>5</v>
      </c>
      <c s="6" t="s">
        <v>5987</v>
      </c>
      <c s="36" t="s">
        <v>236</v>
      </c>
      <c s="37">
        <v>6.656</v>
      </c>
      <c s="36">
        <v>2.501872</v>
      </c>
      <c s="36">
        <f>ROUND(G59*H59,6)</f>
      </c>
      <c r="L59" s="38">
        <v>0</v>
      </c>
      <c s="32">
        <f>ROUND(ROUND(L59,2)*ROUND(G59,3),2)</f>
      </c>
      <c s="36" t="s">
        <v>926</v>
      </c>
      <c>
        <f>(M59*21)/100</f>
      </c>
      <c t="s">
        <v>28</v>
      </c>
    </row>
    <row r="60" spans="1:5" ht="25.5">
      <c r="A60" s="35" t="s">
        <v>56</v>
      </c>
      <c r="E60" s="39" t="s">
        <v>5987</v>
      </c>
    </row>
    <row r="61" spans="1:5" ht="12.75">
      <c r="A61" s="35" t="s">
        <v>57</v>
      </c>
      <c r="E61" s="40" t="s">
        <v>5</v>
      </c>
    </row>
    <row r="62" spans="1:5" ht="12.75">
      <c r="A62" t="s">
        <v>58</v>
      </c>
      <c r="E62" s="39" t="s">
        <v>59</v>
      </c>
    </row>
    <row r="63" spans="1:16" ht="25.5">
      <c r="A63" t="s">
        <v>50</v>
      </c>
      <c s="34" t="s">
        <v>101</v>
      </c>
      <c s="34" t="s">
        <v>5988</v>
      </c>
      <c s="35" t="s">
        <v>5</v>
      </c>
      <c s="6" t="s">
        <v>5989</v>
      </c>
      <c s="36" t="s">
        <v>423</v>
      </c>
      <c s="37">
        <v>3.32</v>
      </c>
      <c s="36">
        <v>0.96226</v>
      </c>
      <c s="36">
        <f>ROUND(G63*H63,6)</f>
      </c>
      <c r="L63" s="38">
        <v>0</v>
      </c>
      <c s="32">
        <f>ROUND(ROUND(L63,2)*ROUND(G63,3),2)</f>
      </c>
      <c s="36" t="s">
        <v>926</v>
      </c>
      <c>
        <f>(M63*21)/100</f>
      </c>
      <c t="s">
        <v>28</v>
      </c>
    </row>
    <row r="64" spans="1:5" ht="25.5">
      <c r="A64" s="35" t="s">
        <v>56</v>
      </c>
      <c r="E64" s="39" t="s">
        <v>5989</v>
      </c>
    </row>
    <row r="65" spans="1:5" ht="12.75">
      <c r="A65" s="35" t="s">
        <v>57</v>
      </c>
      <c r="E65" s="40" t="s">
        <v>5</v>
      </c>
    </row>
    <row r="66" spans="1:5" ht="12.75">
      <c r="A66" t="s">
        <v>58</v>
      </c>
      <c r="E66" s="39" t="s">
        <v>59</v>
      </c>
    </row>
    <row r="67" spans="1:16" ht="25.5">
      <c r="A67" t="s">
        <v>50</v>
      </c>
      <c s="34" t="s">
        <v>104</v>
      </c>
      <c s="34" t="s">
        <v>2037</v>
      </c>
      <c s="35" t="s">
        <v>5</v>
      </c>
      <c s="6" t="s">
        <v>2038</v>
      </c>
      <c s="36" t="s">
        <v>939</v>
      </c>
      <c s="37">
        <v>0.199</v>
      </c>
      <c s="36">
        <v>1.059403</v>
      </c>
      <c s="36">
        <f>ROUND(G67*H67,6)</f>
      </c>
      <c r="L67" s="38">
        <v>0</v>
      </c>
      <c s="32">
        <f>ROUND(ROUND(L67,2)*ROUND(G67,3),2)</f>
      </c>
      <c s="36" t="s">
        <v>926</v>
      </c>
      <c>
        <f>(M67*21)/100</f>
      </c>
      <c t="s">
        <v>28</v>
      </c>
    </row>
    <row r="68" spans="1:5" ht="38.25">
      <c r="A68" s="35" t="s">
        <v>56</v>
      </c>
      <c r="E68" s="39" t="s">
        <v>2039</v>
      </c>
    </row>
    <row r="69" spans="1:5" ht="12.75">
      <c r="A69" s="35" t="s">
        <v>57</v>
      </c>
      <c r="E69" s="40" t="s">
        <v>5</v>
      </c>
    </row>
    <row r="70" spans="1:5" ht="12.75">
      <c r="A70" t="s">
        <v>58</v>
      </c>
      <c r="E70" s="39" t="s">
        <v>59</v>
      </c>
    </row>
    <row r="71" spans="1:13" ht="12.75">
      <c r="A71" t="s">
        <v>47</v>
      </c>
      <c r="C71" s="31" t="s">
        <v>26</v>
      </c>
      <c r="E71" s="33" t="s">
        <v>952</v>
      </c>
      <c r="J71" s="32">
        <f>0</f>
      </c>
      <c s="32">
        <f>0</f>
      </c>
      <c s="32">
        <f>0+L72+L76+L80+L84+L88+L92+L96+L100+L104+L108+L112+L116+L120+L124+L128+L132+L136+L140+L144+L148+L152+L156+L160+L164</f>
      </c>
      <c s="32">
        <f>0+M72+M76+M80+M84+M88+M92+M96+M100+M104+M108+M112+M116+M120+M124+M128+M132+M136+M140+M144+M148+M152+M156+M160+M164</f>
      </c>
    </row>
    <row r="72" spans="1:16" ht="25.5">
      <c r="A72" t="s">
        <v>50</v>
      </c>
      <c s="34" t="s">
        <v>109</v>
      </c>
      <c s="34" t="s">
        <v>5990</v>
      </c>
      <c s="35" t="s">
        <v>5</v>
      </c>
      <c s="6" t="s">
        <v>5991</v>
      </c>
      <c s="36" t="s">
        <v>54</v>
      </c>
      <c s="37">
        <v>156</v>
      </c>
      <c s="36">
        <v>0.174888</v>
      </c>
      <c s="36">
        <f>ROUND(G72*H72,6)</f>
      </c>
      <c r="L72" s="38">
        <v>0</v>
      </c>
      <c s="32">
        <f>ROUND(ROUND(L72,2)*ROUND(G72,3),2)</f>
      </c>
      <c s="36" t="s">
        <v>926</v>
      </c>
      <c>
        <f>(M72*21)/100</f>
      </c>
      <c t="s">
        <v>28</v>
      </c>
    </row>
    <row r="73" spans="1:5" ht="25.5">
      <c r="A73" s="35" t="s">
        <v>56</v>
      </c>
      <c r="E73" s="39" t="s">
        <v>5991</v>
      </c>
    </row>
    <row r="74" spans="1:5" ht="12.75">
      <c r="A74" s="35" t="s">
        <v>57</v>
      </c>
      <c r="E74" s="40" t="s">
        <v>5</v>
      </c>
    </row>
    <row r="75" spans="1:5" ht="12.75">
      <c r="A75" t="s">
        <v>58</v>
      </c>
      <c r="E75" s="39" t="s">
        <v>59</v>
      </c>
    </row>
    <row r="76" spans="1:16" ht="25.5">
      <c r="A76" t="s">
        <v>50</v>
      </c>
      <c s="34" t="s">
        <v>112</v>
      </c>
      <c s="34" t="s">
        <v>5992</v>
      </c>
      <c s="35" t="s">
        <v>5</v>
      </c>
      <c s="6" t="s">
        <v>5993</v>
      </c>
      <c s="36" t="s">
        <v>54</v>
      </c>
      <c s="37">
        <v>130</v>
      </c>
      <c s="36">
        <v>0.0048</v>
      </c>
      <c s="36">
        <f>ROUND(G76*H76,6)</f>
      </c>
      <c r="L76" s="38">
        <v>0</v>
      </c>
      <c s="32">
        <f>ROUND(ROUND(L76,2)*ROUND(G76,3),2)</f>
      </c>
      <c s="36" t="s">
        <v>926</v>
      </c>
      <c>
        <f>(M76*21)/100</f>
      </c>
      <c t="s">
        <v>28</v>
      </c>
    </row>
    <row r="77" spans="1:5" ht="25.5">
      <c r="A77" s="35" t="s">
        <v>56</v>
      </c>
      <c r="E77" s="39" t="s">
        <v>5993</v>
      </c>
    </row>
    <row r="78" spans="1:5" ht="12.75">
      <c r="A78" s="35" t="s">
        <v>57</v>
      </c>
      <c r="E78" s="40" t="s">
        <v>5</v>
      </c>
    </row>
    <row r="79" spans="1:5" ht="12.75">
      <c r="A79" t="s">
        <v>58</v>
      </c>
      <c r="E79" s="39" t="s">
        <v>59</v>
      </c>
    </row>
    <row r="80" spans="1:16" ht="25.5">
      <c r="A80" t="s">
        <v>50</v>
      </c>
      <c s="34" t="s">
        <v>115</v>
      </c>
      <c s="34" t="s">
        <v>5994</v>
      </c>
      <c s="35" t="s">
        <v>51</v>
      </c>
      <c s="6" t="s">
        <v>5995</v>
      </c>
      <c s="36" t="s">
        <v>64</v>
      </c>
      <c s="37">
        <v>36.4</v>
      </c>
      <c s="36">
        <v>0.00711</v>
      </c>
      <c s="36">
        <f>ROUND(G80*H80,6)</f>
      </c>
      <c r="L80" s="38">
        <v>0</v>
      </c>
      <c s="32">
        <f>ROUND(ROUND(L80,2)*ROUND(G80,3),2)</f>
      </c>
      <c s="36" t="s">
        <v>926</v>
      </c>
      <c>
        <f>(M80*21)/100</f>
      </c>
      <c t="s">
        <v>28</v>
      </c>
    </row>
    <row r="81" spans="1:5" ht="12.75">
      <c r="A81" s="35" t="s">
        <v>56</v>
      </c>
      <c r="E81" s="39" t="s">
        <v>5996</v>
      </c>
    </row>
    <row r="82" spans="1:5" ht="12.75">
      <c r="A82" s="35" t="s">
        <v>57</v>
      </c>
      <c r="E82" s="40" t="s">
        <v>5</v>
      </c>
    </row>
    <row r="83" spans="1:5" ht="12.75">
      <c r="A83" t="s">
        <v>58</v>
      </c>
      <c r="E83" s="39" t="s">
        <v>59</v>
      </c>
    </row>
    <row r="84" spans="1:16" ht="25.5">
      <c r="A84" t="s">
        <v>50</v>
      </c>
      <c s="34" t="s">
        <v>118</v>
      </c>
      <c s="34" t="s">
        <v>5997</v>
      </c>
      <c s="35" t="s">
        <v>5</v>
      </c>
      <c s="6" t="s">
        <v>5998</v>
      </c>
      <c s="36" t="s">
        <v>54</v>
      </c>
      <c s="37">
        <v>13</v>
      </c>
      <c s="36">
        <v>0</v>
      </c>
      <c s="36">
        <f>ROUND(G84*H84,6)</f>
      </c>
      <c r="L84" s="38">
        <v>0</v>
      </c>
      <c s="32">
        <f>ROUND(ROUND(L84,2)*ROUND(G84,3),2)</f>
      </c>
      <c s="36" t="s">
        <v>97</v>
      </c>
      <c>
        <f>(M84*21)/100</f>
      </c>
      <c t="s">
        <v>28</v>
      </c>
    </row>
    <row r="85" spans="1:5" ht="25.5">
      <c r="A85" s="35" t="s">
        <v>56</v>
      </c>
      <c r="E85" s="39" t="s">
        <v>5998</v>
      </c>
    </row>
    <row r="86" spans="1:5" ht="12.75">
      <c r="A86" s="35" t="s">
        <v>57</v>
      </c>
      <c r="E86" s="40" t="s">
        <v>5</v>
      </c>
    </row>
    <row r="87" spans="1:5" ht="12.75">
      <c r="A87" t="s">
        <v>58</v>
      </c>
      <c r="E87" s="39" t="s">
        <v>5</v>
      </c>
    </row>
    <row r="88" spans="1:16" ht="12.75">
      <c r="A88" t="s">
        <v>50</v>
      </c>
      <c s="34" t="s">
        <v>121</v>
      </c>
      <c s="34" t="s">
        <v>5999</v>
      </c>
      <c s="35" t="s">
        <v>5</v>
      </c>
      <c s="6" t="s">
        <v>6000</v>
      </c>
      <c s="36" t="s">
        <v>939</v>
      </c>
      <c s="37">
        <v>1.203</v>
      </c>
      <c s="36">
        <v>1</v>
      </c>
      <c s="36">
        <f>ROUND(G88*H88,6)</f>
      </c>
      <c r="L88" s="38">
        <v>0</v>
      </c>
      <c s="32">
        <f>ROUND(ROUND(L88,2)*ROUND(G88,3),2)</f>
      </c>
      <c s="36" t="s">
        <v>926</v>
      </c>
      <c>
        <f>(M88*21)/100</f>
      </c>
      <c t="s">
        <v>28</v>
      </c>
    </row>
    <row r="89" spans="1:5" ht="12.75">
      <c r="A89" s="35" t="s">
        <v>56</v>
      </c>
      <c r="E89" s="39" t="s">
        <v>6001</v>
      </c>
    </row>
    <row r="90" spans="1:5" ht="12.75">
      <c r="A90" s="35" t="s">
        <v>57</v>
      </c>
      <c r="E90" s="40" t="s">
        <v>5</v>
      </c>
    </row>
    <row r="91" spans="1:5" ht="12.75">
      <c r="A91" t="s">
        <v>58</v>
      </c>
      <c r="E91" s="39" t="s">
        <v>59</v>
      </c>
    </row>
    <row r="92" spans="1:16" ht="12.75">
      <c r="A92" t="s">
        <v>50</v>
      </c>
      <c s="34" t="s">
        <v>125</v>
      </c>
      <c s="34" t="s">
        <v>6002</v>
      </c>
      <c s="35" t="s">
        <v>5</v>
      </c>
      <c s="6" t="s">
        <v>6003</v>
      </c>
      <c s="36" t="s">
        <v>54</v>
      </c>
      <c s="37">
        <v>28</v>
      </c>
      <c s="36">
        <v>0.17489</v>
      </c>
      <c s="36">
        <f>ROUND(G92*H92,6)</f>
      </c>
      <c r="L92" s="38">
        <v>0</v>
      </c>
      <c s="32">
        <f>ROUND(ROUND(L92,2)*ROUND(G92,3),2)</f>
      </c>
      <c s="36" t="s">
        <v>97</v>
      </c>
      <c>
        <f>(M92*21)/100</f>
      </c>
      <c t="s">
        <v>28</v>
      </c>
    </row>
    <row r="93" spans="1:5" ht="12.75">
      <c r="A93" s="35" t="s">
        <v>56</v>
      </c>
      <c r="E93" s="39" t="s">
        <v>6003</v>
      </c>
    </row>
    <row r="94" spans="1:5" ht="12.75">
      <c r="A94" s="35" t="s">
        <v>57</v>
      </c>
      <c r="E94" s="40" t="s">
        <v>5</v>
      </c>
    </row>
    <row r="95" spans="1:5" ht="12.75">
      <c r="A95" t="s">
        <v>58</v>
      </c>
      <c r="E95" s="39" t="s">
        <v>5</v>
      </c>
    </row>
    <row r="96" spans="1:16" ht="25.5">
      <c r="A96" t="s">
        <v>50</v>
      </c>
      <c s="34" t="s">
        <v>128</v>
      </c>
      <c s="34" t="s">
        <v>5994</v>
      </c>
      <c s="35" t="s">
        <v>5</v>
      </c>
      <c s="6" t="s">
        <v>5995</v>
      </c>
      <c s="36" t="s">
        <v>64</v>
      </c>
      <c s="37">
        <v>134.4</v>
      </c>
      <c s="36">
        <v>0.00711</v>
      </c>
      <c s="36">
        <f>ROUND(G96*H96,6)</f>
      </c>
      <c r="L96" s="38">
        <v>0</v>
      </c>
      <c s="32">
        <f>ROUND(ROUND(L96,2)*ROUND(G96,3),2)</f>
      </c>
      <c s="36" t="s">
        <v>926</v>
      </c>
      <c>
        <f>(M96*21)/100</f>
      </c>
      <c t="s">
        <v>28</v>
      </c>
    </row>
    <row r="97" spans="1:5" ht="12.75">
      <c r="A97" s="35" t="s">
        <v>56</v>
      </c>
      <c r="E97" s="39" t="s">
        <v>5996</v>
      </c>
    </row>
    <row r="98" spans="1:5" ht="12.75">
      <c r="A98" s="35" t="s">
        <v>57</v>
      </c>
      <c r="E98" s="40" t="s">
        <v>5</v>
      </c>
    </row>
    <row r="99" spans="1:5" ht="12.75">
      <c r="A99" t="s">
        <v>58</v>
      </c>
      <c r="E99" s="39" t="s">
        <v>59</v>
      </c>
    </row>
    <row r="100" spans="1:16" ht="12.75">
      <c r="A100" t="s">
        <v>50</v>
      </c>
      <c s="34" t="s">
        <v>132</v>
      </c>
      <c s="34" t="s">
        <v>2054</v>
      </c>
      <c s="35" t="s">
        <v>5</v>
      </c>
      <c s="6" t="s">
        <v>2055</v>
      </c>
      <c s="36" t="s">
        <v>54</v>
      </c>
      <c s="37">
        <v>7</v>
      </c>
      <c s="36">
        <v>0.107535</v>
      </c>
      <c s="36">
        <f>ROUND(G100*H100,6)</f>
      </c>
      <c r="L100" s="38">
        <v>0</v>
      </c>
      <c s="32">
        <f>ROUND(ROUND(L100,2)*ROUND(G100,3),2)</f>
      </c>
      <c s="36" t="s">
        <v>926</v>
      </c>
      <c>
        <f>(M100*21)/100</f>
      </c>
      <c t="s">
        <v>28</v>
      </c>
    </row>
    <row r="101" spans="1:5" ht="12.75">
      <c r="A101" s="35" t="s">
        <v>56</v>
      </c>
      <c r="E101" s="39" t="s">
        <v>2055</v>
      </c>
    </row>
    <row r="102" spans="1:5" ht="12.75">
      <c r="A102" s="35" t="s">
        <v>57</v>
      </c>
      <c r="E102" s="40" t="s">
        <v>5</v>
      </c>
    </row>
    <row r="103" spans="1:5" ht="12.75">
      <c r="A103" t="s">
        <v>58</v>
      </c>
      <c r="E103" s="39" t="s">
        <v>59</v>
      </c>
    </row>
    <row r="104" spans="1:16" ht="12.75">
      <c r="A104" t="s">
        <v>50</v>
      </c>
      <c s="34" t="s">
        <v>136</v>
      </c>
      <c s="34" t="s">
        <v>2072</v>
      </c>
      <c s="35" t="s">
        <v>5</v>
      </c>
      <c s="6" t="s">
        <v>6004</v>
      </c>
      <c s="36" t="s">
        <v>54</v>
      </c>
      <c s="37">
        <v>1</v>
      </c>
      <c s="36">
        <v>0.74723</v>
      </c>
      <c s="36">
        <f>ROUND(G104*H104,6)</f>
      </c>
      <c r="L104" s="38">
        <v>0</v>
      </c>
      <c s="32">
        <f>ROUND(ROUND(L104,2)*ROUND(G104,3),2)</f>
      </c>
      <c s="36" t="s">
        <v>97</v>
      </c>
      <c>
        <f>(M104*21)/100</f>
      </c>
      <c t="s">
        <v>28</v>
      </c>
    </row>
    <row r="105" spans="1:5" ht="12.75">
      <c r="A105" s="35" t="s">
        <v>56</v>
      </c>
      <c r="E105" s="39" t="s">
        <v>6004</v>
      </c>
    </row>
    <row r="106" spans="1:5" ht="12.75">
      <c r="A106" s="35" t="s">
        <v>57</v>
      </c>
      <c r="E106" s="40" t="s">
        <v>5</v>
      </c>
    </row>
    <row r="107" spans="1:5" ht="12.75">
      <c r="A107" t="s">
        <v>58</v>
      </c>
      <c r="E107" s="39" t="s">
        <v>5</v>
      </c>
    </row>
    <row r="108" spans="1:16" ht="12.75">
      <c r="A108" t="s">
        <v>50</v>
      </c>
      <c s="34" t="s">
        <v>140</v>
      </c>
      <c s="34" t="s">
        <v>2074</v>
      </c>
      <c s="35" t="s">
        <v>5</v>
      </c>
      <c s="6" t="s">
        <v>6005</v>
      </c>
      <c s="36" t="s">
        <v>54</v>
      </c>
      <c s="37">
        <v>1</v>
      </c>
      <c s="36">
        <v>0.54168</v>
      </c>
      <c s="36">
        <f>ROUND(G108*H108,6)</f>
      </c>
      <c r="L108" s="38">
        <v>0</v>
      </c>
      <c s="32">
        <f>ROUND(ROUND(L108,2)*ROUND(G108,3),2)</f>
      </c>
      <c s="36" t="s">
        <v>97</v>
      </c>
      <c>
        <f>(M108*21)/100</f>
      </c>
      <c t="s">
        <v>28</v>
      </c>
    </row>
    <row r="109" spans="1:5" ht="12.75">
      <c r="A109" s="35" t="s">
        <v>56</v>
      </c>
      <c r="E109" s="39" t="s">
        <v>6005</v>
      </c>
    </row>
    <row r="110" spans="1:5" ht="12.75">
      <c r="A110" s="35" t="s">
        <v>57</v>
      </c>
      <c r="E110" s="40" t="s">
        <v>5</v>
      </c>
    </row>
    <row r="111" spans="1:5" ht="12.75">
      <c r="A111" t="s">
        <v>58</v>
      </c>
      <c r="E111" s="39" t="s">
        <v>5</v>
      </c>
    </row>
    <row r="112" spans="1:16" ht="12.75">
      <c r="A112" t="s">
        <v>50</v>
      </c>
      <c s="34" t="s">
        <v>144</v>
      </c>
      <c s="34" t="s">
        <v>2084</v>
      </c>
      <c s="35" t="s">
        <v>5</v>
      </c>
      <c s="6" t="s">
        <v>6006</v>
      </c>
      <c s="36" t="s">
        <v>54</v>
      </c>
      <c s="37">
        <v>1</v>
      </c>
      <c s="36">
        <v>0.729</v>
      </c>
      <c s="36">
        <f>ROUND(G112*H112,6)</f>
      </c>
      <c r="L112" s="38">
        <v>0</v>
      </c>
      <c s="32">
        <f>ROUND(ROUND(L112,2)*ROUND(G112,3),2)</f>
      </c>
      <c s="36" t="s">
        <v>97</v>
      </c>
      <c>
        <f>(M112*21)/100</f>
      </c>
      <c t="s">
        <v>28</v>
      </c>
    </row>
    <row r="113" spans="1:5" ht="12.75">
      <c r="A113" s="35" t="s">
        <v>56</v>
      </c>
      <c r="E113" s="39" t="s">
        <v>6006</v>
      </c>
    </row>
    <row r="114" spans="1:5" ht="12.75">
      <c r="A114" s="35" t="s">
        <v>57</v>
      </c>
      <c r="E114" s="40" t="s">
        <v>5</v>
      </c>
    </row>
    <row r="115" spans="1:5" ht="12.75">
      <c r="A115" t="s">
        <v>58</v>
      </c>
      <c r="E115" s="39" t="s">
        <v>5</v>
      </c>
    </row>
    <row r="116" spans="1:16" ht="12.75">
      <c r="A116" t="s">
        <v>50</v>
      </c>
      <c s="34" t="s">
        <v>148</v>
      </c>
      <c s="34" t="s">
        <v>2076</v>
      </c>
      <c s="35" t="s">
        <v>5</v>
      </c>
      <c s="6" t="s">
        <v>6007</v>
      </c>
      <c s="36" t="s">
        <v>54</v>
      </c>
      <c s="37">
        <v>2</v>
      </c>
      <c s="36">
        <v>0.54675</v>
      </c>
      <c s="36">
        <f>ROUND(G116*H116,6)</f>
      </c>
      <c r="L116" s="38">
        <v>0</v>
      </c>
      <c s="32">
        <f>ROUND(ROUND(L116,2)*ROUND(G116,3),2)</f>
      </c>
      <c s="36" t="s">
        <v>97</v>
      </c>
      <c>
        <f>(M116*21)/100</f>
      </c>
      <c t="s">
        <v>28</v>
      </c>
    </row>
    <row r="117" spans="1:5" ht="12.75">
      <c r="A117" s="35" t="s">
        <v>56</v>
      </c>
      <c r="E117" s="39" t="s">
        <v>6007</v>
      </c>
    </row>
    <row r="118" spans="1:5" ht="12.75">
      <c r="A118" s="35" t="s">
        <v>57</v>
      </c>
      <c r="E118" s="40" t="s">
        <v>5</v>
      </c>
    </row>
    <row r="119" spans="1:5" ht="12.75">
      <c r="A119" t="s">
        <v>58</v>
      </c>
      <c r="E119" s="39" t="s">
        <v>5</v>
      </c>
    </row>
    <row r="120" spans="1:16" ht="12.75">
      <c r="A120" t="s">
        <v>50</v>
      </c>
      <c s="34" t="s">
        <v>152</v>
      </c>
      <c s="34" t="s">
        <v>2090</v>
      </c>
      <c s="35" t="s">
        <v>5</v>
      </c>
      <c s="6" t="s">
        <v>6008</v>
      </c>
      <c s="36" t="s">
        <v>54</v>
      </c>
      <c s="37">
        <v>1</v>
      </c>
      <c s="36">
        <v>0.60143</v>
      </c>
      <c s="36">
        <f>ROUND(G120*H120,6)</f>
      </c>
      <c r="L120" s="38">
        <v>0</v>
      </c>
      <c s="32">
        <f>ROUND(ROUND(L120,2)*ROUND(G120,3),2)</f>
      </c>
      <c s="36" t="s">
        <v>97</v>
      </c>
      <c>
        <f>(M120*21)/100</f>
      </c>
      <c t="s">
        <v>28</v>
      </c>
    </row>
    <row r="121" spans="1:5" ht="12.75">
      <c r="A121" s="35" t="s">
        <v>56</v>
      </c>
      <c r="E121" s="39" t="s">
        <v>6008</v>
      </c>
    </row>
    <row r="122" spans="1:5" ht="12.75">
      <c r="A122" s="35" t="s">
        <v>57</v>
      </c>
      <c r="E122" s="40" t="s">
        <v>5</v>
      </c>
    </row>
    <row r="123" spans="1:5" ht="12.75">
      <c r="A123" t="s">
        <v>58</v>
      </c>
      <c r="E123" s="39" t="s">
        <v>5</v>
      </c>
    </row>
    <row r="124" spans="1:16" ht="12.75">
      <c r="A124" t="s">
        <v>50</v>
      </c>
      <c s="34" t="s">
        <v>156</v>
      </c>
      <c s="34" t="s">
        <v>6009</v>
      </c>
      <c s="35" t="s">
        <v>5</v>
      </c>
      <c s="6" t="s">
        <v>6010</v>
      </c>
      <c s="36" t="s">
        <v>54</v>
      </c>
      <c s="37">
        <v>1</v>
      </c>
      <c s="36">
        <v>0.6318</v>
      </c>
      <c s="36">
        <f>ROUND(G124*H124,6)</f>
      </c>
      <c r="L124" s="38">
        <v>0</v>
      </c>
      <c s="32">
        <f>ROUND(ROUND(L124,2)*ROUND(G124,3),2)</f>
      </c>
      <c s="36" t="s">
        <v>97</v>
      </c>
      <c>
        <f>(M124*21)/100</f>
      </c>
      <c t="s">
        <v>28</v>
      </c>
    </row>
    <row r="125" spans="1:5" ht="12.75">
      <c r="A125" s="35" t="s">
        <v>56</v>
      </c>
      <c r="E125" s="39" t="s">
        <v>6010</v>
      </c>
    </row>
    <row r="126" spans="1:5" ht="12.75">
      <c r="A126" s="35" t="s">
        <v>57</v>
      </c>
      <c r="E126" s="40" t="s">
        <v>5</v>
      </c>
    </row>
    <row r="127" spans="1:5" ht="12.75">
      <c r="A127" t="s">
        <v>58</v>
      </c>
      <c r="E127" s="39" t="s">
        <v>5</v>
      </c>
    </row>
    <row r="128" spans="1:16" ht="12.75">
      <c r="A128" t="s">
        <v>50</v>
      </c>
      <c s="34" t="s">
        <v>160</v>
      </c>
      <c s="34" t="s">
        <v>6011</v>
      </c>
      <c s="35" t="s">
        <v>5</v>
      </c>
      <c s="6" t="s">
        <v>6012</v>
      </c>
      <c s="36" t="s">
        <v>54</v>
      </c>
      <c s="37">
        <v>129</v>
      </c>
      <c s="36">
        <v>0.0012</v>
      </c>
      <c s="36">
        <f>ROUND(G128*H128,6)</f>
      </c>
      <c r="L128" s="38">
        <v>0</v>
      </c>
      <c s="32">
        <f>ROUND(ROUND(L128,2)*ROUND(G128,3),2)</f>
      </c>
      <c s="36" t="s">
        <v>926</v>
      </c>
      <c>
        <f>(M128*21)/100</f>
      </c>
      <c t="s">
        <v>28</v>
      </c>
    </row>
    <row r="129" spans="1:5" ht="12.75">
      <c r="A129" s="35" t="s">
        <v>56</v>
      </c>
      <c r="E129" s="39" t="s">
        <v>6012</v>
      </c>
    </row>
    <row r="130" spans="1:5" ht="12.75">
      <c r="A130" s="35" t="s">
        <v>57</v>
      </c>
      <c r="E130" s="40" t="s">
        <v>5</v>
      </c>
    </row>
    <row r="131" spans="1:5" ht="12.75">
      <c r="A131" t="s">
        <v>58</v>
      </c>
      <c r="E131" s="39" t="s">
        <v>59</v>
      </c>
    </row>
    <row r="132" spans="1:16" ht="12.75">
      <c r="A132" t="s">
        <v>50</v>
      </c>
      <c s="34" t="s">
        <v>164</v>
      </c>
      <c s="34" t="s">
        <v>6013</v>
      </c>
      <c s="35" t="s">
        <v>5</v>
      </c>
      <c s="6" t="s">
        <v>6014</v>
      </c>
      <c s="36" t="s">
        <v>54</v>
      </c>
      <c s="37">
        <v>129</v>
      </c>
      <c s="36">
        <v>0.07</v>
      </c>
      <c s="36">
        <f>ROUND(G132*H132,6)</f>
      </c>
      <c r="L132" s="38">
        <v>0</v>
      </c>
      <c s="32">
        <f>ROUND(ROUND(L132,2)*ROUND(G132,3),2)</f>
      </c>
      <c s="36" t="s">
        <v>97</v>
      </c>
      <c>
        <f>(M132*21)/100</f>
      </c>
      <c t="s">
        <v>28</v>
      </c>
    </row>
    <row r="133" spans="1:5" ht="12.75">
      <c r="A133" s="35" t="s">
        <v>56</v>
      </c>
      <c r="E133" s="39" t="s">
        <v>6014</v>
      </c>
    </row>
    <row r="134" spans="1:5" ht="12.75">
      <c r="A134" s="35" t="s">
        <v>57</v>
      </c>
      <c r="E134" s="40" t="s">
        <v>5</v>
      </c>
    </row>
    <row r="135" spans="1:5" ht="12.75">
      <c r="A135" t="s">
        <v>58</v>
      </c>
      <c r="E135" s="39" t="s">
        <v>5</v>
      </c>
    </row>
    <row r="136" spans="1:16" ht="25.5">
      <c r="A136" t="s">
        <v>50</v>
      </c>
      <c s="34" t="s">
        <v>168</v>
      </c>
      <c s="34" t="s">
        <v>6015</v>
      </c>
      <c s="35" t="s">
        <v>5</v>
      </c>
      <c s="6" t="s">
        <v>6016</v>
      </c>
      <c s="36" t="s">
        <v>64</v>
      </c>
      <c s="37">
        <v>326.2</v>
      </c>
      <c s="36">
        <v>0</v>
      </c>
      <c s="36">
        <f>ROUND(G136*H136,6)</f>
      </c>
      <c r="L136" s="38">
        <v>0</v>
      </c>
      <c s="32">
        <f>ROUND(ROUND(L136,2)*ROUND(G136,3),2)</f>
      </c>
      <c s="36" t="s">
        <v>926</v>
      </c>
      <c>
        <f>(M136*21)/100</f>
      </c>
      <c t="s">
        <v>28</v>
      </c>
    </row>
    <row r="137" spans="1:5" ht="25.5">
      <c r="A137" s="35" t="s">
        <v>56</v>
      </c>
      <c r="E137" s="39" t="s">
        <v>6016</v>
      </c>
    </row>
    <row r="138" spans="1:5" ht="12.75">
      <c r="A138" s="35" t="s">
        <v>57</v>
      </c>
      <c r="E138" s="40" t="s">
        <v>5</v>
      </c>
    </row>
    <row r="139" spans="1:5" ht="12.75">
      <c r="A139" t="s">
        <v>58</v>
      </c>
      <c r="E139" s="39" t="s">
        <v>59</v>
      </c>
    </row>
    <row r="140" spans="1:16" ht="25.5">
      <c r="A140" t="s">
        <v>50</v>
      </c>
      <c s="34" t="s">
        <v>172</v>
      </c>
      <c s="34" t="s">
        <v>6017</v>
      </c>
      <c s="35" t="s">
        <v>5</v>
      </c>
      <c s="6" t="s">
        <v>6018</v>
      </c>
      <c s="36" t="s">
        <v>54</v>
      </c>
      <c s="37">
        <v>130.48</v>
      </c>
      <c s="36">
        <v>0.0199</v>
      </c>
      <c s="36">
        <f>ROUND(G140*H140,6)</f>
      </c>
      <c r="L140" s="38">
        <v>0</v>
      </c>
      <c s="32">
        <f>ROUND(ROUND(L140,2)*ROUND(G140,3),2)</f>
      </c>
      <c s="36" t="s">
        <v>926</v>
      </c>
      <c>
        <f>(M140*21)/100</f>
      </c>
      <c t="s">
        <v>28</v>
      </c>
    </row>
    <row r="141" spans="1:5" ht="25.5">
      <c r="A141" s="35" t="s">
        <v>56</v>
      </c>
      <c r="E141" s="39" t="s">
        <v>6018</v>
      </c>
    </row>
    <row r="142" spans="1:5" ht="12.75">
      <c r="A142" s="35" t="s">
        <v>57</v>
      </c>
      <c r="E142" s="40" t="s">
        <v>5</v>
      </c>
    </row>
    <row r="143" spans="1:5" ht="12.75">
      <c r="A143" t="s">
        <v>58</v>
      </c>
      <c r="E143" s="39" t="s">
        <v>59</v>
      </c>
    </row>
    <row r="144" spans="1:16" ht="25.5">
      <c r="A144" t="s">
        <v>50</v>
      </c>
      <c s="34" t="s">
        <v>176</v>
      </c>
      <c s="34" t="s">
        <v>6019</v>
      </c>
      <c s="35" t="s">
        <v>5</v>
      </c>
      <c s="6" t="s">
        <v>6020</v>
      </c>
      <c s="36" t="s">
        <v>64</v>
      </c>
      <c s="37">
        <v>33.6</v>
      </c>
      <c s="36">
        <v>0.000201</v>
      </c>
      <c s="36">
        <f>ROUND(G144*H144,6)</f>
      </c>
      <c r="L144" s="38">
        <v>0</v>
      </c>
      <c s="32">
        <f>ROUND(ROUND(L144,2)*ROUND(G144,3),2)</f>
      </c>
      <c s="36" t="s">
        <v>926</v>
      </c>
      <c>
        <f>(M144*21)/100</f>
      </c>
      <c t="s">
        <v>28</v>
      </c>
    </row>
    <row r="145" spans="1:5" ht="25.5">
      <c r="A145" s="35" t="s">
        <v>56</v>
      </c>
      <c r="E145" s="39" t="s">
        <v>6020</v>
      </c>
    </row>
    <row r="146" spans="1:5" ht="12.75">
      <c r="A146" s="35" t="s">
        <v>57</v>
      </c>
      <c r="E146" s="40" t="s">
        <v>5</v>
      </c>
    </row>
    <row r="147" spans="1:5" ht="12.75">
      <c r="A147" t="s">
        <v>58</v>
      </c>
      <c r="E147" s="39" t="s">
        <v>59</v>
      </c>
    </row>
    <row r="148" spans="1:16" ht="12.75">
      <c r="A148" t="s">
        <v>50</v>
      </c>
      <c s="34" t="s">
        <v>180</v>
      </c>
      <c s="34" t="s">
        <v>6021</v>
      </c>
      <c s="35" t="s">
        <v>5</v>
      </c>
      <c s="6" t="s">
        <v>6022</v>
      </c>
      <c s="36" t="s">
        <v>423</v>
      </c>
      <c s="37">
        <v>100.8</v>
      </c>
      <c s="36">
        <v>0.00488</v>
      </c>
      <c s="36">
        <f>ROUND(G148*H148,6)</f>
      </c>
      <c r="L148" s="38">
        <v>0</v>
      </c>
      <c s="32">
        <f>ROUND(ROUND(L148,2)*ROUND(G148,3),2)</f>
      </c>
      <c s="36" t="s">
        <v>926</v>
      </c>
      <c>
        <f>(M148*21)/100</f>
      </c>
      <c t="s">
        <v>28</v>
      </c>
    </row>
    <row r="149" spans="1:5" ht="12.75">
      <c r="A149" s="35" t="s">
        <v>56</v>
      </c>
      <c r="E149" s="39" t="s">
        <v>6023</v>
      </c>
    </row>
    <row r="150" spans="1:5" ht="12.75">
      <c r="A150" s="35" t="s">
        <v>57</v>
      </c>
      <c r="E150" s="40" t="s">
        <v>5</v>
      </c>
    </row>
    <row r="151" spans="1:5" ht="12.75">
      <c r="A151" t="s">
        <v>58</v>
      </c>
      <c r="E151" s="39" t="s">
        <v>59</v>
      </c>
    </row>
    <row r="152" spans="1:16" ht="12.75">
      <c r="A152" t="s">
        <v>50</v>
      </c>
      <c s="34" t="s">
        <v>184</v>
      </c>
      <c s="34" t="s">
        <v>6024</v>
      </c>
      <c s="35" t="s">
        <v>5</v>
      </c>
      <c s="6" t="s">
        <v>6025</v>
      </c>
      <c s="36" t="s">
        <v>64</v>
      </c>
      <c s="37">
        <v>80.8</v>
      </c>
      <c s="36">
        <v>0</v>
      </c>
      <c s="36">
        <f>ROUND(G152*H152,6)</f>
      </c>
      <c r="L152" s="38">
        <v>0</v>
      </c>
      <c s="32">
        <f>ROUND(ROUND(L152,2)*ROUND(G152,3),2)</f>
      </c>
      <c s="36" t="s">
        <v>926</v>
      </c>
      <c>
        <f>(M152*21)/100</f>
      </c>
      <c t="s">
        <v>28</v>
      </c>
    </row>
    <row r="153" spans="1:5" ht="12.75">
      <c r="A153" s="35" t="s">
        <v>56</v>
      </c>
      <c r="E153" s="39" t="s">
        <v>6025</v>
      </c>
    </row>
    <row r="154" spans="1:5" ht="12.75">
      <c r="A154" s="35" t="s">
        <v>57</v>
      </c>
      <c r="E154" s="40" t="s">
        <v>5</v>
      </c>
    </row>
    <row r="155" spans="1:5" ht="12.75">
      <c r="A155" t="s">
        <v>58</v>
      </c>
      <c r="E155" s="39" t="s">
        <v>59</v>
      </c>
    </row>
    <row r="156" spans="1:16" ht="12.75">
      <c r="A156" t="s">
        <v>50</v>
      </c>
      <c s="34" t="s">
        <v>188</v>
      </c>
      <c s="34" t="s">
        <v>6026</v>
      </c>
      <c s="35" t="s">
        <v>5</v>
      </c>
      <c s="6" t="s">
        <v>6027</v>
      </c>
      <c s="36" t="s">
        <v>423</v>
      </c>
      <c s="37">
        <v>266.64</v>
      </c>
      <c s="36">
        <v>2E-05</v>
      </c>
      <c s="36">
        <f>ROUND(G156*H156,6)</f>
      </c>
      <c r="L156" s="38">
        <v>0</v>
      </c>
      <c s="32">
        <f>ROUND(ROUND(L156,2)*ROUND(G156,3),2)</f>
      </c>
      <c s="36" t="s">
        <v>926</v>
      </c>
      <c>
        <f>(M156*21)/100</f>
      </c>
      <c t="s">
        <v>28</v>
      </c>
    </row>
    <row r="157" spans="1:5" ht="12.75">
      <c r="A157" s="35" t="s">
        <v>56</v>
      </c>
      <c r="E157" s="39" t="s">
        <v>6027</v>
      </c>
    </row>
    <row r="158" spans="1:5" ht="12.75">
      <c r="A158" s="35" t="s">
        <v>57</v>
      </c>
      <c r="E158" s="40" t="s">
        <v>5</v>
      </c>
    </row>
    <row r="159" spans="1:5" ht="12.75">
      <c r="A159" t="s">
        <v>58</v>
      </c>
      <c r="E159" s="39" t="s">
        <v>59</v>
      </c>
    </row>
    <row r="160" spans="1:16" ht="12.75">
      <c r="A160" t="s">
        <v>50</v>
      </c>
      <c s="34" t="s">
        <v>192</v>
      </c>
      <c s="34" t="s">
        <v>6028</v>
      </c>
      <c s="35" t="s">
        <v>5</v>
      </c>
      <c s="6" t="s">
        <v>6029</v>
      </c>
      <c s="36" t="s">
        <v>64</v>
      </c>
      <c s="37">
        <v>161.6</v>
      </c>
      <c s="36">
        <v>0</v>
      </c>
      <c s="36">
        <f>ROUND(G160*H160,6)</f>
      </c>
      <c r="L160" s="38">
        <v>0</v>
      </c>
      <c s="32">
        <f>ROUND(ROUND(L160,2)*ROUND(G160,3),2)</f>
      </c>
      <c s="36" t="s">
        <v>926</v>
      </c>
      <c>
        <f>(M160*21)/100</f>
      </c>
      <c t="s">
        <v>28</v>
      </c>
    </row>
    <row r="161" spans="1:5" ht="12.75">
      <c r="A161" s="35" t="s">
        <v>56</v>
      </c>
      <c r="E161" s="39" t="s">
        <v>6029</v>
      </c>
    </row>
    <row r="162" spans="1:5" ht="12.75">
      <c r="A162" s="35" t="s">
        <v>57</v>
      </c>
      <c r="E162" s="40" t="s">
        <v>5</v>
      </c>
    </row>
    <row r="163" spans="1:5" ht="12.75">
      <c r="A163" t="s">
        <v>58</v>
      </c>
      <c r="E163" s="39" t="s">
        <v>59</v>
      </c>
    </row>
    <row r="164" spans="1:16" ht="12.75">
      <c r="A164" t="s">
        <v>50</v>
      </c>
      <c s="34" t="s">
        <v>196</v>
      </c>
      <c s="34" t="s">
        <v>6030</v>
      </c>
      <c s="35" t="s">
        <v>5</v>
      </c>
      <c s="6" t="s">
        <v>6031</v>
      </c>
      <c s="36" t="s">
        <v>64</v>
      </c>
      <c s="37">
        <v>169.68</v>
      </c>
      <c s="36">
        <v>5E-05</v>
      </c>
      <c s="36">
        <f>ROUND(G164*H164,6)</f>
      </c>
      <c r="L164" s="38">
        <v>0</v>
      </c>
      <c s="32">
        <f>ROUND(ROUND(L164,2)*ROUND(G164,3),2)</f>
      </c>
      <c s="36" t="s">
        <v>926</v>
      </c>
      <c>
        <f>(M164*21)/100</f>
      </c>
      <c t="s">
        <v>28</v>
      </c>
    </row>
    <row r="165" spans="1:5" ht="12.75">
      <c r="A165" s="35" t="s">
        <v>56</v>
      </c>
      <c r="E165" s="39" t="s">
        <v>6031</v>
      </c>
    </row>
    <row r="166" spans="1:5" ht="12.75">
      <c r="A166" s="35" t="s">
        <v>57</v>
      </c>
      <c r="E166" s="40" t="s">
        <v>5</v>
      </c>
    </row>
    <row r="167" spans="1:5" ht="12.75">
      <c r="A167" t="s">
        <v>58</v>
      </c>
      <c r="E167" s="39" t="s">
        <v>59</v>
      </c>
    </row>
    <row r="168" spans="1:13" ht="12.75">
      <c r="A168" t="s">
        <v>47</v>
      </c>
      <c r="C168" s="31" t="s">
        <v>4225</v>
      </c>
      <c r="E168" s="33" t="s">
        <v>5094</v>
      </c>
      <c r="J168" s="32">
        <f>0</f>
      </c>
      <c s="32">
        <f>0</f>
      </c>
      <c s="32">
        <f>0+L169+L173+L177+L181+L185</f>
      </c>
      <c s="32">
        <f>0+M169+M173+M177+M181+M185</f>
      </c>
    </row>
    <row r="169" spans="1:16" ht="12.75">
      <c r="A169" t="s">
        <v>50</v>
      </c>
      <c s="34" t="s">
        <v>200</v>
      </c>
      <c s="34" t="s">
        <v>6032</v>
      </c>
      <c s="35" t="s">
        <v>5</v>
      </c>
      <c s="6" t="s">
        <v>6033</v>
      </c>
      <c s="36" t="s">
        <v>423</v>
      </c>
      <c s="37">
        <v>80.8</v>
      </c>
      <c s="36">
        <v>0</v>
      </c>
      <c s="36">
        <f>ROUND(G169*H169,6)</f>
      </c>
      <c r="L169" s="38">
        <v>0</v>
      </c>
      <c s="32">
        <f>ROUND(ROUND(L169,2)*ROUND(G169,3),2)</f>
      </c>
      <c s="36" t="s">
        <v>926</v>
      </c>
      <c>
        <f>(M169*21)/100</f>
      </c>
      <c t="s">
        <v>28</v>
      </c>
    </row>
    <row r="170" spans="1:5" ht="12.75">
      <c r="A170" s="35" t="s">
        <v>56</v>
      </c>
      <c r="E170" s="39" t="s">
        <v>6033</v>
      </c>
    </row>
    <row r="171" spans="1:5" ht="12.75">
      <c r="A171" s="35" t="s">
        <v>57</v>
      </c>
      <c r="E171" s="40" t="s">
        <v>5</v>
      </c>
    </row>
    <row r="172" spans="1:5" ht="12.75">
      <c r="A172" t="s">
        <v>58</v>
      </c>
      <c r="E172" s="39" t="s">
        <v>59</v>
      </c>
    </row>
    <row r="173" spans="1:16" ht="12.75">
      <c r="A173" t="s">
        <v>50</v>
      </c>
      <c s="34" t="s">
        <v>204</v>
      </c>
      <c s="34" t="s">
        <v>6034</v>
      </c>
      <c s="35" t="s">
        <v>5</v>
      </c>
      <c s="6" t="s">
        <v>6035</v>
      </c>
      <c s="36" t="s">
        <v>236</v>
      </c>
      <c s="37">
        <v>4.121</v>
      </c>
      <c s="36">
        <v>0.5</v>
      </c>
      <c s="36">
        <f>ROUND(G173*H173,6)</f>
      </c>
      <c r="L173" s="38">
        <v>0</v>
      </c>
      <c s="32">
        <f>ROUND(ROUND(L173,2)*ROUND(G173,3),2)</f>
      </c>
      <c s="36" t="s">
        <v>926</v>
      </c>
      <c>
        <f>(M173*21)/100</f>
      </c>
      <c t="s">
        <v>28</v>
      </c>
    </row>
    <row r="174" spans="1:5" ht="12.75">
      <c r="A174" s="35" t="s">
        <v>56</v>
      </c>
      <c r="E174" s="39" t="s">
        <v>6035</v>
      </c>
    </row>
    <row r="175" spans="1:5" ht="12.75">
      <c r="A175" s="35" t="s">
        <v>57</v>
      </c>
      <c r="E175" s="40" t="s">
        <v>5</v>
      </c>
    </row>
    <row r="176" spans="1:5" ht="12.75">
      <c r="A176" t="s">
        <v>58</v>
      </c>
      <c r="E176" s="39" t="s">
        <v>59</v>
      </c>
    </row>
    <row r="177" spans="1:16" ht="12.75">
      <c r="A177" t="s">
        <v>50</v>
      </c>
      <c s="34" t="s">
        <v>208</v>
      </c>
      <c s="34" t="s">
        <v>5105</v>
      </c>
      <c s="35" t="s">
        <v>5</v>
      </c>
      <c s="6" t="s">
        <v>5106</v>
      </c>
      <c s="36" t="s">
        <v>236</v>
      </c>
      <c s="37">
        <v>4.04</v>
      </c>
      <c s="36">
        <v>0.012657</v>
      </c>
      <c s="36">
        <f>ROUND(G177*H177,6)</f>
      </c>
      <c r="L177" s="38">
        <v>0</v>
      </c>
      <c s="32">
        <f>ROUND(ROUND(L177,2)*ROUND(G177,3),2)</f>
      </c>
      <c s="36" t="s">
        <v>926</v>
      </c>
      <c>
        <f>(M177*21)/100</f>
      </c>
      <c t="s">
        <v>28</v>
      </c>
    </row>
    <row r="178" spans="1:5" ht="12.75">
      <c r="A178" s="35" t="s">
        <v>56</v>
      </c>
      <c r="E178" s="39" t="s">
        <v>5106</v>
      </c>
    </row>
    <row r="179" spans="1:5" ht="12.75">
      <c r="A179" s="35" t="s">
        <v>57</v>
      </c>
      <c r="E179" s="40" t="s">
        <v>5</v>
      </c>
    </row>
    <row r="180" spans="1:5" ht="12.75">
      <c r="A180" t="s">
        <v>58</v>
      </c>
      <c r="E180" s="39" t="s">
        <v>59</v>
      </c>
    </row>
    <row r="181" spans="1:16" ht="38.25">
      <c r="A181" t="s">
        <v>50</v>
      </c>
      <c s="34" t="s">
        <v>212</v>
      </c>
      <c s="34" t="s">
        <v>6036</v>
      </c>
      <c s="35" t="s">
        <v>5</v>
      </c>
      <c s="6" t="s">
        <v>6037</v>
      </c>
      <c s="36" t="s">
        <v>423</v>
      </c>
      <c s="37">
        <v>238.74</v>
      </c>
      <c s="36">
        <v>0.02506</v>
      </c>
      <c s="36">
        <f>ROUND(G181*H181,6)</f>
      </c>
      <c r="L181" s="38">
        <v>0</v>
      </c>
      <c s="32">
        <f>ROUND(ROUND(L181,2)*ROUND(G181,3),2)</f>
      </c>
      <c s="36" t="s">
        <v>97</v>
      </c>
      <c>
        <f>(M181*21)/100</f>
      </c>
      <c t="s">
        <v>28</v>
      </c>
    </row>
    <row r="182" spans="1:5" ht="38.25">
      <c r="A182" s="35" t="s">
        <v>56</v>
      </c>
      <c r="E182" s="39" t="s">
        <v>6037</v>
      </c>
    </row>
    <row r="183" spans="1:5" ht="12.75">
      <c r="A183" s="35" t="s">
        <v>57</v>
      </c>
      <c r="E183" s="40" t="s">
        <v>5</v>
      </c>
    </row>
    <row r="184" spans="1:5" ht="12.75">
      <c r="A184" t="s">
        <v>58</v>
      </c>
      <c r="E184" s="39" t="s">
        <v>5</v>
      </c>
    </row>
    <row r="185" spans="1:16" ht="25.5">
      <c r="A185" t="s">
        <v>50</v>
      </c>
      <c s="34" t="s">
        <v>214</v>
      </c>
      <c s="34" t="s">
        <v>6038</v>
      </c>
      <c s="35" t="s">
        <v>5</v>
      </c>
      <c s="6" t="s">
        <v>6039</v>
      </c>
      <c s="36" t="s">
        <v>939</v>
      </c>
      <c s="37">
        <v>8.094</v>
      </c>
      <c s="36">
        <v>0</v>
      </c>
      <c s="36">
        <f>ROUND(G185*H185,6)</f>
      </c>
      <c r="L185" s="38">
        <v>0</v>
      </c>
      <c s="32">
        <f>ROUND(ROUND(L185,2)*ROUND(G185,3),2)</f>
      </c>
      <c s="36" t="s">
        <v>926</v>
      </c>
      <c>
        <f>(M185*21)/100</f>
      </c>
      <c t="s">
        <v>28</v>
      </c>
    </row>
    <row r="186" spans="1:5" ht="25.5">
      <c r="A186" s="35" t="s">
        <v>56</v>
      </c>
      <c r="E186" s="39" t="s">
        <v>6039</v>
      </c>
    </row>
    <row r="187" spans="1:5" ht="12.75">
      <c r="A187" s="35" t="s">
        <v>57</v>
      </c>
      <c r="E187" s="40" t="s">
        <v>5</v>
      </c>
    </row>
    <row r="188" spans="1:5" ht="12.75">
      <c r="A188" t="s">
        <v>58</v>
      </c>
      <c r="E188" s="39" t="s">
        <v>59</v>
      </c>
    </row>
    <row r="189" spans="1:13" ht="12.75">
      <c r="A189" t="s">
        <v>47</v>
      </c>
      <c r="C189" s="31" t="s">
        <v>4231</v>
      </c>
      <c r="E189" s="33" t="s">
        <v>5194</v>
      </c>
      <c r="J189" s="32">
        <f>0</f>
      </c>
      <c s="32">
        <f>0</f>
      </c>
      <c s="32">
        <f>0+L190+L194+L198+L202</f>
      </c>
      <c s="32">
        <f>0+M190+M194+M198+M202</f>
      </c>
    </row>
    <row r="190" spans="1:16" ht="25.5">
      <c r="A190" t="s">
        <v>50</v>
      </c>
      <c s="34" t="s">
        <v>218</v>
      </c>
      <c s="34" t="s">
        <v>5196</v>
      </c>
      <c s="35" t="s">
        <v>5</v>
      </c>
      <c s="6" t="s">
        <v>5197</v>
      </c>
      <c s="36" t="s">
        <v>423</v>
      </c>
      <c s="37">
        <v>238.74</v>
      </c>
      <c s="36">
        <v>0.00263</v>
      </c>
      <c s="36">
        <f>ROUND(G190*H190,6)</f>
      </c>
      <c r="L190" s="38">
        <v>0</v>
      </c>
      <c s="32">
        <f>ROUND(ROUND(L190,2)*ROUND(G190,3),2)</f>
      </c>
      <c s="36" t="s">
        <v>97</v>
      </c>
      <c>
        <f>(M190*21)/100</f>
      </c>
      <c t="s">
        <v>28</v>
      </c>
    </row>
    <row r="191" spans="1:5" ht="25.5">
      <c r="A191" s="35" t="s">
        <v>56</v>
      </c>
      <c r="E191" s="39" t="s">
        <v>5197</v>
      </c>
    </row>
    <row r="192" spans="1:5" ht="12.75">
      <c r="A192" s="35" t="s">
        <v>57</v>
      </c>
      <c r="E192" s="40" t="s">
        <v>5</v>
      </c>
    </row>
    <row r="193" spans="1:5" ht="12.75">
      <c r="A193" t="s">
        <v>58</v>
      </c>
      <c r="E193" s="39" t="s">
        <v>5</v>
      </c>
    </row>
    <row r="194" spans="1:16" ht="12.75">
      <c r="A194" t="s">
        <v>50</v>
      </c>
      <c s="34" t="s">
        <v>220</v>
      </c>
      <c s="34" t="s">
        <v>6040</v>
      </c>
      <c s="35" t="s">
        <v>5</v>
      </c>
      <c s="6" t="s">
        <v>6041</v>
      </c>
      <c s="36" t="s">
        <v>64</v>
      </c>
      <c s="37">
        <v>34.6</v>
      </c>
      <c s="36">
        <v>0.00119</v>
      </c>
      <c s="36">
        <f>ROUND(G194*H194,6)</f>
      </c>
      <c r="L194" s="38">
        <v>0</v>
      </c>
      <c s="32">
        <f>ROUND(ROUND(L194,2)*ROUND(G194,3),2)</f>
      </c>
      <c s="36" t="s">
        <v>97</v>
      </c>
      <c>
        <f>(M194*21)/100</f>
      </c>
      <c t="s">
        <v>28</v>
      </c>
    </row>
    <row r="195" spans="1:5" ht="12.75">
      <c r="A195" s="35" t="s">
        <v>56</v>
      </c>
      <c r="E195" s="39" t="s">
        <v>6041</v>
      </c>
    </row>
    <row r="196" spans="1:5" ht="12.75">
      <c r="A196" s="35" t="s">
        <v>57</v>
      </c>
      <c r="E196" s="40" t="s">
        <v>5</v>
      </c>
    </row>
    <row r="197" spans="1:5" ht="12.75">
      <c r="A197" t="s">
        <v>58</v>
      </c>
      <c r="E197" s="39" t="s">
        <v>5</v>
      </c>
    </row>
    <row r="198" spans="1:16" ht="25.5">
      <c r="A198" t="s">
        <v>50</v>
      </c>
      <c s="34" t="s">
        <v>222</v>
      </c>
      <c s="34" t="s">
        <v>6042</v>
      </c>
      <c s="35" t="s">
        <v>5</v>
      </c>
      <c s="6" t="s">
        <v>6043</v>
      </c>
      <c s="36" t="s">
        <v>64</v>
      </c>
      <c s="37">
        <v>7.1</v>
      </c>
      <c s="36">
        <v>0.00152</v>
      </c>
      <c s="36">
        <f>ROUND(G198*H198,6)</f>
      </c>
      <c r="L198" s="38">
        <v>0</v>
      </c>
      <c s="32">
        <f>ROUND(ROUND(L198,2)*ROUND(G198,3),2)</f>
      </c>
      <c s="36" t="s">
        <v>97</v>
      </c>
      <c>
        <f>(M198*21)/100</f>
      </c>
      <c t="s">
        <v>28</v>
      </c>
    </row>
    <row r="199" spans="1:5" ht="25.5">
      <c r="A199" s="35" t="s">
        <v>56</v>
      </c>
      <c r="E199" s="39" t="s">
        <v>6043</v>
      </c>
    </row>
    <row r="200" spans="1:5" ht="12.75">
      <c r="A200" s="35" t="s">
        <v>57</v>
      </c>
      <c r="E200" s="40" t="s">
        <v>5</v>
      </c>
    </row>
    <row r="201" spans="1:5" ht="12.75">
      <c r="A201" t="s">
        <v>58</v>
      </c>
      <c r="E201" s="39" t="s">
        <v>5</v>
      </c>
    </row>
    <row r="202" spans="1:16" ht="25.5">
      <c r="A202" t="s">
        <v>50</v>
      </c>
      <c s="34" t="s">
        <v>224</v>
      </c>
      <c s="34" t="s">
        <v>6044</v>
      </c>
      <c s="35" t="s">
        <v>5</v>
      </c>
      <c s="6" t="s">
        <v>6045</v>
      </c>
      <c s="36" t="s">
        <v>939</v>
      </c>
      <c s="37">
        <v>0.68</v>
      </c>
      <c s="36">
        <v>0</v>
      </c>
      <c s="36">
        <f>ROUND(G202*H202,6)</f>
      </c>
      <c r="L202" s="38">
        <v>0</v>
      </c>
      <c s="32">
        <f>ROUND(ROUND(L202,2)*ROUND(G202,3),2)</f>
      </c>
      <c s="36" t="s">
        <v>926</v>
      </c>
      <c>
        <f>(M202*21)/100</f>
      </c>
      <c t="s">
        <v>28</v>
      </c>
    </row>
    <row r="203" spans="1:5" ht="25.5">
      <c r="A203" s="35" t="s">
        <v>56</v>
      </c>
      <c r="E203" s="39" t="s">
        <v>6045</v>
      </c>
    </row>
    <row r="204" spans="1:5" ht="12.75">
      <c r="A204" s="35" t="s">
        <v>57</v>
      </c>
      <c r="E204" s="40" t="s">
        <v>5</v>
      </c>
    </row>
    <row r="205" spans="1:5" ht="12.75">
      <c r="A205" t="s">
        <v>58</v>
      </c>
      <c r="E205" s="39" t="s">
        <v>59</v>
      </c>
    </row>
    <row r="206" spans="1:13" ht="12.75">
      <c r="A206" t="s">
        <v>47</v>
      </c>
      <c r="C206" s="31" t="s">
        <v>1549</v>
      </c>
      <c r="E206" s="33" t="s">
        <v>1550</v>
      </c>
      <c r="J206" s="32">
        <f>0</f>
      </c>
      <c s="32">
        <f>0</f>
      </c>
      <c s="32">
        <f>0+L207+L211+L215+L219+L223+L227+L231+L235+L239+L243+L247+L251+L255+L259+L263+L267+L271+L275+L279+L283+L287+L291</f>
      </c>
      <c s="32">
        <f>0+M207+M211+M215+M219+M223+M227+M231+M235+M239+M243+M247+M251+M255+M259+M263+M267+M271+M275+M279+M283+M287+M291</f>
      </c>
    </row>
    <row r="207" spans="1:16" ht="12.75">
      <c r="A207" t="s">
        <v>50</v>
      </c>
      <c s="34" t="s">
        <v>227</v>
      </c>
      <c s="34" t="s">
        <v>6046</v>
      </c>
      <c s="35" t="s">
        <v>5</v>
      </c>
      <c s="6" t="s">
        <v>6047</v>
      </c>
      <c s="36" t="s">
        <v>423</v>
      </c>
      <c s="37">
        <v>140</v>
      </c>
      <c s="36">
        <v>0.01</v>
      </c>
      <c s="36">
        <f>ROUND(G207*H207,6)</f>
      </c>
      <c r="L207" s="38">
        <v>0</v>
      </c>
      <c s="32">
        <f>ROUND(ROUND(L207,2)*ROUND(G207,3),2)</f>
      </c>
      <c s="36" t="s">
        <v>97</v>
      </c>
      <c>
        <f>(M207*21)/100</f>
      </c>
      <c t="s">
        <v>28</v>
      </c>
    </row>
    <row r="208" spans="1:5" ht="12.75">
      <c r="A208" s="35" t="s">
        <v>56</v>
      </c>
      <c r="E208" s="39" t="s">
        <v>6047</v>
      </c>
    </row>
    <row r="209" spans="1:5" ht="12.75">
      <c r="A209" s="35" t="s">
        <v>57</v>
      </c>
      <c r="E209" s="40" t="s">
        <v>5</v>
      </c>
    </row>
    <row r="210" spans="1:5" ht="12.75">
      <c r="A210" t="s">
        <v>58</v>
      </c>
      <c r="E210" s="39" t="s">
        <v>5</v>
      </c>
    </row>
    <row r="211" spans="1:16" ht="12.75">
      <c r="A211" t="s">
        <v>50</v>
      </c>
      <c s="34" t="s">
        <v>337</v>
      </c>
      <c s="34" t="s">
        <v>6048</v>
      </c>
      <c s="35" t="s">
        <v>5</v>
      </c>
      <c s="6" t="s">
        <v>6049</v>
      </c>
      <c s="36" t="s">
        <v>511</v>
      </c>
      <c s="37">
        <v>1</v>
      </c>
      <c s="36">
        <v>0.2</v>
      </c>
      <c s="36">
        <f>ROUND(G211*H211,6)</f>
      </c>
      <c r="L211" s="38">
        <v>0</v>
      </c>
      <c s="32">
        <f>ROUND(ROUND(L211,2)*ROUND(G211,3),2)</f>
      </c>
      <c s="36" t="s">
        <v>97</v>
      </c>
      <c>
        <f>(M211*21)/100</f>
      </c>
      <c t="s">
        <v>28</v>
      </c>
    </row>
    <row r="212" spans="1:5" ht="12.75">
      <c r="A212" s="35" t="s">
        <v>56</v>
      </c>
      <c r="E212" s="39" t="s">
        <v>6049</v>
      </c>
    </row>
    <row r="213" spans="1:5" ht="12.75">
      <c r="A213" s="35" t="s">
        <v>57</v>
      </c>
      <c r="E213" s="40" t="s">
        <v>5</v>
      </c>
    </row>
    <row r="214" spans="1:5" ht="12.75">
      <c r="A214" t="s">
        <v>58</v>
      </c>
      <c r="E214" s="39" t="s">
        <v>5</v>
      </c>
    </row>
    <row r="215" spans="1:16" ht="12.75">
      <c r="A215" t="s">
        <v>50</v>
      </c>
      <c s="34" t="s">
        <v>340</v>
      </c>
      <c s="34" t="s">
        <v>6050</v>
      </c>
      <c s="35" t="s">
        <v>5</v>
      </c>
      <c s="6" t="s">
        <v>6051</v>
      </c>
      <c s="36" t="s">
        <v>511</v>
      </c>
      <c s="37">
        <v>1</v>
      </c>
      <c s="36">
        <v>0.1</v>
      </c>
      <c s="36">
        <f>ROUND(G215*H215,6)</f>
      </c>
      <c r="L215" s="38">
        <v>0</v>
      </c>
      <c s="32">
        <f>ROUND(ROUND(L215,2)*ROUND(G215,3),2)</f>
      </c>
      <c s="36" t="s">
        <v>97</v>
      </c>
      <c>
        <f>(M215*21)/100</f>
      </c>
      <c t="s">
        <v>28</v>
      </c>
    </row>
    <row r="216" spans="1:5" ht="12.75">
      <c r="A216" s="35" t="s">
        <v>56</v>
      </c>
      <c r="E216" s="39" t="s">
        <v>6051</v>
      </c>
    </row>
    <row r="217" spans="1:5" ht="12.75">
      <c r="A217" s="35" t="s">
        <v>57</v>
      </c>
      <c r="E217" s="40" t="s">
        <v>5</v>
      </c>
    </row>
    <row r="218" spans="1:5" ht="12.75">
      <c r="A218" t="s">
        <v>58</v>
      </c>
      <c r="E218" s="39" t="s">
        <v>5</v>
      </c>
    </row>
    <row r="219" spans="1:16" ht="12.75">
      <c r="A219" t="s">
        <v>50</v>
      </c>
      <c s="34" t="s">
        <v>343</v>
      </c>
      <c s="34" t="s">
        <v>6052</v>
      </c>
      <c s="35" t="s">
        <v>5</v>
      </c>
      <c s="6" t="s">
        <v>6053</v>
      </c>
      <c s="36" t="s">
        <v>511</v>
      </c>
      <c s="37">
        <v>1</v>
      </c>
      <c s="36">
        <v>0.06</v>
      </c>
      <c s="36">
        <f>ROUND(G219*H219,6)</f>
      </c>
      <c r="L219" s="38">
        <v>0</v>
      </c>
      <c s="32">
        <f>ROUND(ROUND(L219,2)*ROUND(G219,3),2)</f>
      </c>
      <c s="36" t="s">
        <v>97</v>
      </c>
      <c>
        <f>(M219*21)/100</f>
      </c>
      <c t="s">
        <v>28</v>
      </c>
    </row>
    <row r="220" spans="1:5" ht="12.75">
      <c r="A220" s="35" t="s">
        <v>56</v>
      </c>
      <c r="E220" s="39" t="s">
        <v>6053</v>
      </c>
    </row>
    <row r="221" spans="1:5" ht="12.75">
      <c r="A221" s="35" t="s">
        <v>57</v>
      </c>
      <c r="E221" s="40" t="s">
        <v>5</v>
      </c>
    </row>
    <row r="222" spans="1:5" ht="12.75">
      <c r="A222" t="s">
        <v>58</v>
      </c>
      <c r="E222" s="39" t="s">
        <v>5</v>
      </c>
    </row>
    <row r="223" spans="1:16" ht="12.75">
      <c r="A223" t="s">
        <v>50</v>
      </c>
      <c s="34" t="s">
        <v>346</v>
      </c>
      <c s="34" t="s">
        <v>6054</v>
      </c>
      <c s="35" t="s">
        <v>5</v>
      </c>
      <c s="6" t="s">
        <v>6055</v>
      </c>
      <c s="36" t="s">
        <v>511</v>
      </c>
      <c s="37">
        <v>1</v>
      </c>
      <c s="36">
        <v>0.065</v>
      </c>
      <c s="36">
        <f>ROUND(G223*H223,6)</f>
      </c>
      <c r="L223" s="38">
        <v>0</v>
      </c>
      <c s="32">
        <f>ROUND(ROUND(L223,2)*ROUND(G223,3),2)</f>
      </c>
      <c s="36" t="s">
        <v>97</v>
      </c>
      <c>
        <f>(M223*21)/100</f>
      </c>
      <c t="s">
        <v>28</v>
      </c>
    </row>
    <row r="224" spans="1:5" ht="12.75">
      <c r="A224" s="35" t="s">
        <v>56</v>
      </c>
      <c r="E224" s="39" t="s">
        <v>6055</v>
      </c>
    </row>
    <row r="225" spans="1:5" ht="12.75">
      <c r="A225" s="35" t="s">
        <v>57</v>
      </c>
      <c r="E225" s="40" t="s">
        <v>5</v>
      </c>
    </row>
    <row r="226" spans="1:5" ht="12.75">
      <c r="A226" t="s">
        <v>58</v>
      </c>
      <c r="E226" s="39" t="s">
        <v>5</v>
      </c>
    </row>
    <row r="227" spans="1:16" ht="12.75">
      <c r="A227" t="s">
        <v>50</v>
      </c>
      <c s="34" t="s">
        <v>349</v>
      </c>
      <c s="34" t="s">
        <v>6056</v>
      </c>
      <c s="35" t="s">
        <v>5</v>
      </c>
      <c s="6" t="s">
        <v>6057</v>
      </c>
      <c s="36" t="s">
        <v>511</v>
      </c>
      <c s="37">
        <v>2</v>
      </c>
      <c s="36">
        <v>0.055</v>
      </c>
      <c s="36">
        <f>ROUND(G227*H227,6)</f>
      </c>
      <c r="L227" s="38">
        <v>0</v>
      </c>
      <c s="32">
        <f>ROUND(ROUND(L227,2)*ROUND(G227,3),2)</f>
      </c>
      <c s="36" t="s">
        <v>97</v>
      </c>
      <c>
        <f>(M227*21)/100</f>
      </c>
      <c t="s">
        <v>28</v>
      </c>
    </row>
    <row r="228" spans="1:5" ht="12.75">
      <c r="A228" s="35" t="s">
        <v>56</v>
      </c>
      <c r="E228" s="39" t="s">
        <v>6057</v>
      </c>
    </row>
    <row r="229" spans="1:5" ht="12.75">
      <c r="A229" s="35" t="s">
        <v>57</v>
      </c>
      <c r="E229" s="40" t="s">
        <v>5</v>
      </c>
    </row>
    <row r="230" spans="1:5" ht="12.75">
      <c r="A230" t="s">
        <v>58</v>
      </c>
      <c r="E230" s="39" t="s">
        <v>5</v>
      </c>
    </row>
    <row r="231" spans="1:16" ht="12.75">
      <c r="A231" t="s">
        <v>50</v>
      </c>
      <c s="34" t="s">
        <v>352</v>
      </c>
      <c s="34" t="s">
        <v>6058</v>
      </c>
      <c s="35" t="s">
        <v>5</v>
      </c>
      <c s="6" t="s">
        <v>6059</v>
      </c>
      <c s="36" t="s">
        <v>511</v>
      </c>
      <c s="37">
        <v>1</v>
      </c>
      <c s="36">
        <v>0.115</v>
      </c>
      <c s="36">
        <f>ROUND(G231*H231,6)</f>
      </c>
      <c r="L231" s="38">
        <v>0</v>
      </c>
      <c s="32">
        <f>ROUND(ROUND(L231,2)*ROUND(G231,3),2)</f>
      </c>
      <c s="36" t="s">
        <v>97</v>
      </c>
      <c>
        <f>(M231*21)/100</f>
      </c>
      <c t="s">
        <v>28</v>
      </c>
    </row>
    <row r="232" spans="1:5" ht="12.75">
      <c r="A232" s="35" t="s">
        <v>56</v>
      </c>
      <c r="E232" s="39" t="s">
        <v>6059</v>
      </c>
    </row>
    <row r="233" spans="1:5" ht="12.75">
      <c r="A233" s="35" t="s">
        <v>57</v>
      </c>
      <c r="E233" s="40" t="s">
        <v>5</v>
      </c>
    </row>
    <row r="234" spans="1:5" ht="12.75">
      <c r="A234" t="s">
        <v>58</v>
      </c>
      <c r="E234" s="39" t="s">
        <v>5</v>
      </c>
    </row>
    <row r="235" spans="1:16" ht="12.75">
      <c r="A235" t="s">
        <v>50</v>
      </c>
      <c s="34" t="s">
        <v>355</v>
      </c>
      <c s="34" t="s">
        <v>6060</v>
      </c>
      <c s="35" t="s">
        <v>5</v>
      </c>
      <c s="6" t="s">
        <v>6061</v>
      </c>
      <c s="36" t="s">
        <v>511</v>
      </c>
      <c s="37">
        <v>3</v>
      </c>
      <c s="36">
        <v>0.055</v>
      </c>
      <c s="36">
        <f>ROUND(G235*H235,6)</f>
      </c>
      <c r="L235" s="38">
        <v>0</v>
      </c>
      <c s="32">
        <f>ROUND(ROUND(L235,2)*ROUND(G235,3),2)</f>
      </c>
      <c s="36" t="s">
        <v>97</v>
      </c>
      <c>
        <f>(M235*21)/100</f>
      </c>
      <c t="s">
        <v>28</v>
      </c>
    </row>
    <row r="236" spans="1:5" ht="12.75">
      <c r="A236" s="35" t="s">
        <v>56</v>
      </c>
      <c r="E236" s="39" t="s">
        <v>6061</v>
      </c>
    </row>
    <row r="237" spans="1:5" ht="12.75">
      <c r="A237" s="35" t="s">
        <v>57</v>
      </c>
      <c r="E237" s="40" t="s">
        <v>5</v>
      </c>
    </row>
    <row r="238" spans="1:5" ht="12.75">
      <c r="A238" t="s">
        <v>58</v>
      </c>
      <c r="E238" s="39" t="s">
        <v>5</v>
      </c>
    </row>
    <row r="239" spans="1:16" ht="12.75">
      <c r="A239" t="s">
        <v>50</v>
      </c>
      <c s="34" t="s">
        <v>358</v>
      </c>
      <c s="34" t="s">
        <v>6062</v>
      </c>
      <c s="35" t="s">
        <v>5</v>
      </c>
      <c s="6" t="s">
        <v>6063</v>
      </c>
      <c s="36" t="s">
        <v>1156</v>
      </c>
      <c s="37">
        <v>8.625</v>
      </c>
      <c s="36">
        <v>6.7E-05</v>
      </c>
      <c s="36">
        <f>ROUND(G239*H239,6)</f>
      </c>
      <c r="L239" s="38">
        <v>0</v>
      </c>
      <c s="32">
        <f>ROUND(ROUND(L239,2)*ROUND(G239,3),2)</f>
      </c>
      <c s="36" t="s">
        <v>926</v>
      </c>
      <c>
        <f>(M239*21)/100</f>
      </c>
      <c t="s">
        <v>28</v>
      </c>
    </row>
    <row r="240" spans="1:5" ht="12.75">
      <c r="A240" s="35" t="s">
        <v>56</v>
      </c>
      <c r="E240" s="39" t="s">
        <v>6063</v>
      </c>
    </row>
    <row r="241" spans="1:5" ht="12.75">
      <c r="A241" s="35" t="s">
        <v>57</v>
      </c>
      <c r="E241" s="40" t="s">
        <v>5</v>
      </c>
    </row>
    <row r="242" spans="1:5" ht="12.75">
      <c r="A242" t="s">
        <v>58</v>
      </c>
      <c r="E242" s="39" t="s">
        <v>59</v>
      </c>
    </row>
    <row r="243" spans="1:16" ht="12.75">
      <c r="A243" t="s">
        <v>50</v>
      </c>
      <c s="34" t="s">
        <v>361</v>
      </c>
      <c s="34" t="s">
        <v>6064</v>
      </c>
      <c s="35" t="s">
        <v>5</v>
      </c>
      <c s="6" t="s">
        <v>6065</v>
      </c>
      <c s="36" t="s">
        <v>64</v>
      </c>
      <c s="37">
        <v>1.5</v>
      </c>
      <c s="36">
        <v>0.00651</v>
      </c>
      <c s="36">
        <f>ROUND(G243*H243,6)</f>
      </c>
      <c r="L243" s="38">
        <v>0</v>
      </c>
      <c s="32">
        <f>ROUND(ROUND(L243,2)*ROUND(G243,3),2)</f>
      </c>
      <c s="36" t="s">
        <v>926</v>
      </c>
      <c>
        <f>(M243*21)/100</f>
      </c>
      <c t="s">
        <v>28</v>
      </c>
    </row>
    <row r="244" spans="1:5" ht="12.75">
      <c r="A244" s="35" t="s">
        <v>56</v>
      </c>
      <c r="E244" s="39" t="s">
        <v>6066</v>
      </c>
    </row>
    <row r="245" spans="1:5" ht="12.75">
      <c r="A245" s="35" t="s">
        <v>57</v>
      </c>
      <c r="E245" s="40" t="s">
        <v>5</v>
      </c>
    </row>
    <row r="246" spans="1:5" ht="12.75">
      <c r="A246" t="s">
        <v>58</v>
      </c>
      <c r="E246" s="39" t="s">
        <v>59</v>
      </c>
    </row>
    <row r="247" spans="1:16" ht="12.75">
      <c r="A247" t="s">
        <v>50</v>
      </c>
      <c s="34" t="s">
        <v>364</v>
      </c>
      <c s="34" t="s">
        <v>5591</v>
      </c>
      <c s="35" t="s">
        <v>5</v>
      </c>
      <c s="6" t="s">
        <v>5592</v>
      </c>
      <c s="36" t="s">
        <v>1156</v>
      </c>
      <c s="37">
        <v>3118.562</v>
      </c>
      <c s="36">
        <v>5E-05</v>
      </c>
      <c s="36">
        <f>ROUND(G247*H247,6)</f>
      </c>
      <c r="L247" s="38">
        <v>0</v>
      </c>
      <c s="32">
        <f>ROUND(ROUND(L247,2)*ROUND(G247,3),2)</f>
      </c>
      <c s="36" t="s">
        <v>926</v>
      </c>
      <c>
        <f>(M247*21)/100</f>
      </c>
      <c t="s">
        <v>28</v>
      </c>
    </row>
    <row r="248" spans="1:5" ht="12.75">
      <c r="A248" s="35" t="s">
        <v>56</v>
      </c>
      <c r="E248" s="39" t="s">
        <v>5592</v>
      </c>
    </row>
    <row r="249" spans="1:5" ht="12.75">
      <c r="A249" s="35" t="s">
        <v>57</v>
      </c>
      <c r="E249" s="40" t="s">
        <v>5</v>
      </c>
    </row>
    <row r="250" spans="1:5" ht="12.75">
      <c r="A250" t="s">
        <v>58</v>
      </c>
      <c r="E250" s="39" t="s">
        <v>59</v>
      </c>
    </row>
    <row r="251" spans="1:16" ht="12.75">
      <c r="A251" t="s">
        <v>50</v>
      </c>
      <c s="34" t="s">
        <v>367</v>
      </c>
      <c s="34" t="s">
        <v>6067</v>
      </c>
      <c s="35" t="s">
        <v>5</v>
      </c>
      <c s="6" t="s">
        <v>6068</v>
      </c>
      <c s="36" t="s">
        <v>64</v>
      </c>
      <c s="37">
        <v>127.556</v>
      </c>
      <c s="36">
        <v>0.00544</v>
      </c>
      <c s="36">
        <f>ROUND(G251*H251,6)</f>
      </c>
      <c r="L251" s="38">
        <v>0</v>
      </c>
      <c s="32">
        <f>ROUND(ROUND(L251,2)*ROUND(G251,3),2)</f>
      </c>
      <c s="36" t="s">
        <v>97</v>
      </c>
      <c>
        <f>(M251*21)/100</f>
      </c>
      <c t="s">
        <v>28</v>
      </c>
    </row>
    <row r="252" spans="1:5" ht="12.75">
      <c r="A252" s="35" t="s">
        <v>56</v>
      </c>
      <c r="E252" s="39" t="s">
        <v>6068</v>
      </c>
    </row>
    <row r="253" spans="1:5" ht="12.75">
      <c r="A253" s="35" t="s">
        <v>57</v>
      </c>
      <c r="E253" s="40" t="s">
        <v>5</v>
      </c>
    </row>
    <row r="254" spans="1:5" ht="12.75">
      <c r="A254" t="s">
        <v>58</v>
      </c>
      <c r="E254" s="39" t="s">
        <v>5</v>
      </c>
    </row>
    <row r="255" spans="1:16" ht="25.5">
      <c r="A255" t="s">
        <v>50</v>
      </c>
      <c s="34" t="s">
        <v>370</v>
      </c>
      <c s="34" t="s">
        <v>6069</v>
      </c>
      <c s="35" t="s">
        <v>5</v>
      </c>
      <c s="6" t="s">
        <v>6070</v>
      </c>
      <c s="36" t="s">
        <v>939</v>
      </c>
      <c s="37">
        <v>2.387</v>
      </c>
      <c s="36">
        <v>1</v>
      </c>
      <c s="36">
        <f>ROUND(G255*H255,6)</f>
      </c>
      <c r="L255" s="38">
        <v>0</v>
      </c>
      <c s="32">
        <f>ROUND(ROUND(L255,2)*ROUND(G255,3),2)</f>
      </c>
      <c s="36" t="s">
        <v>926</v>
      </c>
      <c>
        <f>(M255*21)/100</f>
      </c>
      <c t="s">
        <v>28</v>
      </c>
    </row>
    <row r="256" spans="1:5" ht="25.5">
      <c r="A256" s="35" t="s">
        <v>56</v>
      </c>
      <c r="E256" s="39" t="s">
        <v>6070</v>
      </c>
    </row>
    <row r="257" spans="1:5" ht="12.75">
      <c r="A257" s="35" t="s">
        <v>57</v>
      </c>
      <c r="E257" s="40" t="s">
        <v>5</v>
      </c>
    </row>
    <row r="258" spans="1:5" ht="12.75">
      <c r="A258" t="s">
        <v>58</v>
      </c>
      <c r="E258" s="39" t="s">
        <v>59</v>
      </c>
    </row>
    <row r="259" spans="1:16" ht="12.75">
      <c r="A259" t="s">
        <v>50</v>
      </c>
      <c s="34" t="s">
        <v>373</v>
      </c>
      <c s="34" t="s">
        <v>6071</v>
      </c>
      <c s="35" t="s">
        <v>5</v>
      </c>
      <c s="6" t="s">
        <v>6072</v>
      </c>
      <c s="36" t="s">
        <v>64</v>
      </c>
      <c s="37">
        <v>74.569</v>
      </c>
      <c s="36">
        <v>0.00349</v>
      </c>
      <c s="36">
        <f>ROUND(G259*H259,6)</f>
      </c>
      <c r="L259" s="38">
        <v>0</v>
      </c>
      <c s="32">
        <f>ROUND(ROUND(L259,2)*ROUND(G259,3),2)</f>
      </c>
      <c s="36" t="s">
        <v>97</v>
      </c>
      <c>
        <f>(M259*21)/100</f>
      </c>
      <c t="s">
        <v>28</v>
      </c>
    </row>
    <row r="260" spans="1:5" ht="12.75">
      <c r="A260" s="35" t="s">
        <v>56</v>
      </c>
      <c r="E260" s="39" t="s">
        <v>6072</v>
      </c>
    </row>
    <row r="261" spans="1:5" ht="12.75">
      <c r="A261" s="35" t="s">
        <v>57</v>
      </c>
      <c r="E261" s="40" t="s">
        <v>5</v>
      </c>
    </row>
    <row r="262" spans="1:5" ht="12.75">
      <c r="A262" t="s">
        <v>58</v>
      </c>
      <c r="E262" s="39" t="s">
        <v>5</v>
      </c>
    </row>
    <row r="263" spans="1:16" ht="12.75">
      <c r="A263" t="s">
        <v>50</v>
      </c>
      <c s="34" t="s">
        <v>376</v>
      </c>
      <c s="34" t="s">
        <v>1551</v>
      </c>
      <c s="35" t="s">
        <v>5</v>
      </c>
      <c s="6" t="s">
        <v>1552</v>
      </c>
      <c s="36" t="s">
        <v>1156</v>
      </c>
      <c s="37">
        <v>3425.973</v>
      </c>
      <c s="36">
        <v>5E-05</v>
      </c>
      <c s="36">
        <f>ROUND(G263*H263,6)</f>
      </c>
      <c r="L263" s="38">
        <v>0</v>
      </c>
      <c s="32">
        <f>ROUND(ROUND(L263,2)*ROUND(G263,3),2)</f>
      </c>
      <c s="36" t="s">
        <v>97</v>
      </c>
      <c>
        <f>(M263*21)/100</f>
      </c>
      <c t="s">
        <v>28</v>
      </c>
    </row>
    <row r="264" spans="1:5" ht="12.75">
      <c r="A264" s="35" t="s">
        <v>56</v>
      </c>
      <c r="E264" s="39" t="s">
        <v>1552</v>
      </c>
    </row>
    <row r="265" spans="1:5" ht="12.75">
      <c r="A265" s="35" t="s">
        <v>57</v>
      </c>
      <c r="E265" s="40" t="s">
        <v>5</v>
      </c>
    </row>
    <row r="266" spans="1:5" ht="12.75">
      <c r="A266" t="s">
        <v>58</v>
      </c>
      <c r="E266" s="39" t="s">
        <v>5</v>
      </c>
    </row>
    <row r="267" spans="1:16" ht="12.75">
      <c r="A267" t="s">
        <v>50</v>
      </c>
      <c s="34" t="s">
        <v>379</v>
      </c>
      <c s="34" t="s">
        <v>5645</v>
      </c>
      <c s="35" t="s">
        <v>5</v>
      </c>
      <c s="6" t="s">
        <v>6073</v>
      </c>
      <c s="36" t="s">
        <v>939</v>
      </c>
      <c s="37">
        <v>0.88</v>
      </c>
      <c s="36">
        <v>1</v>
      </c>
      <c s="36">
        <f>ROUND(G267*H267,6)</f>
      </c>
      <c r="L267" s="38">
        <v>0</v>
      </c>
      <c s="32">
        <f>ROUND(ROUND(L267,2)*ROUND(G267,3),2)</f>
      </c>
      <c s="36" t="s">
        <v>926</v>
      </c>
      <c>
        <f>(M267*21)/100</f>
      </c>
      <c t="s">
        <v>28</v>
      </c>
    </row>
    <row r="268" spans="1:5" ht="12.75">
      <c r="A268" s="35" t="s">
        <v>56</v>
      </c>
      <c r="E268" s="39" t="s">
        <v>6073</v>
      </c>
    </row>
    <row r="269" spans="1:5" ht="12.75">
      <c r="A269" s="35" t="s">
        <v>57</v>
      </c>
      <c r="E269" s="40" t="s">
        <v>5</v>
      </c>
    </row>
    <row r="270" spans="1:5" ht="12.75">
      <c r="A270" t="s">
        <v>58</v>
      </c>
      <c r="E270" s="39" t="s">
        <v>59</v>
      </c>
    </row>
    <row r="271" spans="1:16" ht="12.75">
      <c r="A271" t="s">
        <v>50</v>
      </c>
      <c s="34" t="s">
        <v>382</v>
      </c>
      <c s="34" t="s">
        <v>2370</v>
      </c>
      <c s="35" t="s">
        <v>5</v>
      </c>
      <c s="6" t="s">
        <v>6074</v>
      </c>
      <c s="36" t="s">
        <v>939</v>
      </c>
      <c s="37">
        <v>2.118</v>
      </c>
      <c s="36">
        <v>1</v>
      </c>
      <c s="36">
        <f>ROUND(G271*H271,6)</f>
      </c>
      <c r="L271" s="38">
        <v>0</v>
      </c>
      <c s="32">
        <f>ROUND(ROUND(L271,2)*ROUND(G271,3),2)</f>
      </c>
      <c s="36" t="s">
        <v>926</v>
      </c>
      <c>
        <f>(M271*21)/100</f>
      </c>
      <c t="s">
        <v>28</v>
      </c>
    </row>
    <row r="272" spans="1:5" ht="12.75">
      <c r="A272" s="35" t="s">
        <v>56</v>
      </c>
      <c r="E272" s="39" t="s">
        <v>6074</v>
      </c>
    </row>
    <row r="273" spans="1:5" ht="12.75">
      <c r="A273" s="35" t="s">
        <v>57</v>
      </c>
      <c r="E273" s="40" t="s">
        <v>5</v>
      </c>
    </row>
    <row r="274" spans="1:5" ht="12.75">
      <c r="A274" t="s">
        <v>58</v>
      </c>
      <c r="E274" s="39" t="s">
        <v>59</v>
      </c>
    </row>
    <row r="275" spans="1:16" ht="12.75">
      <c r="A275" t="s">
        <v>50</v>
      </c>
      <c s="34" t="s">
        <v>385</v>
      </c>
      <c s="34" t="s">
        <v>5626</v>
      </c>
      <c s="35" t="s">
        <v>5</v>
      </c>
      <c s="6" t="s">
        <v>6075</v>
      </c>
      <c s="36" t="s">
        <v>939</v>
      </c>
      <c s="37">
        <v>0.772</v>
      </c>
      <c s="36">
        <v>1</v>
      </c>
      <c s="36">
        <f>ROUND(G275*H275,6)</f>
      </c>
      <c r="L275" s="38">
        <v>0</v>
      </c>
      <c s="32">
        <f>ROUND(ROUND(L275,2)*ROUND(G275,3),2)</f>
      </c>
      <c s="36" t="s">
        <v>926</v>
      </c>
      <c>
        <f>(M275*21)/100</f>
      </c>
      <c t="s">
        <v>28</v>
      </c>
    </row>
    <row r="276" spans="1:5" ht="12.75">
      <c r="A276" s="35" t="s">
        <v>56</v>
      </c>
      <c r="E276" s="39" t="s">
        <v>6075</v>
      </c>
    </row>
    <row r="277" spans="1:5" ht="12.75">
      <c r="A277" s="35" t="s">
        <v>57</v>
      </c>
      <c r="E277" s="40" t="s">
        <v>5</v>
      </c>
    </row>
    <row r="278" spans="1:5" ht="12.75">
      <c r="A278" t="s">
        <v>58</v>
      </c>
      <c r="E278" s="39" t="s">
        <v>59</v>
      </c>
    </row>
    <row r="279" spans="1:16" ht="25.5">
      <c r="A279" t="s">
        <v>50</v>
      </c>
      <c s="34" t="s">
        <v>388</v>
      </c>
      <c s="34" t="s">
        <v>6076</v>
      </c>
      <c s="35" t="s">
        <v>5</v>
      </c>
      <c s="6" t="s">
        <v>6077</v>
      </c>
      <c s="36" t="s">
        <v>1156</v>
      </c>
      <c s="37">
        <v>1858.244</v>
      </c>
      <c s="36">
        <v>5E-05</v>
      </c>
      <c s="36">
        <f>ROUND(G279*H279,6)</f>
      </c>
      <c r="L279" s="38">
        <v>0</v>
      </c>
      <c s="32">
        <f>ROUND(ROUND(L279,2)*ROUND(G279,3),2)</f>
      </c>
      <c s="36" t="s">
        <v>926</v>
      </c>
      <c>
        <f>(M279*21)/100</f>
      </c>
      <c t="s">
        <v>28</v>
      </c>
    </row>
    <row r="280" spans="1:5" ht="25.5">
      <c r="A280" s="35" t="s">
        <v>56</v>
      </c>
      <c r="E280" s="39" t="s">
        <v>6077</v>
      </c>
    </row>
    <row r="281" spans="1:5" ht="12.75">
      <c r="A281" s="35" t="s">
        <v>57</v>
      </c>
      <c r="E281" s="40" t="s">
        <v>5</v>
      </c>
    </row>
    <row r="282" spans="1:5" ht="12.75">
      <c r="A282" t="s">
        <v>58</v>
      </c>
      <c r="E282" s="39" t="s">
        <v>59</v>
      </c>
    </row>
    <row r="283" spans="1:16" ht="12.75">
      <c r="A283" t="s">
        <v>50</v>
      </c>
      <c s="34" t="s">
        <v>391</v>
      </c>
      <c s="34" t="s">
        <v>5632</v>
      </c>
      <c s="35" t="s">
        <v>5</v>
      </c>
      <c s="6" t="s">
        <v>6078</v>
      </c>
      <c s="36" t="s">
        <v>939</v>
      </c>
      <c s="37">
        <v>0.462</v>
      </c>
      <c s="36">
        <v>1</v>
      </c>
      <c s="36">
        <f>ROUND(G283*H283,6)</f>
      </c>
      <c r="L283" s="38">
        <v>0</v>
      </c>
      <c s="32">
        <f>ROUND(ROUND(L283,2)*ROUND(G283,3),2)</f>
      </c>
      <c s="36" t="s">
        <v>926</v>
      </c>
      <c>
        <f>(M283*21)/100</f>
      </c>
      <c t="s">
        <v>28</v>
      </c>
    </row>
    <row r="284" spans="1:5" ht="12.75">
      <c r="A284" s="35" t="s">
        <v>56</v>
      </c>
      <c r="E284" s="39" t="s">
        <v>6078</v>
      </c>
    </row>
    <row r="285" spans="1:5" ht="12.75">
      <c r="A285" s="35" t="s">
        <v>57</v>
      </c>
      <c r="E285" s="40" t="s">
        <v>5</v>
      </c>
    </row>
    <row r="286" spans="1:5" ht="12.75">
      <c r="A286" t="s">
        <v>58</v>
      </c>
      <c r="E286" s="39" t="s">
        <v>59</v>
      </c>
    </row>
    <row r="287" spans="1:16" ht="12.75">
      <c r="A287" t="s">
        <v>50</v>
      </c>
      <c s="34" t="s">
        <v>394</v>
      </c>
      <c s="34" t="s">
        <v>6079</v>
      </c>
      <c s="35" t="s">
        <v>5</v>
      </c>
      <c s="6" t="s">
        <v>6080</v>
      </c>
      <c s="36" t="s">
        <v>939</v>
      </c>
      <c s="37">
        <v>1.582</v>
      </c>
      <c s="36">
        <v>1</v>
      </c>
      <c s="36">
        <f>ROUND(G287*H287,6)</f>
      </c>
      <c r="L287" s="38">
        <v>0</v>
      </c>
      <c s="32">
        <f>ROUND(ROUND(L287,2)*ROUND(G287,3),2)</f>
      </c>
      <c s="36" t="s">
        <v>926</v>
      </c>
      <c>
        <f>(M287*21)/100</f>
      </c>
      <c t="s">
        <v>28</v>
      </c>
    </row>
    <row r="288" spans="1:5" ht="12.75">
      <c r="A288" s="35" t="s">
        <v>56</v>
      </c>
      <c r="E288" s="39" t="s">
        <v>6080</v>
      </c>
    </row>
    <row r="289" spans="1:5" ht="12.75">
      <c r="A289" s="35" t="s">
        <v>57</v>
      </c>
      <c r="E289" s="40" t="s">
        <v>5</v>
      </c>
    </row>
    <row r="290" spans="1:5" ht="12.75">
      <c r="A290" t="s">
        <v>58</v>
      </c>
      <c r="E290" s="39" t="s">
        <v>59</v>
      </c>
    </row>
    <row r="291" spans="1:16" ht="25.5">
      <c r="A291" t="s">
        <v>50</v>
      </c>
      <c s="34" t="s">
        <v>398</v>
      </c>
      <c s="34" t="s">
        <v>1555</v>
      </c>
      <c s="35" t="s">
        <v>5</v>
      </c>
      <c s="6" t="s">
        <v>1556</v>
      </c>
      <c s="36" t="s">
        <v>939</v>
      </c>
      <c s="37">
        <v>8.46</v>
      </c>
      <c s="36">
        <v>0</v>
      </c>
      <c s="36">
        <f>ROUND(G291*H291,6)</f>
      </c>
      <c r="L291" s="38">
        <v>0</v>
      </c>
      <c s="32">
        <f>ROUND(ROUND(L291,2)*ROUND(G291,3),2)</f>
      </c>
      <c s="36" t="s">
        <v>926</v>
      </c>
      <c>
        <f>(M291*21)/100</f>
      </c>
      <c t="s">
        <v>28</v>
      </c>
    </row>
    <row r="292" spans="1:5" ht="25.5">
      <c r="A292" s="35" t="s">
        <v>56</v>
      </c>
      <c r="E292" s="39" t="s">
        <v>1556</v>
      </c>
    </row>
    <row r="293" spans="1:5" ht="12.75">
      <c r="A293" s="35" t="s">
        <v>57</v>
      </c>
      <c r="E293" s="40" t="s">
        <v>5</v>
      </c>
    </row>
    <row r="294" spans="1:5" ht="12.75">
      <c r="A294" t="s">
        <v>58</v>
      </c>
      <c r="E294" s="39" t="s">
        <v>59</v>
      </c>
    </row>
    <row r="295" spans="1:13" ht="12.75">
      <c r="A295" t="s">
        <v>47</v>
      </c>
      <c r="C295" s="31" t="s">
        <v>4287</v>
      </c>
      <c r="E295" s="33" t="s">
        <v>6081</v>
      </c>
      <c r="J295" s="32">
        <f>0</f>
      </c>
      <c s="32">
        <f>0</f>
      </c>
      <c s="32">
        <f>0+L296</f>
      </c>
      <c s="32">
        <f>0+M296</f>
      </c>
    </row>
    <row r="296" spans="1:16" ht="12.75">
      <c r="A296" t="s">
        <v>50</v>
      </c>
      <c s="34" t="s">
        <v>401</v>
      </c>
      <c s="34" t="s">
        <v>6082</v>
      </c>
      <c s="35" t="s">
        <v>5</v>
      </c>
      <c s="6" t="s">
        <v>6083</v>
      </c>
      <c s="36" t="s">
        <v>423</v>
      </c>
      <c s="37">
        <v>161.6</v>
      </c>
      <c s="36">
        <v>0.00029</v>
      </c>
      <c s="36">
        <f>ROUND(G296*H296,6)</f>
      </c>
      <c r="L296" s="38">
        <v>0</v>
      </c>
      <c s="32">
        <f>ROUND(ROUND(L296,2)*ROUND(G296,3),2)</f>
      </c>
      <c s="36" t="s">
        <v>926</v>
      </c>
      <c>
        <f>(M296*21)/100</f>
      </c>
      <c t="s">
        <v>28</v>
      </c>
    </row>
    <row r="297" spans="1:5" ht="12.75">
      <c r="A297" s="35" t="s">
        <v>56</v>
      </c>
      <c r="E297" s="39" t="s">
        <v>6083</v>
      </c>
    </row>
    <row r="298" spans="1:5" ht="12.75">
      <c r="A298" s="35" t="s">
        <v>57</v>
      </c>
      <c r="E298" s="40" t="s">
        <v>5</v>
      </c>
    </row>
    <row r="299" spans="1:5" ht="12.75">
      <c r="A299" t="s">
        <v>58</v>
      </c>
      <c r="E299" s="39" t="s">
        <v>59</v>
      </c>
    </row>
    <row r="300" spans="1:13" ht="12.75">
      <c r="A300" t="s">
        <v>47</v>
      </c>
      <c r="C300" s="31" t="s">
        <v>81</v>
      </c>
      <c r="E300" s="33" t="s">
        <v>969</v>
      </c>
      <c r="J300" s="32">
        <f>0</f>
      </c>
      <c s="32">
        <f>0</f>
      </c>
      <c s="32">
        <f>0+L301+L305</f>
      </c>
      <c s="32">
        <f>0+M301+M305</f>
      </c>
    </row>
    <row r="301" spans="1:16" ht="12.75">
      <c r="A301" t="s">
        <v>50</v>
      </c>
      <c s="34" t="s">
        <v>405</v>
      </c>
      <c s="34" t="s">
        <v>6084</v>
      </c>
      <c s="35" t="s">
        <v>5</v>
      </c>
      <c s="6" t="s">
        <v>6085</v>
      </c>
      <c s="36" t="s">
        <v>54</v>
      </c>
      <c s="37">
        <v>1</v>
      </c>
      <c s="36">
        <v>0</v>
      </c>
      <c s="36">
        <f>ROUND(G301*H301,6)</f>
      </c>
      <c r="L301" s="38">
        <v>0</v>
      </c>
      <c s="32">
        <f>ROUND(ROUND(L301,2)*ROUND(G301,3),2)</f>
      </c>
      <c s="36" t="s">
        <v>97</v>
      </c>
      <c>
        <f>(M301*21)/100</f>
      </c>
      <c t="s">
        <v>28</v>
      </c>
    </row>
    <row r="302" spans="1:5" ht="12.75">
      <c r="A302" s="35" t="s">
        <v>56</v>
      </c>
      <c r="E302" s="39" t="s">
        <v>6085</v>
      </c>
    </row>
    <row r="303" spans="1:5" ht="12.75">
      <c r="A303" s="35" t="s">
        <v>57</v>
      </c>
      <c r="E303" s="40" t="s">
        <v>5</v>
      </c>
    </row>
    <row r="304" spans="1:5" ht="12.75">
      <c r="A304" t="s">
        <v>58</v>
      </c>
      <c r="E304" s="39" t="s">
        <v>5</v>
      </c>
    </row>
    <row r="305" spans="1:16" ht="12.75">
      <c r="A305" t="s">
        <v>50</v>
      </c>
      <c s="34" t="s">
        <v>408</v>
      </c>
      <c s="34" t="s">
        <v>6086</v>
      </c>
      <c s="35" t="s">
        <v>5</v>
      </c>
      <c s="6" t="s">
        <v>6087</v>
      </c>
      <c s="36" t="s">
        <v>54</v>
      </c>
      <c s="37">
        <v>1</v>
      </c>
      <c s="36">
        <v>0.03</v>
      </c>
      <c s="36">
        <f>ROUND(G305*H305,6)</f>
      </c>
      <c r="L305" s="38">
        <v>0</v>
      </c>
      <c s="32">
        <f>ROUND(ROUND(L305,2)*ROUND(G305,3),2)</f>
      </c>
      <c s="36" t="s">
        <v>97</v>
      </c>
      <c>
        <f>(M305*21)/100</f>
      </c>
      <c t="s">
        <v>28</v>
      </c>
    </row>
    <row r="306" spans="1:5" ht="12.75">
      <c r="A306" s="35" t="s">
        <v>56</v>
      </c>
      <c r="E306" s="39" t="s">
        <v>6087</v>
      </c>
    </row>
    <row r="307" spans="1:5" ht="12.75">
      <c r="A307" s="35" t="s">
        <v>57</v>
      </c>
      <c r="E307" s="40" t="s">
        <v>5</v>
      </c>
    </row>
    <row r="308" spans="1:5" ht="12.75">
      <c r="A308" t="s">
        <v>58</v>
      </c>
      <c r="E308" s="39" t="s">
        <v>5</v>
      </c>
    </row>
    <row r="309" spans="1:13" ht="12.75">
      <c r="A309" t="s">
        <v>47</v>
      </c>
      <c r="C309" s="31" t="s">
        <v>978</v>
      </c>
      <c r="E309" s="33" t="s">
        <v>979</v>
      </c>
      <c r="J309" s="32">
        <f>0</f>
      </c>
      <c s="32">
        <f>0</f>
      </c>
      <c s="32">
        <f>0+L310+L314</f>
      </c>
      <c s="32">
        <f>0+M310+M314</f>
      </c>
    </row>
    <row r="310" spans="1:16" ht="25.5">
      <c r="A310" t="s">
        <v>50</v>
      </c>
      <c s="34" t="s">
        <v>1635</v>
      </c>
      <c s="34" t="s">
        <v>980</v>
      </c>
      <c s="35" t="s">
        <v>981</v>
      </c>
      <c s="6" t="s">
        <v>982</v>
      </c>
      <c s="36" t="s">
        <v>939</v>
      </c>
      <c s="37">
        <v>20.359</v>
      </c>
      <c s="36">
        <v>0</v>
      </c>
      <c s="36">
        <f>ROUND(G310*H310,6)</f>
      </c>
      <c r="L310" s="38">
        <v>0</v>
      </c>
      <c s="32">
        <f>ROUND(ROUND(L310,2)*ROUND(G310,3),2)</f>
      </c>
      <c s="36" t="s">
        <v>97</v>
      </c>
      <c>
        <f>(M310*21)/100</f>
      </c>
      <c t="s">
        <v>28</v>
      </c>
    </row>
    <row r="311" spans="1:5" ht="25.5">
      <c r="A311" s="35" t="s">
        <v>56</v>
      </c>
      <c r="E311" s="39" t="s">
        <v>982</v>
      </c>
    </row>
    <row r="312" spans="1:5" ht="12.75">
      <c r="A312" s="35" t="s">
        <v>57</v>
      </c>
      <c r="E312" s="40" t="s">
        <v>5</v>
      </c>
    </row>
    <row r="313" spans="1:5" ht="153">
      <c r="A313" t="s">
        <v>58</v>
      </c>
      <c r="E313" s="39" t="s">
        <v>983</v>
      </c>
    </row>
    <row r="314" spans="1:16" ht="25.5">
      <c r="A314" t="s">
        <v>50</v>
      </c>
      <c s="34" t="s">
        <v>1636</v>
      </c>
      <c s="34" t="s">
        <v>984</v>
      </c>
      <c s="35" t="s">
        <v>985</v>
      </c>
      <c s="6" t="s">
        <v>986</v>
      </c>
      <c s="36" t="s">
        <v>939</v>
      </c>
      <c s="37">
        <v>47.505</v>
      </c>
      <c s="36">
        <v>0</v>
      </c>
      <c s="36">
        <f>ROUND(G314*H314,6)</f>
      </c>
      <c r="L314" s="38">
        <v>0</v>
      </c>
      <c s="32">
        <f>ROUND(ROUND(L314,2)*ROUND(G314,3),2)</f>
      </c>
      <c s="36" t="s">
        <v>97</v>
      </c>
      <c>
        <f>(M314*21)/100</f>
      </c>
      <c t="s">
        <v>28</v>
      </c>
    </row>
    <row r="315" spans="1:5" ht="25.5">
      <c r="A315" s="35" t="s">
        <v>56</v>
      </c>
      <c r="E315" s="39" t="s">
        <v>986</v>
      </c>
    </row>
    <row r="316" spans="1:5" ht="12.75">
      <c r="A316" s="35" t="s">
        <v>57</v>
      </c>
      <c r="E316" s="40" t="s">
        <v>5</v>
      </c>
    </row>
    <row r="317" spans="1:5" ht="153">
      <c r="A317" t="s">
        <v>58</v>
      </c>
      <c r="E317" s="39" t="s">
        <v>983</v>
      </c>
    </row>
    <row r="318" spans="1:13" ht="12.75">
      <c r="A318" t="s">
        <v>47</v>
      </c>
      <c r="C318" s="31" t="s">
        <v>987</v>
      </c>
      <c r="E318" s="33" t="s">
        <v>988</v>
      </c>
      <c r="J318" s="32">
        <f>0</f>
      </c>
      <c s="32">
        <f>0</f>
      </c>
      <c s="32">
        <f>0+L319</f>
      </c>
      <c s="32">
        <f>0+M319</f>
      </c>
    </row>
    <row r="319" spans="1:16" ht="25.5">
      <c r="A319" t="s">
        <v>50</v>
      </c>
      <c s="34" t="s">
        <v>1637</v>
      </c>
      <c s="34" t="s">
        <v>6088</v>
      </c>
      <c s="35" t="s">
        <v>5</v>
      </c>
      <c s="6" t="s">
        <v>6089</v>
      </c>
      <c s="36" t="s">
        <v>939</v>
      </c>
      <c s="37">
        <v>135.736</v>
      </c>
      <c s="36">
        <v>0</v>
      </c>
      <c s="36">
        <f>ROUND(G319*H319,6)</f>
      </c>
      <c r="L319" s="38">
        <v>0</v>
      </c>
      <c s="32">
        <f>ROUND(ROUND(L319,2)*ROUND(G319,3),2)</f>
      </c>
      <c s="36" t="s">
        <v>926</v>
      </c>
      <c>
        <f>(M319*21)/100</f>
      </c>
      <c t="s">
        <v>28</v>
      </c>
    </row>
    <row r="320" spans="1:5" ht="38.25">
      <c r="A320" s="35" t="s">
        <v>56</v>
      </c>
      <c r="E320" s="39" t="s">
        <v>6090</v>
      </c>
    </row>
    <row r="321" spans="1:5" ht="12.75">
      <c r="A321" s="35" t="s">
        <v>57</v>
      </c>
      <c r="E321" s="40" t="s">
        <v>5</v>
      </c>
    </row>
    <row r="322" spans="1:5" ht="12.75">
      <c r="A322" t="s">
        <v>58</v>
      </c>
      <c r="E32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6091</v>
      </c>
      <c s="41">
        <f>Rekapitulace!C42</f>
      </c>
      <c s="20" t="s">
        <v>0</v>
      </c>
      <c t="s">
        <v>23</v>
      </c>
      <c t="s">
        <v>28</v>
      </c>
    </row>
    <row r="4" spans="1:16" ht="32" customHeight="1">
      <c r="A4" s="24" t="s">
        <v>20</v>
      </c>
      <c s="25" t="s">
        <v>29</v>
      </c>
      <c s="27" t="s">
        <v>6091</v>
      </c>
      <c r="E4" s="26" t="s">
        <v>6092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6095</v>
      </c>
      <c r="E8" s="30" t="s">
        <v>6094</v>
      </c>
      <c r="J8" s="29">
        <f>0+J9</f>
      </c>
      <c s="29">
        <f>0+K9</f>
      </c>
      <c s="29">
        <f>0+L9</f>
      </c>
      <c s="29">
        <f>0+M9</f>
      </c>
    </row>
    <row r="9" spans="1:13" ht="12.75">
      <c r="A9" t="s">
        <v>47</v>
      </c>
      <c r="C9" s="31" t="s">
        <v>51</v>
      </c>
      <c r="E9" s="33" t="s">
        <v>923</v>
      </c>
      <c r="J9" s="32">
        <f>0</f>
      </c>
      <c s="32">
        <f>0</f>
      </c>
      <c s="32">
        <f>0+L10+L14+L18+L22</f>
      </c>
      <c s="32">
        <f>0+M10+M14+M18+M22</f>
      </c>
    </row>
    <row r="10" spans="1:16" ht="25.5">
      <c r="A10" t="s">
        <v>50</v>
      </c>
      <c s="34" t="s">
        <v>51</v>
      </c>
      <c s="34" t="s">
        <v>6096</v>
      </c>
      <c s="35" t="s">
        <v>5</v>
      </c>
      <c s="6" t="s">
        <v>6097</v>
      </c>
      <c s="36" t="s">
        <v>423</v>
      </c>
      <c s="37">
        <v>1967</v>
      </c>
      <c s="36">
        <v>0</v>
      </c>
      <c s="36">
        <f>ROUND(G10*H10,6)</f>
      </c>
      <c r="L10" s="38">
        <v>0</v>
      </c>
      <c s="32">
        <f>ROUND(ROUND(L10,2)*ROUND(G10,3),2)</f>
      </c>
      <c s="36" t="s">
        <v>926</v>
      </c>
      <c>
        <f>(M10*21)/100</f>
      </c>
      <c t="s">
        <v>28</v>
      </c>
    </row>
    <row r="11" spans="1:5" ht="25.5">
      <c r="A11" s="35" t="s">
        <v>56</v>
      </c>
      <c r="E11" s="39" t="s">
        <v>6097</v>
      </c>
    </row>
    <row r="12" spans="1:5" ht="12.75">
      <c r="A12" s="35" t="s">
        <v>57</v>
      </c>
      <c r="E12" s="40" t="s">
        <v>5</v>
      </c>
    </row>
    <row r="13" spans="1:5" ht="12.75">
      <c r="A13" t="s">
        <v>58</v>
      </c>
      <c r="E13" s="39" t="s">
        <v>59</v>
      </c>
    </row>
    <row r="14" spans="1:16" ht="25.5">
      <c r="A14" t="s">
        <v>50</v>
      </c>
      <c s="34" t="s">
        <v>28</v>
      </c>
      <c s="34" t="s">
        <v>6098</v>
      </c>
      <c s="35" t="s">
        <v>5</v>
      </c>
      <c s="6" t="s">
        <v>6099</v>
      </c>
      <c s="36" t="s">
        <v>54</v>
      </c>
      <c s="37">
        <v>18</v>
      </c>
      <c s="36">
        <v>0</v>
      </c>
      <c s="36">
        <f>ROUND(G14*H14,6)</f>
      </c>
      <c r="L14" s="38">
        <v>0</v>
      </c>
      <c s="32">
        <f>ROUND(ROUND(L14,2)*ROUND(G14,3),2)</f>
      </c>
      <c s="36" t="s">
        <v>926</v>
      </c>
      <c>
        <f>(M14*21)/100</f>
      </c>
      <c t="s">
        <v>28</v>
      </c>
    </row>
    <row r="15" spans="1:5" ht="25.5">
      <c r="A15" s="35" t="s">
        <v>56</v>
      </c>
      <c r="E15" s="39" t="s">
        <v>6099</v>
      </c>
    </row>
    <row r="16" spans="1:5" ht="12.75">
      <c r="A16" s="35" t="s">
        <v>57</v>
      </c>
      <c r="E16" s="40" t="s">
        <v>5</v>
      </c>
    </row>
    <row r="17" spans="1:5" ht="12.75">
      <c r="A17" t="s">
        <v>58</v>
      </c>
      <c r="E17" s="39" t="s">
        <v>59</v>
      </c>
    </row>
    <row r="18" spans="1:16" ht="25.5">
      <c r="A18" t="s">
        <v>50</v>
      </c>
      <c s="34" t="s">
        <v>26</v>
      </c>
      <c s="34" t="s">
        <v>6100</v>
      </c>
      <c s="35" t="s">
        <v>5</v>
      </c>
      <c s="6" t="s">
        <v>6101</v>
      </c>
      <c s="36" t="s">
        <v>54</v>
      </c>
      <c s="37">
        <v>18</v>
      </c>
      <c s="36">
        <v>0</v>
      </c>
      <c s="36">
        <f>ROUND(G18*H18,6)</f>
      </c>
      <c r="L18" s="38">
        <v>0</v>
      </c>
      <c s="32">
        <f>ROUND(ROUND(L18,2)*ROUND(G18,3),2)</f>
      </c>
      <c s="36" t="s">
        <v>926</v>
      </c>
      <c>
        <f>(M18*21)/100</f>
      </c>
      <c t="s">
        <v>28</v>
      </c>
    </row>
    <row r="19" spans="1:5" ht="25.5">
      <c r="A19" s="35" t="s">
        <v>56</v>
      </c>
      <c r="E19" s="39" t="s">
        <v>6101</v>
      </c>
    </row>
    <row r="20" spans="1:5" ht="12.75">
      <c r="A20" s="35" t="s">
        <v>57</v>
      </c>
      <c r="E20" s="40" t="s">
        <v>5</v>
      </c>
    </row>
    <row r="21" spans="1:5" ht="12.75">
      <c r="A21" t="s">
        <v>58</v>
      </c>
      <c r="E21" s="39" t="s">
        <v>59</v>
      </c>
    </row>
    <row r="22" spans="1:16" ht="25.5">
      <c r="A22" t="s">
        <v>50</v>
      </c>
      <c s="34" t="s">
        <v>67</v>
      </c>
      <c s="34" t="s">
        <v>6102</v>
      </c>
      <c s="35" t="s">
        <v>5</v>
      </c>
      <c s="6" t="s">
        <v>6103</v>
      </c>
      <c s="36" t="s">
        <v>939</v>
      </c>
      <c s="37">
        <v>36.705</v>
      </c>
      <c s="36">
        <v>0</v>
      </c>
      <c s="36">
        <f>ROUND(G22*H22,6)</f>
      </c>
      <c r="L22" s="38">
        <v>0</v>
      </c>
      <c s="32">
        <f>ROUND(ROUND(L22,2)*ROUND(G22,3),2)</f>
      </c>
      <c s="36" t="s">
        <v>2446</v>
      </c>
      <c>
        <f>(M22*21)/100</f>
      </c>
      <c t="s">
        <v>28</v>
      </c>
    </row>
    <row r="23" spans="1:5" ht="25.5">
      <c r="A23" s="35" t="s">
        <v>56</v>
      </c>
      <c r="E23" s="39" t="s">
        <v>6103</v>
      </c>
    </row>
    <row r="24" spans="1:5" ht="12.75">
      <c r="A24" s="35" t="s">
        <v>57</v>
      </c>
      <c r="E24" s="40" t="s">
        <v>5</v>
      </c>
    </row>
    <row r="25" spans="1:5" ht="12.75">
      <c r="A25" t="s">
        <v>58</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6091</v>
      </c>
      <c s="41">
        <f>Rekapitulace!C42</f>
      </c>
      <c s="20" t="s">
        <v>0</v>
      </c>
      <c t="s">
        <v>23</v>
      </c>
      <c t="s">
        <v>28</v>
      </c>
    </row>
    <row r="4" spans="1:16" ht="32" customHeight="1">
      <c r="A4" s="24" t="s">
        <v>20</v>
      </c>
      <c s="25" t="s">
        <v>29</v>
      </c>
      <c s="27" t="s">
        <v>6091</v>
      </c>
      <c r="E4" s="26" t="s">
        <v>6092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COUNTIFS(L8:L261,"=0",A8:A261,"P")+COUNTIFS(L8:L261,"",A8:A261,"P")+SUM(Q8:Q261)</f>
      </c>
    </row>
    <row r="8" spans="1:13" ht="12.75">
      <c r="A8" t="s">
        <v>45</v>
      </c>
      <c r="C8" s="28" t="s">
        <v>6106</v>
      </c>
      <c r="E8" s="30" t="s">
        <v>6105</v>
      </c>
      <c r="J8" s="29">
        <f>0+J9+J230+J251+J260</f>
      </c>
      <c s="29">
        <f>0+K9+K230+K251+K260</f>
      </c>
      <c s="29">
        <f>0+L9+L230+L251+L260</f>
      </c>
      <c s="29">
        <f>0+M9+M230+M251+M260</f>
      </c>
    </row>
    <row r="9" spans="1:13" ht="12.75">
      <c r="A9" t="s">
        <v>47</v>
      </c>
      <c r="C9" s="31" t="s">
        <v>51</v>
      </c>
      <c r="E9" s="33" t="s">
        <v>923</v>
      </c>
      <c r="J9" s="32">
        <f>0</f>
      </c>
      <c s="32">
        <f>0</f>
      </c>
      <c s="32">
        <f>0+L10+L14+L18+L22+L26+L30+L34+L38+L42+L46+L50+L54+L58+L62+L66+L70+L74+L78+L82+L86+L90+L94+L98+L102+L106+L110+L114+L118+L122+L126+L130+L134+L138+L142+L146+L150+L154+L158+L162+L166+L170+L174+L178+L182+L186+L190+L194+L198+L202+L206+L210+L214+L218+L222+L226</f>
      </c>
      <c s="32">
        <f>0+M10+M14+M18+M22+M26+M30+M34+M38+M42+M46+M50+M54+M58+M62+M66+M70+M74+M78+M82+M86+M90+M94+M98+M102+M106+M110+M114+M118+M122+M126+M130+M134+M138+M142+M146+M150+M154+M158+M162+M166+M170+M174+M178+M182+M186+M190+M194+M198+M202+M206+M210+M214+M218+M222+M226</f>
      </c>
    </row>
    <row r="10" spans="1:16" ht="25.5">
      <c r="A10" t="s">
        <v>50</v>
      </c>
      <c s="34" t="s">
        <v>51</v>
      </c>
      <c s="34" t="s">
        <v>1538</v>
      </c>
      <c s="35" t="s">
        <v>5</v>
      </c>
      <c s="6" t="s">
        <v>1539</v>
      </c>
      <c s="36" t="s">
        <v>423</v>
      </c>
      <c s="37">
        <v>1237.5</v>
      </c>
      <c s="36">
        <v>0</v>
      </c>
      <c s="36">
        <f>ROUND(G10*H10,6)</f>
      </c>
      <c r="L10" s="38">
        <v>0</v>
      </c>
      <c s="32">
        <f>ROUND(ROUND(L10,2)*ROUND(G10,3),2)</f>
      </c>
      <c s="36" t="s">
        <v>926</v>
      </c>
      <c>
        <f>(M10*21)/100</f>
      </c>
      <c t="s">
        <v>28</v>
      </c>
    </row>
    <row r="11" spans="1:5" ht="25.5">
      <c r="A11" s="35" t="s">
        <v>56</v>
      </c>
      <c r="E11" s="39" t="s">
        <v>1539</v>
      </c>
    </row>
    <row r="12" spans="1:5" ht="12.75">
      <c r="A12" s="35" t="s">
        <v>57</v>
      </c>
      <c r="E12" s="40" t="s">
        <v>5</v>
      </c>
    </row>
    <row r="13" spans="1:5" ht="12.75">
      <c r="A13" t="s">
        <v>58</v>
      </c>
      <c r="E13" s="39" t="s">
        <v>59</v>
      </c>
    </row>
    <row r="14" spans="1:16" ht="12.75">
      <c r="A14" t="s">
        <v>50</v>
      </c>
      <c s="34" t="s">
        <v>28</v>
      </c>
      <c s="34" t="s">
        <v>1154</v>
      </c>
      <c s="35" t="s">
        <v>5</v>
      </c>
      <c s="6" t="s">
        <v>1155</v>
      </c>
      <c s="36" t="s">
        <v>1156</v>
      </c>
      <c s="37">
        <v>24.75</v>
      </c>
      <c s="36">
        <v>0.001</v>
      </c>
      <c s="36">
        <f>ROUND(G14*H14,6)</f>
      </c>
      <c r="L14" s="38">
        <v>0</v>
      </c>
      <c s="32">
        <f>ROUND(ROUND(L14,2)*ROUND(G14,3),2)</f>
      </c>
      <c s="36" t="s">
        <v>926</v>
      </c>
      <c>
        <f>(M14*21)/100</f>
      </c>
      <c t="s">
        <v>28</v>
      </c>
    </row>
    <row r="15" spans="1:5" ht="12.75">
      <c r="A15" s="35" t="s">
        <v>56</v>
      </c>
      <c r="E15" s="39" t="s">
        <v>1155</v>
      </c>
    </row>
    <row r="16" spans="1:5" ht="12.75">
      <c r="A16" s="35" t="s">
        <v>57</v>
      </c>
      <c r="E16" s="40" t="s">
        <v>5</v>
      </c>
    </row>
    <row r="17" spans="1:5" ht="12.75">
      <c r="A17" t="s">
        <v>58</v>
      </c>
      <c r="E17" s="39" t="s">
        <v>59</v>
      </c>
    </row>
    <row r="18" spans="1:16" ht="12.75">
      <c r="A18" t="s">
        <v>50</v>
      </c>
      <c s="34" t="s">
        <v>26</v>
      </c>
      <c s="34" t="s">
        <v>6107</v>
      </c>
      <c s="35" t="s">
        <v>5</v>
      </c>
      <c s="6" t="s">
        <v>6108</v>
      </c>
      <c s="36" t="s">
        <v>423</v>
      </c>
      <c s="37">
        <v>511</v>
      </c>
      <c s="36">
        <v>0</v>
      </c>
      <c s="36">
        <f>ROUND(G18*H18,6)</f>
      </c>
      <c r="L18" s="38">
        <v>0</v>
      </c>
      <c s="32">
        <f>ROUND(ROUND(L18,2)*ROUND(G18,3),2)</f>
      </c>
      <c s="36" t="s">
        <v>2446</v>
      </c>
      <c>
        <f>(M18*21)/100</f>
      </c>
      <c t="s">
        <v>28</v>
      </c>
    </row>
    <row r="19" spans="1:5" ht="12.75">
      <c r="A19" s="35" t="s">
        <v>56</v>
      </c>
      <c r="E19" s="39" t="s">
        <v>6108</v>
      </c>
    </row>
    <row r="20" spans="1:5" ht="12.75">
      <c r="A20" s="35" t="s">
        <v>57</v>
      </c>
      <c r="E20" s="40" t="s">
        <v>5</v>
      </c>
    </row>
    <row r="21" spans="1:5" ht="12.75">
      <c r="A21" t="s">
        <v>58</v>
      </c>
      <c r="E21" s="39" t="s">
        <v>5</v>
      </c>
    </row>
    <row r="22" spans="1:16" ht="12.75">
      <c r="A22" t="s">
        <v>50</v>
      </c>
      <c s="34" t="s">
        <v>67</v>
      </c>
      <c s="34" t="s">
        <v>6109</v>
      </c>
      <c s="35" t="s">
        <v>5</v>
      </c>
      <c s="6" t="s">
        <v>6110</v>
      </c>
      <c s="36" t="s">
        <v>423</v>
      </c>
      <c s="37">
        <v>562.1</v>
      </c>
      <c s="36">
        <v>0.0004</v>
      </c>
      <c s="36">
        <f>ROUND(G22*H22,6)</f>
      </c>
      <c r="L22" s="38">
        <v>0</v>
      </c>
      <c s="32">
        <f>ROUND(ROUND(L22,2)*ROUND(G22,3),2)</f>
      </c>
      <c s="36" t="s">
        <v>2446</v>
      </c>
      <c>
        <f>(M22*21)/100</f>
      </c>
      <c t="s">
        <v>28</v>
      </c>
    </row>
    <row r="23" spans="1:5" ht="12.75">
      <c r="A23" s="35" t="s">
        <v>56</v>
      </c>
      <c r="E23" s="39" t="s">
        <v>6110</v>
      </c>
    </row>
    <row r="24" spans="1:5" ht="12.75">
      <c r="A24" s="35" t="s">
        <v>57</v>
      </c>
      <c r="E24" s="40" t="s">
        <v>5</v>
      </c>
    </row>
    <row r="25" spans="1:5" ht="12.75">
      <c r="A25" t="s">
        <v>58</v>
      </c>
      <c r="E25" s="39" t="s">
        <v>5</v>
      </c>
    </row>
    <row r="26" spans="1:16" ht="25.5">
      <c r="A26" t="s">
        <v>50</v>
      </c>
      <c s="34" t="s">
        <v>70</v>
      </c>
      <c s="34" t="s">
        <v>6111</v>
      </c>
      <c s="35" t="s">
        <v>5</v>
      </c>
      <c s="6" t="s">
        <v>6112</v>
      </c>
      <c s="36" t="s">
        <v>423</v>
      </c>
      <c s="37">
        <v>1650</v>
      </c>
      <c s="36">
        <v>0</v>
      </c>
      <c s="36">
        <f>ROUND(G26*H26,6)</f>
      </c>
      <c r="L26" s="38">
        <v>0</v>
      </c>
      <c s="32">
        <f>ROUND(ROUND(L26,2)*ROUND(G26,3),2)</f>
      </c>
      <c s="36" t="s">
        <v>926</v>
      </c>
      <c>
        <f>(M26*21)/100</f>
      </c>
      <c t="s">
        <v>28</v>
      </c>
    </row>
    <row r="27" spans="1:5" ht="25.5">
      <c r="A27" s="35" t="s">
        <v>56</v>
      </c>
      <c r="E27" s="39" t="s">
        <v>6112</v>
      </c>
    </row>
    <row r="28" spans="1:5" ht="12.75">
      <c r="A28" s="35" t="s">
        <v>57</v>
      </c>
      <c r="E28" s="40" t="s">
        <v>5</v>
      </c>
    </row>
    <row r="29" spans="1:5" ht="12.75">
      <c r="A29" t="s">
        <v>58</v>
      </c>
      <c r="E29" s="39" t="s">
        <v>59</v>
      </c>
    </row>
    <row r="30" spans="1:16" ht="12.75">
      <c r="A30" t="s">
        <v>50</v>
      </c>
      <c s="34" t="s">
        <v>27</v>
      </c>
      <c s="34" t="s">
        <v>6113</v>
      </c>
      <c s="35" t="s">
        <v>5</v>
      </c>
      <c s="6" t="s">
        <v>6114</v>
      </c>
      <c s="36" t="s">
        <v>236</v>
      </c>
      <c s="37">
        <v>82.5</v>
      </c>
      <c s="36">
        <v>0.21</v>
      </c>
      <c s="36">
        <f>ROUND(G30*H30,6)</f>
      </c>
      <c r="L30" s="38">
        <v>0</v>
      </c>
      <c s="32">
        <f>ROUND(ROUND(L30,2)*ROUND(G30,3),2)</f>
      </c>
      <c s="36" t="s">
        <v>926</v>
      </c>
      <c>
        <f>(M30*21)/100</f>
      </c>
      <c t="s">
        <v>28</v>
      </c>
    </row>
    <row r="31" spans="1:5" ht="12.75">
      <c r="A31" s="35" t="s">
        <v>56</v>
      </c>
      <c r="E31" s="39" t="s">
        <v>6114</v>
      </c>
    </row>
    <row r="32" spans="1:5" ht="12.75">
      <c r="A32" s="35" t="s">
        <v>57</v>
      </c>
      <c r="E32" s="40" t="s">
        <v>5</v>
      </c>
    </row>
    <row r="33" spans="1:5" ht="12.75">
      <c r="A33" t="s">
        <v>58</v>
      </c>
      <c r="E33" s="39" t="s">
        <v>59</v>
      </c>
    </row>
    <row r="34" spans="1:16" ht="25.5">
      <c r="A34" t="s">
        <v>50</v>
      </c>
      <c s="34" t="s">
        <v>75</v>
      </c>
      <c s="34" t="s">
        <v>6115</v>
      </c>
      <c s="35" t="s">
        <v>5</v>
      </c>
      <c s="6" t="s">
        <v>6116</v>
      </c>
      <c s="36" t="s">
        <v>54</v>
      </c>
      <c s="37">
        <v>692</v>
      </c>
      <c s="36">
        <v>0</v>
      </c>
      <c s="36">
        <f>ROUND(G34*H34,6)</f>
      </c>
      <c r="L34" s="38">
        <v>0</v>
      </c>
      <c s="32">
        <f>ROUND(ROUND(L34,2)*ROUND(G34,3),2)</f>
      </c>
      <c s="36" t="s">
        <v>926</v>
      </c>
      <c>
        <f>(M34*21)/100</f>
      </c>
      <c t="s">
        <v>28</v>
      </c>
    </row>
    <row r="35" spans="1:5" ht="25.5">
      <c r="A35" s="35" t="s">
        <v>56</v>
      </c>
      <c r="E35" s="39" t="s">
        <v>6116</v>
      </c>
    </row>
    <row r="36" spans="1:5" ht="12.75">
      <c r="A36" s="35" t="s">
        <v>57</v>
      </c>
      <c r="E36" s="40" t="s">
        <v>5</v>
      </c>
    </row>
    <row r="37" spans="1:5" ht="12.75">
      <c r="A37" t="s">
        <v>58</v>
      </c>
      <c r="E37" s="39" t="s">
        <v>59</v>
      </c>
    </row>
    <row r="38" spans="1:16" ht="25.5">
      <c r="A38" t="s">
        <v>50</v>
      </c>
      <c s="34" t="s">
        <v>78</v>
      </c>
      <c s="34" t="s">
        <v>6117</v>
      </c>
      <c s="35" t="s">
        <v>5</v>
      </c>
      <c s="6" t="s">
        <v>6118</v>
      </c>
      <c s="36" t="s">
        <v>1223</v>
      </c>
      <c s="37">
        <v>38</v>
      </c>
      <c s="36">
        <v>0</v>
      </c>
      <c s="36">
        <f>ROUND(G38*H38,6)</f>
      </c>
      <c r="L38" s="38">
        <v>0</v>
      </c>
      <c s="32">
        <f>ROUND(ROUND(L38,2)*ROUND(G38,3),2)</f>
      </c>
      <c s="36" t="s">
        <v>926</v>
      </c>
      <c>
        <f>(M38*21)/100</f>
      </c>
      <c t="s">
        <v>28</v>
      </c>
    </row>
    <row r="39" spans="1:5" ht="25.5">
      <c r="A39" s="35" t="s">
        <v>56</v>
      </c>
      <c r="E39" s="39" t="s">
        <v>6118</v>
      </c>
    </row>
    <row r="40" spans="1:5" ht="12.75">
      <c r="A40" s="35" t="s">
        <v>57</v>
      </c>
      <c r="E40" s="40" t="s">
        <v>5</v>
      </c>
    </row>
    <row r="41" spans="1:5" ht="12.75">
      <c r="A41" t="s">
        <v>58</v>
      </c>
      <c r="E41" s="39" t="s">
        <v>59</v>
      </c>
    </row>
    <row r="42" spans="1:16" ht="12.75">
      <c r="A42" t="s">
        <v>50</v>
      </c>
      <c s="34" t="s">
        <v>81</v>
      </c>
      <c s="34" t="s">
        <v>6119</v>
      </c>
      <c s="35" t="s">
        <v>5</v>
      </c>
      <c s="6" t="s">
        <v>6120</v>
      </c>
      <c s="36" t="s">
        <v>423</v>
      </c>
      <c s="37">
        <v>1738</v>
      </c>
      <c s="36">
        <v>0</v>
      </c>
      <c s="36">
        <f>ROUND(G42*H42,6)</f>
      </c>
      <c r="L42" s="38">
        <v>0</v>
      </c>
      <c s="32">
        <f>ROUND(ROUND(L42,2)*ROUND(G42,3),2)</f>
      </c>
      <c s="36" t="s">
        <v>926</v>
      </c>
      <c>
        <f>(M42*21)/100</f>
      </c>
      <c t="s">
        <v>28</v>
      </c>
    </row>
    <row r="43" spans="1:5" ht="12.75">
      <c r="A43" s="35" t="s">
        <v>56</v>
      </c>
      <c r="E43" s="39" t="s">
        <v>6120</v>
      </c>
    </row>
    <row r="44" spans="1:5" ht="12.75">
      <c r="A44" s="35" t="s">
        <v>57</v>
      </c>
      <c r="E44" s="40" t="s">
        <v>5</v>
      </c>
    </row>
    <row r="45" spans="1:5" ht="12.75">
      <c r="A45" t="s">
        <v>58</v>
      </c>
      <c r="E45" s="39" t="s">
        <v>59</v>
      </c>
    </row>
    <row r="46" spans="1:16" ht="12.75">
      <c r="A46" t="s">
        <v>50</v>
      </c>
      <c s="34" t="s">
        <v>84</v>
      </c>
      <c s="34" t="s">
        <v>6121</v>
      </c>
      <c s="35" t="s">
        <v>5</v>
      </c>
      <c s="6" t="s">
        <v>6122</v>
      </c>
      <c s="36" t="s">
        <v>423</v>
      </c>
      <c s="37">
        <v>412.5</v>
      </c>
      <c s="36">
        <v>0.00127</v>
      </c>
      <c s="36">
        <f>ROUND(G46*H46,6)</f>
      </c>
      <c r="L46" s="38">
        <v>0</v>
      </c>
      <c s="32">
        <f>ROUND(ROUND(L46,2)*ROUND(G46,3),2)</f>
      </c>
      <c s="36" t="s">
        <v>926</v>
      </c>
      <c>
        <f>(M46*21)/100</f>
      </c>
      <c t="s">
        <v>28</v>
      </c>
    </row>
    <row r="47" spans="1:5" ht="12.75">
      <c r="A47" s="35" t="s">
        <v>56</v>
      </c>
      <c r="E47" s="39" t="s">
        <v>6122</v>
      </c>
    </row>
    <row r="48" spans="1:5" ht="12.75">
      <c r="A48" s="35" t="s">
        <v>57</v>
      </c>
      <c r="E48" s="40" t="s">
        <v>5</v>
      </c>
    </row>
    <row r="49" spans="1:5" ht="12.75">
      <c r="A49" t="s">
        <v>58</v>
      </c>
      <c r="E49" s="39" t="s">
        <v>59</v>
      </c>
    </row>
    <row r="50" spans="1:16" ht="25.5">
      <c r="A50" t="s">
        <v>50</v>
      </c>
      <c s="34" t="s">
        <v>87</v>
      </c>
      <c s="34" t="s">
        <v>6123</v>
      </c>
      <c s="35" t="s">
        <v>5</v>
      </c>
      <c s="6" t="s">
        <v>6124</v>
      </c>
      <c s="36" t="s">
        <v>1223</v>
      </c>
      <c s="37">
        <v>692</v>
      </c>
      <c s="36">
        <v>0</v>
      </c>
      <c s="36">
        <f>ROUND(G50*H50,6)</f>
      </c>
      <c r="L50" s="38">
        <v>0</v>
      </c>
      <c s="32">
        <f>ROUND(ROUND(L50,2)*ROUND(G50,3),2)</f>
      </c>
      <c s="36" t="s">
        <v>926</v>
      </c>
      <c>
        <f>(M50*21)/100</f>
      </c>
      <c t="s">
        <v>28</v>
      </c>
    </row>
    <row r="51" spans="1:5" ht="25.5">
      <c r="A51" s="35" t="s">
        <v>56</v>
      </c>
      <c r="E51" s="39" t="s">
        <v>6124</v>
      </c>
    </row>
    <row r="52" spans="1:5" ht="12.75">
      <c r="A52" s="35" t="s">
        <v>57</v>
      </c>
      <c r="E52" s="40" t="s">
        <v>5</v>
      </c>
    </row>
    <row r="53" spans="1:5" ht="12.75">
      <c r="A53" t="s">
        <v>58</v>
      </c>
      <c r="E53" s="39" t="s">
        <v>59</v>
      </c>
    </row>
    <row r="54" spans="1:16" ht="25.5">
      <c r="A54" t="s">
        <v>50</v>
      </c>
      <c s="34" t="s">
        <v>91</v>
      </c>
      <c s="34" t="s">
        <v>6125</v>
      </c>
      <c s="35" t="s">
        <v>5</v>
      </c>
      <c s="6" t="s">
        <v>6126</v>
      </c>
      <c s="36" t="s">
        <v>1223</v>
      </c>
      <c s="37">
        <v>38</v>
      </c>
      <c s="36">
        <v>0</v>
      </c>
      <c s="36">
        <f>ROUND(G54*H54,6)</f>
      </c>
      <c r="L54" s="38">
        <v>0</v>
      </c>
      <c s="32">
        <f>ROUND(ROUND(L54,2)*ROUND(G54,3),2)</f>
      </c>
      <c s="36" t="s">
        <v>97</v>
      </c>
      <c>
        <f>(M54*21)/100</f>
      </c>
      <c t="s">
        <v>28</v>
      </c>
    </row>
    <row r="55" spans="1:5" ht="25.5">
      <c r="A55" s="35" t="s">
        <v>56</v>
      </c>
      <c r="E55" s="39" t="s">
        <v>6126</v>
      </c>
    </row>
    <row r="56" spans="1:5" ht="12.75">
      <c r="A56" s="35" t="s">
        <v>57</v>
      </c>
      <c r="E56" s="40" t="s">
        <v>5</v>
      </c>
    </row>
    <row r="57" spans="1:5" ht="12.75">
      <c r="A57" t="s">
        <v>58</v>
      </c>
      <c r="E57" s="39" t="s">
        <v>5</v>
      </c>
    </row>
    <row r="58" spans="1:16" ht="12.75">
      <c r="A58" t="s">
        <v>50</v>
      </c>
      <c s="34" t="s">
        <v>94</v>
      </c>
      <c s="34" t="s">
        <v>6127</v>
      </c>
      <c s="35" t="s">
        <v>5</v>
      </c>
      <c s="6" t="s">
        <v>6128</v>
      </c>
      <c s="36" t="s">
        <v>54</v>
      </c>
      <c s="37">
        <v>5</v>
      </c>
      <c s="36">
        <v>0</v>
      </c>
      <c s="36">
        <f>ROUND(G58*H58,6)</f>
      </c>
      <c r="L58" s="38">
        <v>0</v>
      </c>
      <c s="32">
        <f>ROUND(ROUND(L58,2)*ROUND(G58,3),2)</f>
      </c>
      <c s="36" t="s">
        <v>97</v>
      </c>
      <c>
        <f>(M58*21)/100</f>
      </c>
      <c t="s">
        <v>28</v>
      </c>
    </row>
    <row r="59" spans="1:5" ht="12.75">
      <c r="A59" s="35" t="s">
        <v>56</v>
      </c>
      <c r="E59" s="39" t="s">
        <v>6128</v>
      </c>
    </row>
    <row r="60" spans="1:5" ht="12.75">
      <c r="A60" s="35" t="s">
        <v>57</v>
      </c>
      <c r="E60" s="40" t="s">
        <v>5</v>
      </c>
    </row>
    <row r="61" spans="1:5" ht="12.75">
      <c r="A61" t="s">
        <v>58</v>
      </c>
      <c r="E61" s="39" t="s">
        <v>5</v>
      </c>
    </row>
    <row r="62" spans="1:16" ht="12.75">
      <c r="A62" t="s">
        <v>50</v>
      </c>
      <c s="34" t="s">
        <v>101</v>
      </c>
      <c s="34" t="s">
        <v>6129</v>
      </c>
      <c s="35" t="s">
        <v>5</v>
      </c>
      <c s="6" t="s">
        <v>6130</v>
      </c>
      <c s="36" t="s">
        <v>54</v>
      </c>
      <c s="37">
        <v>3</v>
      </c>
      <c s="36">
        <v>0</v>
      </c>
      <c s="36">
        <f>ROUND(G62*H62,6)</f>
      </c>
      <c r="L62" s="38">
        <v>0</v>
      </c>
      <c s="32">
        <f>ROUND(ROUND(L62,2)*ROUND(G62,3),2)</f>
      </c>
      <c s="36" t="s">
        <v>97</v>
      </c>
      <c>
        <f>(M62*21)/100</f>
      </c>
      <c t="s">
        <v>28</v>
      </c>
    </row>
    <row r="63" spans="1:5" ht="12.75">
      <c r="A63" s="35" t="s">
        <v>56</v>
      </c>
      <c r="E63" s="39" t="s">
        <v>6130</v>
      </c>
    </row>
    <row r="64" spans="1:5" ht="12.75">
      <c r="A64" s="35" t="s">
        <v>57</v>
      </c>
      <c r="E64" s="40" t="s">
        <v>5</v>
      </c>
    </row>
    <row r="65" spans="1:5" ht="12.75">
      <c r="A65" t="s">
        <v>58</v>
      </c>
      <c r="E65" s="39" t="s">
        <v>5</v>
      </c>
    </row>
    <row r="66" spans="1:16" ht="12.75">
      <c r="A66" t="s">
        <v>50</v>
      </c>
      <c s="34" t="s">
        <v>104</v>
      </c>
      <c s="34" t="s">
        <v>6131</v>
      </c>
      <c s="35" t="s">
        <v>5</v>
      </c>
      <c s="6" t="s">
        <v>6132</v>
      </c>
      <c s="36" t="s">
        <v>54</v>
      </c>
      <c s="37">
        <v>3</v>
      </c>
      <c s="36">
        <v>0</v>
      </c>
      <c s="36">
        <f>ROUND(G66*H66,6)</f>
      </c>
      <c r="L66" s="38">
        <v>0</v>
      </c>
      <c s="32">
        <f>ROUND(ROUND(L66,2)*ROUND(G66,3),2)</f>
      </c>
      <c s="36" t="s">
        <v>97</v>
      </c>
      <c>
        <f>(M66*21)/100</f>
      </c>
      <c t="s">
        <v>28</v>
      </c>
    </row>
    <row r="67" spans="1:5" ht="12.75">
      <c r="A67" s="35" t="s">
        <v>56</v>
      </c>
      <c r="E67" s="39" t="s">
        <v>6132</v>
      </c>
    </row>
    <row r="68" spans="1:5" ht="12.75">
      <c r="A68" s="35" t="s">
        <v>57</v>
      </c>
      <c r="E68" s="40" t="s">
        <v>5</v>
      </c>
    </row>
    <row r="69" spans="1:5" ht="12.75">
      <c r="A69" t="s">
        <v>58</v>
      </c>
      <c r="E69" s="39" t="s">
        <v>5</v>
      </c>
    </row>
    <row r="70" spans="1:16" ht="12.75">
      <c r="A70" t="s">
        <v>50</v>
      </c>
      <c s="34" t="s">
        <v>109</v>
      </c>
      <c s="34" t="s">
        <v>6133</v>
      </c>
      <c s="35" t="s">
        <v>5</v>
      </c>
      <c s="6" t="s">
        <v>6134</v>
      </c>
      <c s="36" t="s">
        <v>54</v>
      </c>
      <c s="37">
        <v>3</v>
      </c>
      <c s="36">
        <v>0</v>
      </c>
      <c s="36">
        <f>ROUND(G70*H70,6)</f>
      </c>
      <c r="L70" s="38">
        <v>0</v>
      </c>
      <c s="32">
        <f>ROUND(ROUND(L70,2)*ROUND(G70,3),2)</f>
      </c>
      <c s="36" t="s">
        <v>97</v>
      </c>
      <c>
        <f>(M70*21)/100</f>
      </c>
      <c t="s">
        <v>28</v>
      </c>
    </row>
    <row r="71" spans="1:5" ht="12.75">
      <c r="A71" s="35" t="s">
        <v>56</v>
      </c>
      <c r="E71" s="39" t="s">
        <v>6134</v>
      </c>
    </row>
    <row r="72" spans="1:5" ht="12.75">
      <c r="A72" s="35" t="s">
        <v>57</v>
      </c>
      <c r="E72" s="40" t="s">
        <v>5</v>
      </c>
    </row>
    <row r="73" spans="1:5" ht="12.75">
      <c r="A73" t="s">
        <v>58</v>
      </c>
      <c r="E73" s="39" t="s">
        <v>5</v>
      </c>
    </row>
    <row r="74" spans="1:16" ht="12.75">
      <c r="A74" t="s">
        <v>50</v>
      </c>
      <c s="34" t="s">
        <v>112</v>
      </c>
      <c s="34" t="s">
        <v>6135</v>
      </c>
      <c s="35" t="s">
        <v>5</v>
      </c>
      <c s="6" t="s">
        <v>6136</v>
      </c>
      <c s="36" t="s">
        <v>54</v>
      </c>
      <c s="37">
        <v>1</v>
      </c>
      <c s="36">
        <v>0</v>
      </c>
      <c s="36">
        <f>ROUND(G74*H74,6)</f>
      </c>
      <c r="L74" s="38">
        <v>0</v>
      </c>
      <c s="32">
        <f>ROUND(ROUND(L74,2)*ROUND(G74,3),2)</f>
      </c>
      <c s="36" t="s">
        <v>97</v>
      </c>
      <c>
        <f>(M74*21)/100</f>
      </c>
      <c t="s">
        <v>28</v>
      </c>
    </row>
    <row r="75" spans="1:5" ht="12.75">
      <c r="A75" s="35" t="s">
        <v>56</v>
      </c>
      <c r="E75" s="39" t="s">
        <v>6136</v>
      </c>
    </row>
    <row r="76" spans="1:5" ht="12.75">
      <c r="A76" s="35" t="s">
        <v>57</v>
      </c>
      <c r="E76" s="40" t="s">
        <v>5</v>
      </c>
    </row>
    <row r="77" spans="1:5" ht="12.75">
      <c r="A77" t="s">
        <v>58</v>
      </c>
      <c r="E77" s="39" t="s">
        <v>5</v>
      </c>
    </row>
    <row r="78" spans="1:16" ht="12.75">
      <c r="A78" t="s">
        <v>50</v>
      </c>
      <c s="34" t="s">
        <v>115</v>
      </c>
      <c s="34" t="s">
        <v>6137</v>
      </c>
      <c s="35" t="s">
        <v>5</v>
      </c>
      <c s="6" t="s">
        <v>6138</v>
      </c>
      <c s="36" t="s">
        <v>54</v>
      </c>
      <c s="37">
        <v>3</v>
      </c>
      <c s="36">
        <v>0</v>
      </c>
      <c s="36">
        <f>ROUND(G78*H78,6)</f>
      </c>
      <c r="L78" s="38">
        <v>0</v>
      </c>
      <c s="32">
        <f>ROUND(ROUND(L78,2)*ROUND(G78,3),2)</f>
      </c>
      <c s="36" t="s">
        <v>97</v>
      </c>
      <c>
        <f>(M78*21)/100</f>
      </c>
      <c t="s">
        <v>28</v>
      </c>
    </row>
    <row r="79" spans="1:5" ht="12.75">
      <c r="A79" s="35" t="s">
        <v>56</v>
      </c>
      <c r="E79" s="39" t="s">
        <v>6138</v>
      </c>
    </row>
    <row r="80" spans="1:5" ht="12.75">
      <c r="A80" s="35" t="s">
        <v>57</v>
      </c>
      <c r="E80" s="40" t="s">
        <v>5</v>
      </c>
    </row>
    <row r="81" spans="1:5" ht="12.75">
      <c r="A81" t="s">
        <v>58</v>
      </c>
      <c r="E81" s="39" t="s">
        <v>5</v>
      </c>
    </row>
    <row r="82" spans="1:16" ht="12.75">
      <c r="A82" t="s">
        <v>50</v>
      </c>
      <c s="34" t="s">
        <v>118</v>
      </c>
      <c s="34" t="s">
        <v>6139</v>
      </c>
      <c s="35" t="s">
        <v>5</v>
      </c>
      <c s="6" t="s">
        <v>6140</v>
      </c>
      <c s="36" t="s">
        <v>54</v>
      </c>
      <c s="37">
        <v>6</v>
      </c>
      <c s="36">
        <v>0</v>
      </c>
      <c s="36">
        <f>ROUND(G82*H82,6)</f>
      </c>
      <c r="L82" s="38">
        <v>0</v>
      </c>
      <c s="32">
        <f>ROUND(ROUND(L82,2)*ROUND(G82,3),2)</f>
      </c>
      <c s="36" t="s">
        <v>97</v>
      </c>
      <c>
        <f>(M82*21)/100</f>
      </c>
      <c t="s">
        <v>28</v>
      </c>
    </row>
    <row r="83" spans="1:5" ht="12.75">
      <c r="A83" s="35" t="s">
        <v>56</v>
      </c>
      <c r="E83" s="39" t="s">
        <v>6140</v>
      </c>
    </row>
    <row r="84" spans="1:5" ht="12.75">
      <c r="A84" s="35" t="s">
        <v>57</v>
      </c>
      <c r="E84" s="40" t="s">
        <v>5</v>
      </c>
    </row>
    <row r="85" spans="1:5" ht="12.75">
      <c r="A85" t="s">
        <v>58</v>
      </c>
      <c r="E85" s="39" t="s">
        <v>5</v>
      </c>
    </row>
    <row r="86" spans="1:16" ht="12.75">
      <c r="A86" t="s">
        <v>50</v>
      </c>
      <c s="34" t="s">
        <v>121</v>
      </c>
      <c s="34" t="s">
        <v>6141</v>
      </c>
      <c s="35" t="s">
        <v>5</v>
      </c>
      <c s="6" t="s">
        <v>6142</v>
      </c>
      <c s="36" t="s">
        <v>54</v>
      </c>
      <c s="37">
        <v>3</v>
      </c>
      <c s="36">
        <v>0</v>
      </c>
      <c s="36">
        <f>ROUND(G86*H86,6)</f>
      </c>
      <c r="L86" s="38">
        <v>0</v>
      </c>
      <c s="32">
        <f>ROUND(ROUND(L86,2)*ROUND(G86,3),2)</f>
      </c>
      <c s="36" t="s">
        <v>97</v>
      </c>
      <c>
        <f>(M86*21)/100</f>
      </c>
      <c t="s">
        <v>28</v>
      </c>
    </row>
    <row r="87" spans="1:5" ht="12.75">
      <c r="A87" s="35" t="s">
        <v>56</v>
      </c>
      <c r="E87" s="39" t="s">
        <v>6142</v>
      </c>
    </row>
    <row r="88" spans="1:5" ht="12.75">
      <c r="A88" s="35" t="s">
        <v>57</v>
      </c>
      <c r="E88" s="40" t="s">
        <v>5</v>
      </c>
    </row>
    <row r="89" spans="1:5" ht="12.75">
      <c r="A89" t="s">
        <v>58</v>
      </c>
      <c r="E89" s="39" t="s">
        <v>5</v>
      </c>
    </row>
    <row r="90" spans="1:16" ht="12.75">
      <c r="A90" t="s">
        <v>50</v>
      </c>
      <c s="34" t="s">
        <v>125</v>
      </c>
      <c s="34" t="s">
        <v>6143</v>
      </c>
      <c s="35" t="s">
        <v>5</v>
      </c>
      <c s="6" t="s">
        <v>6144</v>
      </c>
      <c s="36" t="s">
        <v>54</v>
      </c>
      <c s="37">
        <v>3</v>
      </c>
      <c s="36">
        <v>0</v>
      </c>
      <c s="36">
        <f>ROUND(G90*H90,6)</f>
      </c>
      <c r="L90" s="38">
        <v>0</v>
      </c>
      <c s="32">
        <f>ROUND(ROUND(L90,2)*ROUND(G90,3),2)</f>
      </c>
      <c s="36" t="s">
        <v>97</v>
      </c>
      <c>
        <f>(M90*21)/100</f>
      </c>
      <c t="s">
        <v>28</v>
      </c>
    </row>
    <row r="91" spans="1:5" ht="12.75">
      <c r="A91" s="35" t="s">
        <v>56</v>
      </c>
      <c r="E91" s="39" t="s">
        <v>6144</v>
      </c>
    </row>
    <row r="92" spans="1:5" ht="12.75">
      <c r="A92" s="35" t="s">
        <v>57</v>
      </c>
      <c r="E92" s="40" t="s">
        <v>5</v>
      </c>
    </row>
    <row r="93" spans="1:5" ht="12.75">
      <c r="A93" t="s">
        <v>58</v>
      </c>
      <c r="E93" s="39" t="s">
        <v>5</v>
      </c>
    </row>
    <row r="94" spans="1:16" ht="12.75">
      <c r="A94" t="s">
        <v>50</v>
      </c>
      <c s="34" t="s">
        <v>128</v>
      </c>
      <c s="34" t="s">
        <v>6145</v>
      </c>
      <c s="35" t="s">
        <v>5</v>
      </c>
      <c s="6" t="s">
        <v>6146</v>
      </c>
      <c s="36" t="s">
        <v>54</v>
      </c>
      <c s="37">
        <v>1</v>
      </c>
      <c s="36">
        <v>0</v>
      </c>
      <c s="36">
        <f>ROUND(G94*H94,6)</f>
      </c>
      <c r="L94" s="38">
        <v>0</v>
      </c>
      <c s="32">
        <f>ROUND(ROUND(L94,2)*ROUND(G94,3),2)</f>
      </c>
      <c s="36" t="s">
        <v>97</v>
      </c>
      <c>
        <f>(M94*21)/100</f>
      </c>
      <c t="s">
        <v>28</v>
      </c>
    </row>
    <row r="95" spans="1:5" ht="12.75">
      <c r="A95" s="35" t="s">
        <v>56</v>
      </c>
      <c r="E95" s="39" t="s">
        <v>6146</v>
      </c>
    </row>
    <row r="96" spans="1:5" ht="12.75">
      <c r="A96" s="35" t="s">
        <v>57</v>
      </c>
      <c r="E96" s="40" t="s">
        <v>5</v>
      </c>
    </row>
    <row r="97" spans="1:5" ht="12.75">
      <c r="A97" t="s">
        <v>58</v>
      </c>
      <c r="E97" s="39" t="s">
        <v>5</v>
      </c>
    </row>
    <row r="98" spans="1:16" ht="12.75">
      <c r="A98" t="s">
        <v>50</v>
      </c>
      <c s="34" t="s">
        <v>132</v>
      </c>
      <c s="34" t="s">
        <v>6147</v>
      </c>
      <c s="35" t="s">
        <v>5</v>
      </c>
      <c s="6" t="s">
        <v>6148</v>
      </c>
      <c s="36" t="s">
        <v>54</v>
      </c>
      <c s="37">
        <v>3</v>
      </c>
      <c s="36">
        <v>0</v>
      </c>
      <c s="36">
        <f>ROUND(G98*H98,6)</f>
      </c>
      <c r="L98" s="38">
        <v>0</v>
      </c>
      <c s="32">
        <f>ROUND(ROUND(L98,2)*ROUND(G98,3),2)</f>
      </c>
      <c s="36" t="s">
        <v>97</v>
      </c>
      <c>
        <f>(M98*21)/100</f>
      </c>
      <c t="s">
        <v>28</v>
      </c>
    </row>
    <row r="99" spans="1:5" ht="12.75">
      <c r="A99" s="35" t="s">
        <v>56</v>
      </c>
      <c r="E99" s="39" t="s">
        <v>6148</v>
      </c>
    </row>
    <row r="100" spans="1:5" ht="12.75">
      <c r="A100" s="35" t="s">
        <v>57</v>
      </c>
      <c r="E100" s="40" t="s">
        <v>5</v>
      </c>
    </row>
    <row r="101" spans="1:5" ht="12.75">
      <c r="A101" t="s">
        <v>58</v>
      </c>
      <c r="E101" s="39" t="s">
        <v>5</v>
      </c>
    </row>
    <row r="102" spans="1:16" ht="12.75">
      <c r="A102" t="s">
        <v>50</v>
      </c>
      <c s="34" t="s">
        <v>136</v>
      </c>
      <c s="34" t="s">
        <v>6149</v>
      </c>
      <c s="35" t="s">
        <v>5</v>
      </c>
      <c s="6" t="s">
        <v>6150</v>
      </c>
      <c s="36" t="s">
        <v>54</v>
      </c>
      <c s="37">
        <v>3</v>
      </c>
      <c s="36">
        <v>0</v>
      </c>
      <c s="36">
        <f>ROUND(G102*H102,6)</f>
      </c>
      <c r="L102" s="38">
        <v>0</v>
      </c>
      <c s="32">
        <f>ROUND(ROUND(L102,2)*ROUND(G102,3),2)</f>
      </c>
      <c s="36" t="s">
        <v>97</v>
      </c>
      <c>
        <f>(M102*21)/100</f>
      </c>
      <c t="s">
        <v>28</v>
      </c>
    </row>
    <row r="103" spans="1:5" ht="12.75">
      <c r="A103" s="35" t="s">
        <v>56</v>
      </c>
      <c r="E103" s="39" t="s">
        <v>6150</v>
      </c>
    </row>
    <row r="104" spans="1:5" ht="12.75">
      <c r="A104" s="35" t="s">
        <v>57</v>
      </c>
      <c r="E104" s="40" t="s">
        <v>5</v>
      </c>
    </row>
    <row r="105" spans="1:5" ht="12.75">
      <c r="A105" t="s">
        <v>58</v>
      </c>
      <c r="E105" s="39" t="s">
        <v>5</v>
      </c>
    </row>
    <row r="106" spans="1:16" ht="12.75">
      <c r="A106" t="s">
        <v>50</v>
      </c>
      <c s="34" t="s">
        <v>140</v>
      </c>
      <c s="34" t="s">
        <v>6151</v>
      </c>
      <c s="35" t="s">
        <v>5</v>
      </c>
      <c s="6" t="s">
        <v>6152</v>
      </c>
      <c s="36" t="s">
        <v>54</v>
      </c>
      <c s="37">
        <v>1</v>
      </c>
      <c s="36">
        <v>0</v>
      </c>
      <c s="36">
        <f>ROUND(G106*H106,6)</f>
      </c>
      <c r="L106" s="38">
        <v>0</v>
      </c>
      <c s="32">
        <f>ROUND(ROUND(L106,2)*ROUND(G106,3),2)</f>
      </c>
      <c s="36" t="s">
        <v>97</v>
      </c>
      <c>
        <f>(M106*21)/100</f>
      </c>
      <c t="s">
        <v>28</v>
      </c>
    </row>
    <row r="107" spans="1:5" ht="12.75">
      <c r="A107" s="35" t="s">
        <v>56</v>
      </c>
      <c r="E107" s="39" t="s">
        <v>6152</v>
      </c>
    </row>
    <row r="108" spans="1:5" ht="12.75">
      <c r="A108" s="35" t="s">
        <v>57</v>
      </c>
      <c r="E108" s="40" t="s">
        <v>5</v>
      </c>
    </row>
    <row r="109" spans="1:5" ht="12.75">
      <c r="A109" t="s">
        <v>58</v>
      </c>
      <c r="E109" s="39" t="s">
        <v>5</v>
      </c>
    </row>
    <row r="110" spans="1:16" ht="12.75">
      <c r="A110" t="s">
        <v>50</v>
      </c>
      <c s="34" t="s">
        <v>144</v>
      </c>
      <c s="34" t="s">
        <v>6153</v>
      </c>
      <c s="35" t="s">
        <v>5</v>
      </c>
      <c s="6" t="s">
        <v>6154</v>
      </c>
      <c s="36" t="s">
        <v>54</v>
      </c>
      <c s="37">
        <v>9</v>
      </c>
      <c s="36">
        <v>0</v>
      </c>
      <c s="36">
        <f>ROUND(G110*H110,6)</f>
      </c>
      <c r="L110" s="38">
        <v>0</v>
      </c>
      <c s="32">
        <f>ROUND(ROUND(L110,2)*ROUND(G110,3),2)</f>
      </c>
      <c s="36" t="s">
        <v>97</v>
      </c>
      <c>
        <f>(M110*21)/100</f>
      </c>
      <c t="s">
        <v>28</v>
      </c>
    </row>
    <row r="111" spans="1:5" ht="12.75">
      <c r="A111" s="35" t="s">
        <v>56</v>
      </c>
      <c r="E111" s="39" t="s">
        <v>6154</v>
      </c>
    </row>
    <row r="112" spans="1:5" ht="12.75">
      <c r="A112" s="35" t="s">
        <v>57</v>
      </c>
      <c r="E112" s="40" t="s">
        <v>5</v>
      </c>
    </row>
    <row r="113" spans="1:5" ht="12.75">
      <c r="A113" t="s">
        <v>58</v>
      </c>
      <c r="E113" s="39" t="s">
        <v>5</v>
      </c>
    </row>
    <row r="114" spans="1:16" ht="12.75">
      <c r="A114" t="s">
        <v>50</v>
      </c>
      <c s="34" t="s">
        <v>148</v>
      </c>
      <c s="34" t="s">
        <v>6155</v>
      </c>
      <c s="35" t="s">
        <v>5</v>
      </c>
      <c s="6" t="s">
        <v>6156</v>
      </c>
      <c s="36" t="s">
        <v>54</v>
      </c>
      <c s="37">
        <v>1</v>
      </c>
      <c s="36">
        <v>0</v>
      </c>
      <c s="36">
        <f>ROUND(G114*H114,6)</f>
      </c>
      <c r="L114" s="38">
        <v>0</v>
      </c>
      <c s="32">
        <f>ROUND(ROUND(L114,2)*ROUND(G114,3),2)</f>
      </c>
      <c s="36" t="s">
        <v>97</v>
      </c>
      <c>
        <f>(M114*21)/100</f>
      </c>
      <c t="s">
        <v>28</v>
      </c>
    </row>
    <row r="115" spans="1:5" ht="12.75">
      <c r="A115" s="35" t="s">
        <v>56</v>
      </c>
      <c r="E115" s="39" t="s">
        <v>6156</v>
      </c>
    </row>
    <row r="116" spans="1:5" ht="12.75">
      <c r="A116" s="35" t="s">
        <v>57</v>
      </c>
      <c r="E116" s="40" t="s">
        <v>5</v>
      </c>
    </row>
    <row r="117" spans="1:5" ht="12.75">
      <c r="A117" t="s">
        <v>58</v>
      </c>
      <c r="E117" s="39" t="s">
        <v>5</v>
      </c>
    </row>
    <row r="118" spans="1:16" ht="12.75">
      <c r="A118" t="s">
        <v>50</v>
      </c>
      <c s="34" t="s">
        <v>152</v>
      </c>
      <c s="34" t="s">
        <v>6157</v>
      </c>
      <c s="35" t="s">
        <v>5</v>
      </c>
      <c s="6" t="s">
        <v>6158</v>
      </c>
      <c s="36" t="s">
        <v>54</v>
      </c>
      <c s="37">
        <v>4</v>
      </c>
      <c s="36">
        <v>0</v>
      </c>
      <c s="36">
        <f>ROUND(G118*H118,6)</f>
      </c>
      <c r="L118" s="38">
        <v>0</v>
      </c>
      <c s="32">
        <f>ROUND(ROUND(L118,2)*ROUND(G118,3),2)</f>
      </c>
      <c s="36" t="s">
        <v>97</v>
      </c>
      <c>
        <f>(M118*21)/100</f>
      </c>
      <c t="s">
        <v>28</v>
      </c>
    </row>
    <row r="119" spans="1:5" ht="12.75">
      <c r="A119" s="35" t="s">
        <v>56</v>
      </c>
      <c r="E119" s="39" t="s">
        <v>6158</v>
      </c>
    </row>
    <row r="120" spans="1:5" ht="12.75">
      <c r="A120" s="35" t="s">
        <v>57</v>
      </c>
      <c r="E120" s="40" t="s">
        <v>5</v>
      </c>
    </row>
    <row r="121" spans="1:5" ht="12.75">
      <c r="A121" t="s">
        <v>58</v>
      </c>
      <c r="E121" s="39" t="s">
        <v>5</v>
      </c>
    </row>
    <row r="122" spans="1:16" ht="12.75">
      <c r="A122" t="s">
        <v>50</v>
      </c>
      <c s="34" t="s">
        <v>156</v>
      </c>
      <c s="34" t="s">
        <v>6159</v>
      </c>
      <c s="35" t="s">
        <v>5</v>
      </c>
      <c s="6" t="s">
        <v>6160</v>
      </c>
      <c s="36" t="s">
        <v>54</v>
      </c>
      <c s="37">
        <v>2</v>
      </c>
      <c s="36">
        <v>0</v>
      </c>
      <c s="36">
        <f>ROUND(G122*H122,6)</f>
      </c>
      <c r="L122" s="38">
        <v>0</v>
      </c>
      <c s="32">
        <f>ROUND(ROUND(L122,2)*ROUND(G122,3),2)</f>
      </c>
      <c s="36" t="s">
        <v>97</v>
      </c>
      <c>
        <f>(M122*21)/100</f>
      </c>
      <c t="s">
        <v>28</v>
      </c>
    </row>
    <row r="123" spans="1:5" ht="12.75">
      <c r="A123" s="35" t="s">
        <v>56</v>
      </c>
      <c r="E123" s="39" t="s">
        <v>6160</v>
      </c>
    </row>
    <row r="124" spans="1:5" ht="12.75">
      <c r="A124" s="35" t="s">
        <v>57</v>
      </c>
      <c r="E124" s="40" t="s">
        <v>5</v>
      </c>
    </row>
    <row r="125" spans="1:5" ht="12.75">
      <c r="A125" t="s">
        <v>58</v>
      </c>
      <c r="E125" s="39" t="s">
        <v>5</v>
      </c>
    </row>
    <row r="126" spans="1:16" ht="12.75">
      <c r="A126" t="s">
        <v>50</v>
      </c>
      <c s="34" t="s">
        <v>160</v>
      </c>
      <c s="34" t="s">
        <v>6161</v>
      </c>
      <c s="35" t="s">
        <v>5</v>
      </c>
      <c s="6" t="s">
        <v>6162</v>
      </c>
      <c s="36" t="s">
        <v>54</v>
      </c>
      <c s="37">
        <v>9</v>
      </c>
      <c s="36">
        <v>0</v>
      </c>
      <c s="36">
        <f>ROUND(G126*H126,6)</f>
      </c>
      <c r="L126" s="38">
        <v>0</v>
      </c>
      <c s="32">
        <f>ROUND(ROUND(L126,2)*ROUND(G126,3),2)</f>
      </c>
      <c s="36" t="s">
        <v>97</v>
      </c>
      <c>
        <f>(M126*21)/100</f>
      </c>
      <c t="s">
        <v>28</v>
      </c>
    </row>
    <row r="127" spans="1:5" ht="12.75">
      <c r="A127" s="35" t="s">
        <v>56</v>
      </c>
      <c r="E127" s="39" t="s">
        <v>6162</v>
      </c>
    </row>
    <row r="128" spans="1:5" ht="12.75">
      <c r="A128" s="35" t="s">
        <v>57</v>
      </c>
      <c r="E128" s="40" t="s">
        <v>5</v>
      </c>
    </row>
    <row r="129" spans="1:5" ht="12.75">
      <c r="A129" t="s">
        <v>58</v>
      </c>
      <c r="E129" s="39" t="s">
        <v>5</v>
      </c>
    </row>
    <row r="130" spans="1:16" ht="12.75">
      <c r="A130" t="s">
        <v>50</v>
      </c>
      <c s="34" t="s">
        <v>164</v>
      </c>
      <c s="34" t="s">
        <v>6163</v>
      </c>
      <c s="35" t="s">
        <v>5</v>
      </c>
      <c s="6" t="s">
        <v>6164</v>
      </c>
      <c s="36" t="s">
        <v>54</v>
      </c>
      <c s="37">
        <v>5</v>
      </c>
      <c s="36">
        <v>0</v>
      </c>
      <c s="36">
        <f>ROUND(G130*H130,6)</f>
      </c>
      <c r="L130" s="38">
        <v>0</v>
      </c>
      <c s="32">
        <f>ROUND(ROUND(L130,2)*ROUND(G130,3),2)</f>
      </c>
      <c s="36" t="s">
        <v>97</v>
      </c>
      <c>
        <f>(M130*21)/100</f>
      </c>
      <c t="s">
        <v>28</v>
      </c>
    </row>
    <row r="131" spans="1:5" ht="12.75">
      <c r="A131" s="35" t="s">
        <v>56</v>
      </c>
      <c r="E131" s="39" t="s">
        <v>6164</v>
      </c>
    </row>
    <row r="132" spans="1:5" ht="12.75">
      <c r="A132" s="35" t="s">
        <v>57</v>
      </c>
      <c r="E132" s="40" t="s">
        <v>5</v>
      </c>
    </row>
    <row r="133" spans="1:5" ht="12.75">
      <c r="A133" t="s">
        <v>58</v>
      </c>
      <c r="E133" s="39" t="s">
        <v>5</v>
      </c>
    </row>
    <row r="134" spans="1:16" ht="12.75">
      <c r="A134" t="s">
        <v>50</v>
      </c>
      <c s="34" t="s">
        <v>168</v>
      </c>
      <c s="34" t="s">
        <v>6165</v>
      </c>
      <c s="35" t="s">
        <v>5</v>
      </c>
      <c s="6" t="s">
        <v>6166</v>
      </c>
      <c s="36" t="s">
        <v>54</v>
      </c>
      <c s="37">
        <v>6</v>
      </c>
      <c s="36">
        <v>0</v>
      </c>
      <c s="36">
        <f>ROUND(G134*H134,6)</f>
      </c>
      <c r="L134" s="38">
        <v>0</v>
      </c>
      <c s="32">
        <f>ROUND(ROUND(L134,2)*ROUND(G134,3),2)</f>
      </c>
      <c s="36" t="s">
        <v>97</v>
      </c>
      <c>
        <f>(M134*21)/100</f>
      </c>
      <c t="s">
        <v>28</v>
      </c>
    </row>
    <row r="135" spans="1:5" ht="12.75">
      <c r="A135" s="35" t="s">
        <v>56</v>
      </c>
      <c r="E135" s="39" t="s">
        <v>6166</v>
      </c>
    </row>
    <row r="136" spans="1:5" ht="12.75">
      <c r="A136" s="35" t="s">
        <v>57</v>
      </c>
      <c r="E136" s="40" t="s">
        <v>5</v>
      </c>
    </row>
    <row r="137" spans="1:5" ht="12.75">
      <c r="A137" t="s">
        <v>58</v>
      </c>
      <c r="E137" s="39" t="s">
        <v>5</v>
      </c>
    </row>
    <row r="138" spans="1:16" ht="12.75">
      <c r="A138" t="s">
        <v>50</v>
      </c>
      <c s="34" t="s">
        <v>172</v>
      </c>
      <c s="34" t="s">
        <v>6167</v>
      </c>
      <c s="35" t="s">
        <v>5</v>
      </c>
      <c s="6" t="s">
        <v>6168</v>
      </c>
      <c s="36" t="s">
        <v>54</v>
      </c>
      <c s="37">
        <v>50</v>
      </c>
      <c s="36">
        <v>0</v>
      </c>
      <c s="36">
        <f>ROUND(G138*H138,6)</f>
      </c>
      <c r="L138" s="38">
        <v>0</v>
      </c>
      <c s="32">
        <f>ROUND(ROUND(L138,2)*ROUND(G138,3),2)</f>
      </c>
      <c s="36" t="s">
        <v>97</v>
      </c>
      <c>
        <f>(M138*21)/100</f>
      </c>
      <c t="s">
        <v>28</v>
      </c>
    </row>
    <row r="139" spans="1:5" ht="12.75">
      <c r="A139" s="35" t="s">
        <v>56</v>
      </c>
      <c r="E139" s="39" t="s">
        <v>6168</v>
      </c>
    </row>
    <row r="140" spans="1:5" ht="12.75">
      <c r="A140" s="35" t="s">
        <v>57</v>
      </c>
      <c r="E140" s="40" t="s">
        <v>5</v>
      </c>
    </row>
    <row r="141" spans="1:5" ht="12.75">
      <c r="A141" t="s">
        <v>58</v>
      </c>
      <c r="E141" s="39" t="s">
        <v>5</v>
      </c>
    </row>
    <row r="142" spans="1:16" ht="12.75">
      <c r="A142" t="s">
        <v>50</v>
      </c>
      <c s="34" t="s">
        <v>176</v>
      </c>
      <c s="34" t="s">
        <v>6169</v>
      </c>
      <c s="35" t="s">
        <v>5</v>
      </c>
      <c s="6" t="s">
        <v>6170</v>
      </c>
      <c s="36" t="s">
        <v>54</v>
      </c>
      <c s="37">
        <v>50</v>
      </c>
      <c s="36">
        <v>0</v>
      </c>
      <c s="36">
        <f>ROUND(G142*H142,6)</f>
      </c>
      <c r="L142" s="38">
        <v>0</v>
      </c>
      <c s="32">
        <f>ROUND(ROUND(L142,2)*ROUND(G142,3),2)</f>
      </c>
      <c s="36" t="s">
        <v>97</v>
      </c>
      <c>
        <f>(M142*21)/100</f>
      </c>
      <c t="s">
        <v>28</v>
      </c>
    </row>
    <row r="143" spans="1:5" ht="12.75">
      <c r="A143" s="35" t="s">
        <v>56</v>
      </c>
      <c r="E143" s="39" t="s">
        <v>6170</v>
      </c>
    </row>
    <row r="144" spans="1:5" ht="12.75">
      <c r="A144" s="35" t="s">
        <v>57</v>
      </c>
      <c r="E144" s="40" t="s">
        <v>5</v>
      </c>
    </row>
    <row r="145" spans="1:5" ht="12.75">
      <c r="A145" t="s">
        <v>58</v>
      </c>
      <c r="E145" s="39" t="s">
        <v>5</v>
      </c>
    </row>
    <row r="146" spans="1:16" ht="12.75">
      <c r="A146" t="s">
        <v>50</v>
      </c>
      <c s="34" t="s">
        <v>180</v>
      </c>
      <c s="34" t="s">
        <v>6171</v>
      </c>
      <c s="35" t="s">
        <v>5</v>
      </c>
      <c s="6" t="s">
        <v>6172</v>
      </c>
      <c s="36" t="s">
        <v>54</v>
      </c>
      <c s="37">
        <v>50</v>
      </c>
      <c s="36">
        <v>0</v>
      </c>
      <c s="36">
        <f>ROUND(G146*H146,6)</f>
      </c>
      <c r="L146" s="38">
        <v>0</v>
      </c>
      <c s="32">
        <f>ROUND(ROUND(L146,2)*ROUND(G146,3),2)</f>
      </c>
      <c s="36" t="s">
        <v>97</v>
      </c>
      <c>
        <f>(M146*21)/100</f>
      </c>
      <c t="s">
        <v>28</v>
      </c>
    </row>
    <row r="147" spans="1:5" ht="12.75">
      <c r="A147" s="35" t="s">
        <v>56</v>
      </c>
      <c r="E147" s="39" t="s">
        <v>6172</v>
      </c>
    </row>
    <row r="148" spans="1:5" ht="12.75">
      <c r="A148" s="35" t="s">
        <v>57</v>
      </c>
      <c r="E148" s="40" t="s">
        <v>5</v>
      </c>
    </row>
    <row r="149" spans="1:5" ht="12.75">
      <c r="A149" t="s">
        <v>58</v>
      </c>
      <c r="E149" s="39" t="s">
        <v>5</v>
      </c>
    </row>
    <row r="150" spans="1:16" ht="12.75">
      <c r="A150" t="s">
        <v>50</v>
      </c>
      <c s="34" t="s">
        <v>184</v>
      </c>
      <c s="34" t="s">
        <v>6173</v>
      </c>
      <c s="35" t="s">
        <v>5</v>
      </c>
      <c s="6" t="s">
        <v>6174</v>
      </c>
      <c s="36" t="s">
        <v>54</v>
      </c>
      <c s="37">
        <v>2</v>
      </c>
      <c s="36">
        <v>0</v>
      </c>
      <c s="36">
        <f>ROUND(G150*H150,6)</f>
      </c>
      <c r="L150" s="38">
        <v>0</v>
      </c>
      <c s="32">
        <f>ROUND(ROUND(L150,2)*ROUND(G150,3),2)</f>
      </c>
      <c s="36" t="s">
        <v>97</v>
      </c>
      <c>
        <f>(M150*21)/100</f>
      </c>
      <c t="s">
        <v>28</v>
      </c>
    </row>
    <row r="151" spans="1:5" ht="12.75">
      <c r="A151" s="35" t="s">
        <v>56</v>
      </c>
      <c r="E151" s="39" t="s">
        <v>6174</v>
      </c>
    </row>
    <row r="152" spans="1:5" ht="12.75">
      <c r="A152" s="35" t="s">
        <v>57</v>
      </c>
      <c r="E152" s="40" t="s">
        <v>5</v>
      </c>
    </row>
    <row r="153" spans="1:5" ht="12.75">
      <c r="A153" t="s">
        <v>58</v>
      </c>
      <c r="E153" s="39" t="s">
        <v>5</v>
      </c>
    </row>
    <row r="154" spans="1:16" ht="12.75">
      <c r="A154" t="s">
        <v>50</v>
      </c>
      <c s="34" t="s">
        <v>188</v>
      </c>
      <c s="34" t="s">
        <v>6175</v>
      </c>
      <c s="35" t="s">
        <v>5</v>
      </c>
      <c s="6" t="s">
        <v>6176</v>
      </c>
      <c s="36" t="s">
        <v>54</v>
      </c>
      <c s="37">
        <v>8</v>
      </c>
      <c s="36">
        <v>0</v>
      </c>
      <c s="36">
        <f>ROUND(G154*H154,6)</f>
      </c>
      <c r="L154" s="38">
        <v>0</v>
      </c>
      <c s="32">
        <f>ROUND(ROUND(L154,2)*ROUND(G154,3),2)</f>
      </c>
      <c s="36" t="s">
        <v>97</v>
      </c>
      <c>
        <f>(M154*21)/100</f>
      </c>
      <c t="s">
        <v>28</v>
      </c>
    </row>
    <row r="155" spans="1:5" ht="12.75">
      <c r="A155" s="35" t="s">
        <v>56</v>
      </c>
      <c r="E155" s="39" t="s">
        <v>6176</v>
      </c>
    </row>
    <row r="156" spans="1:5" ht="12.75">
      <c r="A156" s="35" t="s">
        <v>57</v>
      </c>
      <c r="E156" s="40" t="s">
        <v>5</v>
      </c>
    </row>
    <row r="157" spans="1:5" ht="12.75">
      <c r="A157" t="s">
        <v>58</v>
      </c>
      <c r="E157" s="39" t="s">
        <v>5</v>
      </c>
    </row>
    <row r="158" spans="1:16" ht="12.75">
      <c r="A158" t="s">
        <v>50</v>
      </c>
      <c s="34" t="s">
        <v>192</v>
      </c>
      <c s="34" t="s">
        <v>6177</v>
      </c>
      <c s="35" t="s">
        <v>5</v>
      </c>
      <c s="6" t="s">
        <v>6178</v>
      </c>
      <c s="36" t="s">
        <v>54</v>
      </c>
      <c s="37">
        <v>4</v>
      </c>
      <c s="36">
        <v>0</v>
      </c>
      <c s="36">
        <f>ROUND(G158*H158,6)</f>
      </c>
      <c r="L158" s="38">
        <v>0</v>
      </c>
      <c s="32">
        <f>ROUND(ROUND(L158,2)*ROUND(G158,3),2)</f>
      </c>
      <c s="36" t="s">
        <v>97</v>
      </c>
      <c>
        <f>(M158*21)/100</f>
      </c>
      <c t="s">
        <v>28</v>
      </c>
    </row>
    <row r="159" spans="1:5" ht="12.75">
      <c r="A159" s="35" t="s">
        <v>56</v>
      </c>
      <c r="E159" s="39" t="s">
        <v>6178</v>
      </c>
    </row>
    <row r="160" spans="1:5" ht="12.75">
      <c r="A160" s="35" t="s">
        <v>57</v>
      </c>
      <c r="E160" s="40" t="s">
        <v>5</v>
      </c>
    </row>
    <row r="161" spans="1:5" ht="12.75">
      <c r="A161" t="s">
        <v>58</v>
      </c>
      <c r="E161" s="39" t="s">
        <v>5</v>
      </c>
    </row>
    <row r="162" spans="1:16" ht="12.75">
      <c r="A162" t="s">
        <v>50</v>
      </c>
      <c s="34" t="s">
        <v>196</v>
      </c>
      <c s="34" t="s">
        <v>6179</v>
      </c>
      <c s="35" t="s">
        <v>5</v>
      </c>
      <c s="6" t="s">
        <v>6180</v>
      </c>
      <c s="36" t="s">
        <v>54</v>
      </c>
      <c s="37">
        <v>220</v>
      </c>
      <c s="36">
        <v>0</v>
      </c>
      <c s="36">
        <f>ROUND(G162*H162,6)</f>
      </c>
      <c r="L162" s="38">
        <v>0</v>
      </c>
      <c s="32">
        <f>ROUND(ROUND(L162,2)*ROUND(G162,3),2)</f>
      </c>
      <c s="36" t="s">
        <v>97</v>
      </c>
      <c>
        <f>(M162*21)/100</f>
      </c>
      <c t="s">
        <v>28</v>
      </c>
    </row>
    <row r="163" spans="1:5" ht="12.75">
      <c r="A163" s="35" t="s">
        <v>56</v>
      </c>
      <c r="E163" s="39" t="s">
        <v>6180</v>
      </c>
    </row>
    <row r="164" spans="1:5" ht="12.75">
      <c r="A164" s="35" t="s">
        <v>57</v>
      </c>
      <c r="E164" s="40" t="s">
        <v>5</v>
      </c>
    </row>
    <row r="165" spans="1:5" ht="12.75">
      <c r="A165" t="s">
        <v>58</v>
      </c>
      <c r="E165" s="39" t="s">
        <v>5</v>
      </c>
    </row>
    <row r="166" spans="1:16" ht="12.75">
      <c r="A166" t="s">
        <v>50</v>
      </c>
      <c s="34" t="s">
        <v>200</v>
      </c>
      <c s="34" t="s">
        <v>6181</v>
      </c>
      <c s="35" t="s">
        <v>5</v>
      </c>
      <c s="6" t="s">
        <v>6182</v>
      </c>
      <c s="36" t="s">
        <v>54</v>
      </c>
      <c s="37">
        <v>162</v>
      </c>
      <c s="36">
        <v>0</v>
      </c>
      <c s="36">
        <f>ROUND(G166*H166,6)</f>
      </c>
      <c r="L166" s="38">
        <v>0</v>
      </c>
      <c s="32">
        <f>ROUND(ROUND(L166,2)*ROUND(G166,3),2)</f>
      </c>
      <c s="36" t="s">
        <v>97</v>
      </c>
      <c>
        <f>(M166*21)/100</f>
      </c>
      <c t="s">
        <v>28</v>
      </c>
    </row>
    <row r="167" spans="1:5" ht="12.75">
      <c r="A167" s="35" t="s">
        <v>56</v>
      </c>
      <c r="E167" s="39" t="s">
        <v>6182</v>
      </c>
    </row>
    <row r="168" spans="1:5" ht="12.75">
      <c r="A168" s="35" t="s">
        <v>57</v>
      </c>
      <c r="E168" s="40" t="s">
        <v>5</v>
      </c>
    </row>
    <row r="169" spans="1:5" ht="12.75">
      <c r="A169" t="s">
        <v>58</v>
      </c>
      <c r="E169" s="39" t="s">
        <v>5</v>
      </c>
    </row>
    <row r="170" spans="1:16" ht="12.75">
      <c r="A170" t="s">
        <v>50</v>
      </c>
      <c s="34" t="s">
        <v>204</v>
      </c>
      <c s="34" t="s">
        <v>6183</v>
      </c>
      <c s="35" t="s">
        <v>5</v>
      </c>
      <c s="6" t="s">
        <v>6184</v>
      </c>
      <c s="36" t="s">
        <v>54</v>
      </c>
      <c s="37">
        <v>110</v>
      </c>
      <c s="36">
        <v>0</v>
      </c>
      <c s="36">
        <f>ROUND(G170*H170,6)</f>
      </c>
      <c r="L170" s="38">
        <v>0</v>
      </c>
      <c s="32">
        <f>ROUND(ROUND(L170,2)*ROUND(G170,3),2)</f>
      </c>
      <c s="36" t="s">
        <v>97</v>
      </c>
      <c>
        <f>(M170*21)/100</f>
      </c>
      <c t="s">
        <v>28</v>
      </c>
    </row>
    <row r="171" spans="1:5" ht="12.75">
      <c r="A171" s="35" t="s">
        <v>56</v>
      </c>
      <c r="E171" s="39" t="s">
        <v>6184</v>
      </c>
    </row>
    <row r="172" spans="1:5" ht="12.75">
      <c r="A172" s="35" t="s">
        <v>57</v>
      </c>
      <c r="E172" s="40" t="s">
        <v>5</v>
      </c>
    </row>
    <row r="173" spans="1:5" ht="12.75">
      <c r="A173" t="s">
        <v>58</v>
      </c>
      <c r="E173" s="39" t="s">
        <v>5</v>
      </c>
    </row>
    <row r="174" spans="1:16" ht="12.75">
      <c r="A174" t="s">
        <v>50</v>
      </c>
      <c s="34" t="s">
        <v>208</v>
      </c>
      <c s="34" t="s">
        <v>6185</v>
      </c>
      <c s="35" t="s">
        <v>5</v>
      </c>
      <c s="6" t="s">
        <v>6186</v>
      </c>
      <c s="36" t="s">
        <v>1223</v>
      </c>
      <c s="37">
        <v>25</v>
      </c>
      <c s="36">
        <v>0</v>
      </c>
      <c s="36">
        <f>ROUND(G174*H174,6)</f>
      </c>
      <c r="L174" s="38">
        <v>0</v>
      </c>
      <c s="32">
        <f>ROUND(ROUND(L174,2)*ROUND(G174,3),2)</f>
      </c>
      <c s="36" t="s">
        <v>97</v>
      </c>
      <c>
        <f>(M174*21)/100</f>
      </c>
      <c t="s">
        <v>28</v>
      </c>
    </row>
    <row r="175" spans="1:5" ht="12.75">
      <c r="A175" s="35" t="s">
        <v>56</v>
      </c>
      <c r="E175" s="39" t="s">
        <v>6186</v>
      </c>
    </row>
    <row r="176" spans="1:5" ht="12.75">
      <c r="A176" s="35" t="s">
        <v>57</v>
      </c>
      <c r="E176" s="40" t="s">
        <v>5</v>
      </c>
    </row>
    <row r="177" spans="1:5" ht="12.75">
      <c r="A177" t="s">
        <v>58</v>
      </c>
      <c r="E177" s="39" t="s">
        <v>5</v>
      </c>
    </row>
    <row r="178" spans="1:16" ht="12.75">
      <c r="A178" t="s">
        <v>50</v>
      </c>
      <c s="34" t="s">
        <v>212</v>
      </c>
      <c s="34" t="s">
        <v>6187</v>
      </c>
      <c s="35" t="s">
        <v>5</v>
      </c>
      <c s="6" t="s">
        <v>6188</v>
      </c>
      <c s="36" t="s">
        <v>1223</v>
      </c>
      <c s="37">
        <v>38</v>
      </c>
      <c s="36">
        <v>5.8E-05</v>
      </c>
      <c s="36">
        <f>ROUND(G178*H178,6)</f>
      </c>
      <c r="L178" s="38">
        <v>0</v>
      </c>
      <c s="32">
        <f>ROUND(ROUND(L178,2)*ROUND(G178,3),2)</f>
      </c>
      <c s="36" t="s">
        <v>926</v>
      </c>
      <c>
        <f>(M178*21)/100</f>
      </c>
      <c t="s">
        <v>28</v>
      </c>
    </row>
    <row r="179" spans="1:5" ht="12.75">
      <c r="A179" s="35" t="s">
        <v>56</v>
      </c>
      <c r="E179" s="39" t="s">
        <v>6188</v>
      </c>
    </row>
    <row r="180" spans="1:5" ht="12.75">
      <c r="A180" s="35" t="s">
        <v>57</v>
      </c>
      <c r="E180" s="40" t="s">
        <v>5</v>
      </c>
    </row>
    <row r="181" spans="1:5" ht="12.75">
      <c r="A181" t="s">
        <v>58</v>
      </c>
      <c r="E181" s="39" t="s">
        <v>59</v>
      </c>
    </row>
    <row r="182" spans="1:16" ht="12.75">
      <c r="A182" t="s">
        <v>50</v>
      </c>
      <c s="34" t="s">
        <v>214</v>
      </c>
      <c s="34" t="s">
        <v>6189</v>
      </c>
      <c s="35" t="s">
        <v>5</v>
      </c>
      <c s="6" t="s">
        <v>6190</v>
      </c>
      <c s="36" t="s">
        <v>54</v>
      </c>
      <c s="37">
        <v>114</v>
      </c>
      <c s="36">
        <v>0.0059</v>
      </c>
      <c s="36">
        <f>ROUND(G182*H182,6)</f>
      </c>
      <c r="L182" s="38">
        <v>0</v>
      </c>
      <c s="32">
        <f>ROUND(ROUND(L182,2)*ROUND(G182,3),2)</f>
      </c>
      <c s="36" t="s">
        <v>926</v>
      </c>
      <c>
        <f>(M182*21)/100</f>
      </c>
      <c t="s">
        <v>28</v>
      </c>
    </row>
    <row r="183" spans="1:5" ht="25.5">
      <c r="A183" s="35" t="s">
        <v>56</v>
      </c>
      <c r="E183" s="39" t="s">
        <v>6191</v>
      </c>
    </row>
    <row r="184" spans="1:5" ht="12.75">
      <c r="A184" s="35" t="s">
        <v>57</v>
      </c>
      <c r="E184" s="40" t="s">
        <v>5</v>
      </c>
    </row>
    <row r="185" spans="1:5" ht="12.75">
      <c r="A185" t="s">
        <v>58</v>
      </c>
      <c r="E185" s="39" t="s">
        <v>59</v>
      </c>
    </row>
    <row r="186" spans="1:16" ht="25.5">
      <c r="A186" t="s">
        <v>50</v>
      </c>
      <c s="34" t="s">
        <v>218</v>
      </c>
      <c s="34" t="s">
        <v>6192</v>
      </c>
      <c s="35" t="s">
        <v>5</v>
      </c>
      <c s="6" t="s">
        <v>6193</v>
      </c>
      <c s="36" t="s">
        <v>54</v>
      </c>
      <c s="37">
        <v>114</v>
      </c>
      <c s="36">
        <v>0.00012</v>
      </c>
      <c s="36">
        <f>ROUND(G186*H186,6)</f>
      </c>
      <c r="L186" s="38">
        <v>0</v>
      </c>
      <c s="32">
        <f>ROUND(ROUND(L186,2)*ROUND(G186,3),2)</f>
      </c>
      <c s="36" t="s">
        <v>97</v>
      </c>
      <c>
        <f>(M186*21)/100</f>
      </c>
      <c t="s">
        <v>28</v>
      </c>
    </row>
    <row r="187" spans="1:5" ht="25.5">
      <c r="A187" s="35" t="s">
        <v>56</v>
      </c>
      <c r="E187" s="39" t="s">
        <v>6193</v>
      </c>
    </row>
    <row r="188" spans="1:5" ht="12.75">
      <c r="A188" s="35" t="s">
        <v>57</v>
      </c>
      <c r="E188" s="40" t="s">
        <v>5</v>
      </c>
    </row>
    <row r="189" spans="1:5" ht="25.5">
      <c r="A189" t="s">
        <v>58</v>
      </c>
      <c r="E189" s="39" t="s">
        <v>6191</v>
      </c>
    </row>
    <row r="190" spans="1:16" ht="25.5">
      <c r="A190" t="s">
        <v>50</v>
      </c>
      <c s="34" t="s">
        <v>220</v>
      </c>
      <c s="34" t="s">
        <v>6194</v>
      </c>
      <c s="35" t="s">
        <v>5</v>
      </c>
      <c s="6" t="s">
        <v>6195</v>
      </c>
      <c s="36" t="s">
        <v>423</v>
      </c>
      <c s="37">
        <v>88</v>
      </c>
      <c s="36">
        <v>0</v>
      </c>
      <c s="36">
        <f>ROUND(G190*H190,6)</f>
      </c>
      <c r="L190" s="38">
        <v>0</v>
      </c>
      <c s="32">
        <f>ROUND(ROUND(L190,2)*ROUND(G190,3),2)</f>
      </c>
      <c s="36" t="s">
        <v>926</v>
      </c>
      <c>
        <f>(M190*21)/100</f>
      </c>
      <c t="s">
        <v>28</v>
      </c>
    </row>
    <row r="191" spans="1:5" ht="25.5">
      <c r="A191" s="35" t="s">
        <v>56</v>
      </c>
      <c r="E191" s="39" t="s">
        <v>6195</v>
      </c>
    </row>
    <row r="192" spans="1:5" ht="12.75">
      <c r="A192" s="35" t="s">
        <v>57</v>
      </c>
      <c r="E192" s="40" t="s">
        <v>5</v>
      </c>
    </row>
    <row r="193" spans="1:5" ht="12.75">
      <c r="A193" t="s">
        <v>58</v>
      </c>
      <c r="E193" s="39" t="s">
        <v>59</v>
      </c>
    </row>
    <row r="194" spans="1:16" ht="25.5">
      <c r="A194" t="s">
        <v>50</v>
      </c>
      <c s="34" t="s">
        <v>222</v>
      </c>
      <c s="34" t="s">
        <v>6196</v>
      </c>
      <c s="35" t="s">
        <v>5</v>
      </c>
      <c s="6" t="s">
        <v>6197</v>
      </c>
      <c s="36" t="s">
        <v>1223</v>
      </c>
      <c s="37">
        <v>38</v>
      </c>
      <c s="36">
        <v>0</v>
      </c>
      <c s="36">
        <f>ROUND(G194*H194,6)</f>
      </c>
      <c r="L194" s="38">
        <v>0</v>
      </c>
      <c s="32">
        <f>ROUND(ROUND(L194,2)*ROUND(G194,3),2)</f>
      </c>
      <c s="36" t="s">
        <v>926</v>
      </c>
      <c>
        <f>(M194*21)/100</f>
      </c>
      <c t="s">
        <v>28</v>
      </c>
    </row>
    <row r="195" spans="1:5" ht="25.5">
      <c r="A195" s="35" t="s">
        <v>56</v>
      </c>
      <c r="E195" s="39" t="s">
        <v>6197</v>
      </c>
    </row>
    <row r="196" spans="1:5" ht="12.75">
      <c r="A196" s="35" t="s">
        <v>57</v>
      </c>
      <c r="E196" s="40" t="s">
        <v>5</v>
      </c>
    </row>
    <row r="197" spans="1:5" ht="12.75">
      <c r="A197" t="s">
        <v>58</v>
      </c>
      <c r="E197" s="39" t="s">
        <v>59</v>
      </c>
    </row>
    <row r="198" spans="1:16" ht="12.75">
      <c r="A198" t="s">
        <v>50</v>
      </c>
      <c s="34" t="s">
        <v>224</v>
      </c>
      <c s="34" t="s">
        <v>6198</v>
      </c>
      <c s="35" t="s">
        <v>5</v>
      </c>
      <c s="6" t="s">
        <v>6199</v>
      </c>
      <c s="36" t="s">
        <v>1223</v>
      </c>
      <c s="37">
        <v>38</v>
      </c>
      <c s="36">
        <v>0</v>
      </c>
      <c s="36">
        <f>ROUND(G198*H198,6)</f>
      </c>
      <c r="L198" s="38">
        <v>0</v>
      </c>
      <c s="32">
        <f>ROUND(ROUND(L198,2)*ROUND(G198,3),2)</f>
      </c>
      <c s="36" t="s">
        <v>926</v>
      </c>
      <c>
        <f>(M198*21)/100</f>
      </c>
      <c t="s">
        <v>28</v>
      </c>
    </row>
    <row r="199" spans="1:5" ht="12.75">
      <c r="A199" s="35" t="s">
        <v>56</v>
      </c>
      <c r="E199" s="39" t="s">
        <v>6199</v>
      </c>
    </row>
    <row r="200" spans="1:5" ht="12.75">
      <c r="A200" s="35" t="s">
        <v>57</v>
      </c>
      <c r="E200" s="40" t="s">
        <v>5</v>
      </c>
    </row>
    <row r="201" spans="1:5" ht="12.75">
      <c r="A201" t="s">
        <v>58</v>
      </c>
      <c r="E201" s="39" t="s">
        <v>59</v>
      </c>
    </row>
    <row r="202" spans="1:16" ht="25.5">
      <c r="A202" t="s">
        <v>50</v>
      </c>
      <c s="34" t="s">
        <v>227</v>
      </c>
      <c s="34" t="s">
        <v>6200</v>
      </c>
      <c s="35" t="s">
        <v>5</v>
      </c>
      <c s="6" t="s">
        <v>6201</v>
      </c>
      <c s="36" t="s">
        <v>423</v>
      </c>
      <c s="37">
        <v>121.66</v>
      </c>
      <c s="36">
        <v>3E-06</v>
      </c>
      <c s="36">
        <f>ROUND(G202*H202,6)</f>
      </c>
      <c r="L202" s="38">
        <v>0</v>
      </c>
      <c s="32">
        <f>ROUND(ROUND(L202,2)*ROUND(G202,3),2)</f>
      </c>
      <c s="36" t="s">
        <v>926</v>
      </c>
      <c>
        <f>(M202*21)/100</f>
      </c>
      <c t="s">
        <v>28</v>
      </c>
    </row>
    <row r="203" spans="1:5" ht="25.5">
      <c r="A203" s="35" t="s">
        <v>56</v>
      </c>
      <c r="E203" s="39" t="s">
        <v>6201</v>
      </c>
    </row>
    <row r="204" spans="1:5" ht="12.75">
      <c r="A204" s="35" t="s">
        <v>57</v>
      </c>
      <c r="E204" s="40" t="s">
        <v>5</v>
      </c>
    </row>
    <row r="205" spans="1:5" ht="12.75">
      <c r="A205" t="s">
        <v>58</v>
      </c>
      <c r="E205" s="39" t="s">
        <v>59</v>
      </c>
    </row>
    <row r="206" spans="1:16" ht="25.5">
      <c r="A206" t="s">
        <v>50</v>
      </c>
      <c s="34" t="s">
        <v>337</v>
      </c>
      <c s="34" t="s">
        <v>6202</v>
      </c>
      <c s="35" t="s">
        <v>5</v>
      </c>
      <c s="6" t="s">
        <v>6203</v>
      </c>
      <c s="36" t="s">
        <v>939</v>
      </c>
      <c s="37">
        <v>0.01</v>
      </c>
      <c s="36">
        <v>0</v>
      </c>
      <c s="36">
        <f>ROUND(G206*H206,6)</f>
      </c>
      <c r="L206" s="38">
        <v>0</v>
      </c>
      <c s="32">
        <f>ROUND(ROUND(L206,2)*ROUND(G206,3),2)</f>
      </c>
      <c s="36" t="s">
        <v>926</v>
      </c>
      <c>
        <f>(M206*21)/100</f>
      </c>
      <c t="s">
        <v>28</v>
      </c>
    </row>
    <row r="207" spans="1:5" ht="25.5">
      <c r="A207" s="35" t="s">
        <v>56</v>
      </c>
      <c r="E207" s="39" t="s">
        <v>6203</v>
      </c>
    </row>
    <row r="208" spans="1:5" ht="12.75">
      <c r="A208" s="35" t="s">
        <v>57</v>
      </c>
      <c r="E208" s="40" t="s">
        <v>5</v>
      </c>
    </row>
    <row r="209" spans="1:5" ht="12.75">
      <c r="A209" t="s">
        <v>58</v>
      </c>
      <c r="E209" s="39" t="s">
        <v>59</v>
      </c>
    </row>
    <row r="210" spans="1:16" ht="12.75">
      <c r="A210" t="s">
        <v>50</v>
      </c>
      <c s="34" t="s">
        <v>340</v>
      </c>
      <c s="34" t="s">
        <v>6204</v>
      </c>
      <c s="35" t="s">
        <v>5</v>
      </c>
      <c s="6" t="s">
        <v>6205</v>
      </c>
      <c s="36" t="s">
        <v>6206</v>
      </c>
      <c s="37">
        <v>114</v>
      </c>
      <c s="36">
        <v>4E-05</v>
      </c>
      <c s="36">
        <f>ROUND(G210*H210,6)</f>
      </c>
      <c r="L210" s="38">
        <v>0</v>
      </c>
      <c s="32">
        <f>ROUND(ROUND(L210,2)*ROUND(G210,3),2)</f>
      </c>
      <c s="36" t="s">
        <v>97</v>
      </c>
      <c>
        <f>(M210*21)/100</f>
      </c>
      <c t="s">
        <v>28</v>
      </c>
    </row>
    <row r="211" spans="1:5" ht="12.75">
      <c r="A211" s="35" t="s">
        <v>56</v>
      </c>
      <c r="E211" s="39" t="s">
        <v>6205</v>
      </c>
    </row>
    <row r="212" spans="1:5" ht="12.75">
      <c r="A212" s="35" t="s">
        <v>57</v>
      </c>
      <c r="E212" s="40" t="s">
        <v>5</v>
      </c>
    </row>
    <row r="213" spans="1:5" ht="12.75">
      <c r="A213" t="s">
        <v>58</v>
      </c>
      <c r="E213" s="39" t="s">
        <v>5</v>
      </c>
    </row>
    <row r="214" spans="1:16" ht="12.75">
      <c r="A214" t="s">
        <v>50</v>
      </c>
      <c s="34" t="s">
        <v>343</v>
      </c>
      <c s="34" t="s">
        <v>6207</v>
      </c>
      <c s="35" t="s">
        <v>5</v>
      </c>
      <c s="6" t="s">
        <v>6208</v>
      </c>
      <c s="36" t="s">
        <v>236</v>
      </c>
      <c s="37">
        <v>55.3</v>
      </c>
      <c s="36">
        <v>0</v>
      </c>
      <c s="36">
        <f>ROUND(G214*H214,6)</f>
      </c>
      <c r="L214" s="38">
        <v>0</v>
      </c>
      <c s="32">
        <f>ROUND(ROUND(L214,2)*ROUND(G214,3),2)</f>
      </c>
      <c s="36" t="s">
        <v>926</v>
      </c>
      <c>
        <f>(M214*21)/100</f>
      </c>
      <c t="s">
        <v>28</v>
      </c>
    </row>
    <row r="215" spans="1:5" ht="12.75">
      <c r="A215" s="35" t="s">
        <v>56</v>
      </c>
      <c r="E215" s="39" t="s">
        <v>6208</v>
      </c>
    </row>
    <row r="216" spans="1:5" ht="12.75">
      <c r="A216" s="35" t="s">
        <v>57</v>
      </c>
      <c r="E216" s="40" t="s">
        <v>5</v>
      </c>
    </row>
    <row r="217" spans="1:5" ht="12.75">
      <c r="A217" t="s">
        <v>58</v>
      </c>
      <c r="E217" s="39" t="s">
        <v>59</v>
      </c>
    </row>
    <row r="218" spans="1:16" ht="12.75">
      <c r="A218" t="s">
        <v>50</v>
      </c>
      <c s="34" t="s">
        <v>346</v>
      </c>
      <c s="34" t="s">
        <v>6209</v>
      </c>
      <c s="35" t="s">
        <v>5</v>
      </c>
      <c s="6" t="s">
        <v>6210</v>
      </c>
      <c s="36" t="s">
        <v>236</v>
      </c>
      <c s="37">
        <v>55.3</v>
      </c>
      <c s="36">
        <v>0</v>
      </c>
      <c s="36">
        <f>ROUND(G218*H218,6)</f>
      </c>
      <c r="L218" s="38">
        <v>0</v>
      </c>
      <c s="32">
        <f>ROUND(ROUND(L218,2)*ROUND(G218,3),2)</f>
      </c>
      <c s="36" t="s">
        <v>926</v>
      </c>
      <c>
        <f>(M218*21)/100</f>
      </c>
      <c t="s">
        <v>28</v>
      </c>
    </row>
    <row r="219" spans="1:5" ht="12.75">
      <c r="A219" s="35" t="s">
        <v>56</v>
      </c>
      <c r="E219" s="39" t="s">
        <v>6210</v>
      </c>
    </row>
    <row r="220" spans="1:5" ht="12.75">
      <c r="A220" s="35" t="s">
        <v>57</v>
      </c>
      <c r="E220" s="40" t="s">
        <v>5</v>
      </c>
    </row>
    <row r="221" spans="1:5" ht="12.75">
      <c r="A221" t="s">
        <v>58</v>
      </c>
      <c r="E221" s="39" t="s">
        <v>59</v>
      </c>
    </row>
    <row r="222" spans="1:16" ht="25.5">
      <c r="A222" t="s">
        <v>50</v>
      </c>
      <c s="34" t="s">
        <v>349</v>
      </c>
      <c s="34" t="s">
        <v>6211</v>
      </c>
      <c s="35" t="s">
        <v>5</v>
      </c>
      <c s="6" t="s">
        <v>6212</v>
      </c>
      <c s="36" t="s">
        <v>236</v>
      </c>
      <c s="37">
        <v>221.2</v>
      </c>
      <c s="36">
        <v>0</v>
      </c>
      <c s="36">
        <f>ROUND(G222*H222,6)</f>
      </c>
      <c r="L222" s="38">
        <v>0</v>
      </c>
      <c s="32">
        <f>ROUND(ROUND(L222,2)*ROUND(G222,3),2)</f>
      </c>
      <c s="36" t="s">
        <v>926</v>
      </c>
      <c>
        <f>(M222*21)/100</f>
      </c>
      <c t="s">
        <v>28</v>
      </c>
    </row>
    <row r="223" spans="1:5" ht="12.75">
      <c r="A223" s="35" t="s">
        <v>56</v>
      </c>
      <c r="E223" s="39" t="s">
        <v>6213</v>
      </c>
    </row>
    <row r="224" spans="1:5" ht="12.75">
      <c r="A224" s="35" t="s">
        <v>57</v>
      </c>
      <c r="E224" s="40" t="s">
        <v>5</v>
      </c>
    </row>
    <row r="225" spans="1:5" ht="12.75">
      <c r="A225" t="s">
        <v>58</v>
      </c>
      <c r="E225" s="39" t="s">
        <v>59</v>
      </c>
    </row>
    <row r="226" spans="1:16" ht="12.75">
      <c r="A226" t="s">
        <v>50</v>
      </c>
      <c s="34" t="s">
        <v>352</v>
      </c>
      <c s="34" t="s">
        <v>6214</v>
      </c>
      <c s="35" t="s">
        <v>5</v>
      </c>
      <c s="6" t="s">
        <v>6215</v>
      </c>
      <c s="36" t="s">
        <v>511</v>
      </c>
      <c s="37">
        <v>1</v>
      </c>
      <c s="36">
        <v>0</v>
      </c>
      <c s="36">
        <f>ROUND(G226*H226,6)</f>
      </c>
      <c r="L226" s="38">
        <v>0</v>
      </c>
      <c s="32">
        <f>ROUND(ROUND(L226,2)*ROUND(G226,3),2)</f>
      </c>
      <c s="36" t="s">
        <v>97</v>
      </c>
      <c>
        <f>(M226*21)/100</f>
      </c>
      <c t="s">
        <v>28</v>
      </c>
    </row>
    <row r="227" spans="1:5" ht="12.75">
      <c r="A227" s="35" t="s">
        <v>56</v>
      </c>
      <c r="E227" s="39" t="s">
        <v>6215</v>
      </c>
    </row>
    <row r="228" spans="1:5" ht="12.75">
      <c r="A228" s="35" t="s">
        <v>57</v>
      </c>
      <c r="E228" s="40" t="s">
        <v>5</v>
      </c>
    </row>
    <row r="229" spans="1:5" ht="12.75">
      <c r="A229" t="s">
        <v>58</v>
      </c>
      <c r="E229" s="39" t="s">
        <v>5</v>
      </c>
    </row>
    <row r="230" spans="1:13" ht="12.75">
      <c r="A230" t="s">
        <v>47</v>
      </c>
      <c r="C230" s="31" t="s">
        <v>6216</v>
      </c>
      <c r="E230" s="33" t="s">
        <v>6217</v>
      </c>
      <c r="J230" s="32">
        <f>0</f>
      </c>
      <c s="32">
        <f>0</f>
      </c>
      <c s="32">
        <f>0+L231+L235+L239+L243+L247</f>
      </c>
      <c s="32">
        <f>0+M231+M235+M239+M243+M247</f>
      </c>
    </row>
    <row r="231" spans="1:16" ht="12.75">
      <c r="A231" t="s">
        <v>50</v>
      </c>
      <c s="34" t="s">
        <v>355</v>
      </c>
      <c s="34" t="s">
        <v>6218</v>
      </c>
      <c s="35" t="s">
        <v>5</v>
      </c>
      <c s="6" t="s">
        <v>6219</v>
      </c>
      <c s="36" t="s">
        <v>423</v>
      </c>
      <c s="37">
        <v>1650</v>
      </c>
      <c s="36">
        <v>0</v>
      </c>
      <c s="36">
        <f>ROUND(G231*H231,6)</f>
      </c>
      <c r="L231" s="38">
        <v>0</v>
      </c>
      <c s="32">
        <f>ROUND(ROUND(L231,2)*ROUND(G231,3),2)</f>
      </c>
      <c s="36" t="s">
        <v>97</v>
      </c>
      <c>
        <f>(M231*21)/100</f>
      </c>
      <c t="s">
        <v>28</v>
      </c>
    </row>
    <row r="232" spans="1:5" ht="12.75">
      <c r="A232" s="35" t="s">
        <v>56</v>
      </c>
      <c r="E232" s="39" t="s">
        <v>6219</v>
      </c>
    </row>
    <row r="233" spans="1:5" ht="12.75">
      <c r="A233" s="35" t="s">
        <v>57</v>
      </c>
      <c r="E233" s="40" t="s">
        <v>5</v>
      </c>
    </row>
    <row r="234" spans="1:5" ht="12.75">
      <c r="A234" t="s">
        <v>58</v>
      </c>
      <c r="E234" s="39" t="s">
        <v>5</v>
      </c>
    </row>
    <row r="235" spans="1:16" ht="25.5">
      <c r="A235" t="s">
        <v>50</v>
      </c>
      <c s="34" t="s">
        <v>358</v>
      </c>
      <c s="34" t="s">
        <v>6220</v>
      </c>
      <c s="35" t="s">
        <v>5</v>
      </c>
      <c s="6" t="s">
        <v>6221</v>
      </c>
      <c s="36" t="s">
        <v>423</v>
      </c>
      <c s="37">
        <v>126</v>
      </c>
      <c s="36">
        <v>0</v>
      </c>
      <c s="36">
        <f>ROUND(G235*H235,6)</f>
      </c>
      <c r="L235" s="38">
        <v>0</v>
      </c>
      <c s="32">
        <f>ROUND(ROUND(L235,2)*ROUND(G235,3),2)</f>
      </c>
      <c s="36" t="s">
        <v>926</v>
      </c>
      <c>
        <f>(M235*21)/100</f>
      </c>
      <c t="s">
        <v>28</v>
      </c>
    </row>
    <row r="236" spans="1:5" ht="25.5">
      <c r="A236" s="35" t="s">
        <v>56</v>
      </c>
      <c r="E236" s="39" t="s">
        <v>6221</v>
      </c>
    </row>
    <row r="237" spans="1:5" ht="12.75">
      <c r="A237" s="35" t="s">
        <v>57</v>
      </c>
      <c r="E237" s="40" t="s">
        <v>5</v>
      </c>
    </row>
    <row r="238" spans="1:5" ht="12.75">
      <c r="A238" t="s">
        <v>58</v>
      </c>
      <c r="E238" s="39" t="s">
        <v>59</v>
      </c>
    </row>
    <row r="239" spans="1:16" ht="12.75">
      <c r="A239" t="s">
        <v>50</v>
      </c>
      <c s="34" t="s">
        <v>361</v>
      </c>
      <c s="34" t="s">
        <v>6222</v>
      </c>
      <c s="35" t="s">
        <v>5</v>
      </c>
      <c s="6" t="s">
        <v>6223</v>
      </c>
      <c s="36" t="s">
        <v>236</v>
      </c>
      <c s="37">
        <v>19.278</v>
      </c>
      <c s="36">
        <v>0.2</v>
      </c>
      <c s="36">
        <f>ROUND(G239*H239,6)</f>
      </c>
      <c r="L239" s="38">
        <v>0</v>
      </c>
      <c s="32">
        <f>ROUND(ROUND(L239,2)*ROUND(G239,3),2)</f>
      </c>
      <c s="36" t="s">
        <v>926</v>
      </c>
      <c>
        <f>(M239*21)/100</f>
      </c>
      <c t="s">
        <v>28</v>
      </c>
    </row>
    <row r="240" spans="1:5" ht="12.75">
      <c r="A240" s="35" t="s">
        <v>56</v>
      </c>
      <c r="E240" s="39" t="s">
        <v>6223</v>
      </c>
    </row>
    <row r="241" spans="1:5" ht="12.75">
      <c r="A241" s="35" t="s">
        <v>57</v>
      </c>
      <c r="E241" s="40" t="s">
        <v>5</v>
      </c>
    </row>
    <row r="242" spans="1:5" ht="12.75">
      <c r="A242" t="s">
        <v>58</v>
      </c>
      <c r="E242" s="39" t="s">
        <v>59</v>
      </c>
    </row>
    <row r="243" spans="1:16" ht="25.5">
      <c r="A243" t="s">
        <v>50</v>
      </c>
      <c s="34" t="s">
        <v>364</v>
      </c>
      <c s="34" t="s">
        <v>6224</v>
      </c>
      <c s="35" t="s">
        <v>5</v>
      </c>
      <c s="6" t="s">
        <v>6225</v>
      </c>
      <c s="36" t="s">
        <v>423</v>
      </c>
      <c s="37">
        <v>88</v>
      </c>
      <c s="36">
        <v>0</v>
      </c>
      <c s="36">
        <f>ROUND(G243*H243,6)</f>
      </c>
      <c r="L243" s="38">
        <v>0</v>
      </c>
      <c s="32">
        <f>ROUND(ROUND(L243,2)*ROUND(G243,3),2)</f>
      </c>
      <c s="36" t="s">
        <v>926</v>
      </c>
      <c>
        <f>(M243*21)/100</f>
      </c>
      <c t="s">
        <v>28</v>
      </c>
    </row>
    <row r="244" spans="1:5" ht="25.5">
      <c r="A244" s="35" t="s">
        <v>56</v>
      </c>
      <c r="E244" s="39" t="s">
        <v>6225</v>
      </c>
    </row>
    <row r="245" spans="1:5" ht="12.75">
      <c r="A245" s="35" t="s">
        <v>57</v>
      </c>
      <c r="E245" s="40" t="s">
        <v>5</v>
      </c>
    </row>
    <row r="246" spans="1:5" ht="12.75">
      <c r="A246" t="s">
        <v>58</v>
      </c>
      <c r="E246" s="39" t="s">
        <v>59</v>
      </c>
    </row>
    <row r="247" spans="1:16" ht="12.75">
      <c r="A247" t="s">
        <v>50</v>
      </c>
      <c s="34" t="s">
        <v>367</v>
      </c>
      <c s="34" t="s">
        <v>6226</v>
      </c>
      <c s="35" t="s">
        <v>5</v>
      </c>
      <c s="6" t="s">
        <v>6227</v>
      </c>
      <c s="36" t="s">
        <v>423</v>
      </c>
      <c s="37">
        <v>92.4</v>
      </c>
      <c s="36">
        <v>0.00015</v>
      </c>
      <c s="36">
        <f>ROUND(G247*H247,6)</f>
      </c>
      <c r="L247" s="38">
        <v>0</v>
      </c>
      <c s="32">
        <f>ROUND(ROUND(L247,2)*ROUND(G247,3),2)</f>
      </c>
      <c s="36" t="s">
        <v>97</v>
      </c>
      <c>
        <f>(M247*21)/100</f>
      </c>
      <c t="s">
        <v>28</v>
      </c>
    </row>
    <row r="248" spans="1:5" ht="12.75">
      <c r="A248" s="35" t="s">
        <v>56</v>
      </c>
      <c r="E248" s="39" t="s">
        <v>6227</v>
      </c>
    </row>
    <row r="249" spans="1:5" ht="12.75">
      <c r="A249" s="35" t="s">
        <v>57</v>
      </c>
      <c r="E249" s="40" t="s">
        <v>5</v>
      </c>
    </row>
    <row r="250" spans="1:5" ht="12.75">
      <c r="A250" t="s">
        <v>58</v>
      </c>
      <c r="E250" s="39" t="s">
        <v>5</v>
      </c>
    </row>
    <row r="251" spans="1:13" ht="12.75">
      <c r="A251" t="s">
        <v>47</v>
      </c>
      <c r="C251" s="31" t="s">
        <v>28</v>
      </c>
      <c r="E251" s="33" t="s">
        <v>942</v>
      </c>
      <c r="J251" s="32">
        <f>0</f>
      </c>
      <c s="32">
        <f>0</f>
      </c>
      <c s="32">
        <f>0+L252+L256</f>
      </c>
      <c s="32">
        <f>0+M252+M256</f>
      </c>
    </row>
    <row r="252" spans="1:16" ht="25.5">
      <c r="A252" t="s">
        <v>50</v>
      </c>
      <c s="34" t="s">
        <v>370</v>
      </c>
      <c s="34" t="s">
        <v>6228</v>
      </c>
      <c s="35" t="s">
        <v>5</v>
      </c>
      <c s="6" t="s">
        <v>6229</v>
      </c>
      <c s="36" t="s">
        <v>423</v>
      </c>
      <c s="37">
        <v>4950</v>
      </c>
      <c s="36">
        <v>0</v>
      </c>
      <c s="36">
        <f>ROUND(G252*H252,6)</f>
      </c>
      <c r="L252" s="38">
        <v>0</v>
      </c>
      <c s="32">
        <f>ROUND(ROUND(L252,2)*ROUND(G252,3),2)</f>
      </c>
      <c s="36" t="s">
        <v>926</v>
      </c>
      <c>
        <f>(M252*21)/100</f>
      </c>
      <c t="s">
        <v>28</v>
      </c>
    </row>
    <row r="253" spans="1:5" ht="25.5">
      <c r="A253" s="35" t="s">
        <v>56</v>
      </c>
      <c r="E253" s="39" t="s">
        <v>6229</v>
      </c>
    </row>
    <row r="254" spans="1:5" ht="12.75">
      <c r="A254" s="35" t="s">
        <v>57</v>
      </c>
      <c r="E254" s="40" t="s">
        <v>5</v>
      </c>
    </row>
    <row r="255" spans="1:5" ht="12.75">
      <c r="A255" t="s">
        <v>58</v>
      </c>
      <c r="E255" s="39" t="s">
        <v>59</v>
      </c>
    </row>
    <row r="256" spans="1:16" ht="12.75">
      <c r="A256" t="s">
        <v>50</v>
      </c>
      <c s="34" t="s">
        <v>373</v>
      </c>
      <c s="34" t="s">
        <v>6207</v>
      </c>
      <c s="35" t="s">
        <v>5</v>
      </c>
      <c s="6" t="s">
        <v>6208</v>
      </c>
      <c s="36" t="s">
        <v>236</v>
      </c>
      <c s="37">
        <v>165.9</v>
      </c>
      <c s="36">
        <v>0</v>
      </c>
      <c s="36">
        <f>ROUND(G256*H256,6)</f>
      </c>
      <c r="L256" s="38">
        <v>0</v>
      </c>
      <c s="32">
        <f>ROUND(ROUND(L256,2)*ROUND(G256,3),2)</f>
      </c>
      <c s="36" t="s">
        <v>926</v>
      </c>
      <c>
        <f>(M256*21)/100</f>
      </c>
      <c t="s">
        <v>28</v>
      </c>
    </row>
    <row r="257" spans="1:5" ht="12.75">
      <c r="A257" s="35" t="s">
        <v>56</v>
      </c>
      <c r="E257" s="39" t="s">
        <v>6208</v>
      </c>
    </row>
    <row r="258" spans="1:5" ht="12.75">
      <c r="A258" s="35" t="s">
        <v>57</v>
      </c>
      <c r="E258" s="40" t="s">
        <v>5</v>
      </c>
    </row>
    <row r="259" spans="1:5" ht="12.75">
      <c r="A259" t="s">
        <v>58</v>
      </c>
      <c r="E259" s="39" t="s">
        <v>59</v>
      </c>
    </row>
    <row r="260" spans="1:13" ht="12.75">
      <c r="A260" t="s">
        <v>47</v>
      </c>
      <c r="C260" s="31" t="s">
        <v>987</v>
      </c>
      <c r="E260" s="33" t="s">
        <v>988</v>
      </c>
      <c r="J260" s="32">
        <f>0</f>
      </c>
      <c s="32">
        <f>0</f>
      </c>
      <c s="32">
        <f>0+L261</f>
      </c>
      <c s="32">
        <f>0+M261</f>
      </c>
    </row>
    <row r="261" spans="1:16" ht="25.5">
      <c r="A261" t="s">
        <v>50</v>
      </c>
      <c s="34" t="s">
        <v>376</v>
      </c>
      <c s="34" t="s">
        <v>6230</v>
      </c>
      <c s="35" t="s">
        <v>5</v>
      </c>
      <c s="6" t="s">
        <v>6231</v>
      </c>
      <c s="36" t="s">
        <v>939</v>
      </c>
      <c s="37">
        <v>22.661</v>
      </c>
      <c s="36">
        <v>0</v>
      </c>
      <c s="36">
        <f>ROUND(G261*H261,6)</f>
      </c>
      <c r="L261" s="38">
        <v>0</v>
      </c>
      <c s="32">
        <f>ROUND(ROUND(L261,2)*ROUND(G261,3),2)</f>
      </c>
      <c s="36" t="s">
        <v>926</v>
      </c>
      <c>
        <f>(M261*21)/100</f>
      </c>
      <c t="s">
        <v>28</v>
      </c>
    </row>
    <row r="262" spans="1:5" ht="25.5">
      <c r="A262" s="35" t="s">
        <v>56</v>
      </c>
      <c r="E262" s="39" t="s">
        <v>6231</v>
      </c>
    </row>
    <row r="263" spans="1:5" ht="12.75">
      <c r="A263" s="35" t="s">
        <v>57</v>
      </c>
      <c r="E263" s="40" t="s">
        <v>5</v>
      </c>
    </row>
    <row r="264" spans="1:5" ht="12.75">
      <c r="A264" t="s">
        <v>58</v>
      </c>
      <c r="E264"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6232</v>
      </c>
      <c s="41">
        <f>Rekapitulace!C45</f>
      </c>
      <c s="20" t="s">
        <v>0</v>
      </c>
      <c t="s">
        <v>23</v>
      </c>
      <c t="s">
        <v>28</v>
      </c>
    </row>
    <row r="4" spans="1:16" ht="32" customHeight="1">
      <c r="A4" s="24" t="s">
        <v>20</v>
      </c>
      <c s="25" t="s">
        <v>29</v>
      </c>
      <c s="27" t="s">
        <v>6232</v>
      </c>
      <c r="E4" s="26" t="s">
        <v>6233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COUNTIFS(L8:L110,"=0",A8:A110,"P")+COUNTIFS(L8:L110,"",A8:A110,"P")+SUM(Q8:Q110)</f>
      </c>
    </row>
    <row r="8" spans="1:13" ht="12.75">
      <c r="A8" t="s">
        <v>45</v>
      </c>
      <c r="C8" s="28" t="s">
        <v>6236</v>
      </c>
      <c r="E8" s="30" t="s">
        <v>6235</v>
      </c>
      <c r="J8" s="29">
        <f>0+J9</f>
      </c>
      <c s="29">
        <f>0+K9</f>
      </c>
      <c s="29">
        <f>0+L9</f>
      </c>
      <c s="29">
        <f>0+M9</f>
      </c>
    </row>
    <row r="9" spans="1:13" ht="12.75">
      <c r="A9" t="s">
        <v>47</v>
      </c>
      <c r="C9" s="31" t="s">
        <v>51</v>
      </c>
      <c r="E9" s="33" t="s">
        <v>6237</v>
      </c>
      <c r="J9" s="32">
        <f>0</f>
      </c>
      <c s="32">
        <f>0</f>
      </c>
      <c s="32">
        <f>0+L10+L14+L18+L22+L26+L30+L34+L38+L42+L46+L50+L54+L58+L62+L66+L70+L74+L78+L82+L86+L90+L94+L98+L102+L106+L110</f>
      </c>
      <c s="32">
        <f>0+M10+M14+M18+M22+M26+M30+M34+M38+M42+M46+M50+M54+M58+M62+M66+M70+M74+M78+M82+M86+M90+M94+M98+M102+M106+M110</f>
      </c>
    </row>
    <row r="10" spans="1:16" ht="12.75">
      <c r="A10" t="s">
        <v>50</v>
      </c>
      <c s="34" t="s">
        <v>51</v>
      </c>
      <c s="34" t="s">
        <v>6238</v>
      </c>
      <c s="35" t="s">
        <v>5</v>
      </c>
      <c s="6" t="s">
        <v>6239</v>
      </c>
      <c s="36" t="s">
        <v>54</v>
      </c>
      <c s="37">
        <v>3</v>
      </c>
      <c s="36">
        <v>0</v>
      </c>
      <c s="36">
        <f>ROUND(G10*H10,6)</f>
      </c>
      <c r="L10" s="38">
        <v>0</v>
      </c>
      <c s="32">
        <f>ROUND(ROUND(L10,2)*ROUND(G10,3),2)</f>
      </c>
      <c s="36" t="s">
        <v>926</v>
      </c>
      <c>
        <f>(M10*21)/100</f>
      </c>
      <c t="s">
        <v>28</v>
      </c>
    </row>
    <row r="11" spans="1:5" ht="12.75">
      <c r="A11" s="35" t="s">
        <v>56</v>
      </c>
      <c r="E11" s="39" t="s">
        <v>6239</v>
      </c>
    </row>
    <row r="12" spans="1:5" ht="12.75">
      <c r="A12" s="35" t="s">
        <v>57</v>
      </c>
      <c r="E12" s="40" t="s">
        <v>5</v>
      </c>
    </row>
    <row r="13" spans="1:5" ht="12.75">
      <c r="A13" t="s">
        <v>58</v>
      </c>
      <c r="E13" s="39" t="s">
        <v>59</v>
      </c>
    </row>
    <row r="14" spans="1:16" ht="12.75">
      <c r="A14" t="s">
        <v>50</v>
      </c>
      <c s="34" t="s">
        <v>28</v>
      </c>
      <c s="34" t="s">
        <v>6240</v>
      </c>
      <c s="35" t="s">
        <v>5</v>
      </c>
      <c s="6" t="s">
        <v>6241</v>
      </c>
      <c s="36" t="s">
        <v>54</v>
      </c>
      <c s="37">
        <v>16</v>
      </c>
      <c s="36">
        <v>0</v>
      </c>
      <c s="36">
        <f>ROUND(G14*H14,6)</f>
      </c>
      <c r="L14" s="38">
        <v>0</v>
      </c>
      <c s="32">
        <f>ROUND(ROUND(L14,2)*ROUND(G14,3),2)</f>
      </c>
      <c s="36" t="s">
        <v>926</v>
      </c>
      <c>
        <f>(M14*21)/100</f>
      </c>
      <c t="s">
        <v>28</v>
      </c>
    </row>
    <row r="15" spans="1:5" ht="12.75">
      <c r="A15" s="35" t="s">
        <v>56</v>
      </c>
      <c r="E15" s="39" t="s">
        <v>6241</v>
      </c>
    </row>
    <row r="16" spans="1:5" ht="12.75">
      <c r="A16" s="35" t="s">
        <v>57</v>
      </c>
      <c r="E16" s="40" t="s">
        <v>5</v>
      </c>
    </row>
    <row r="17" spans="1:5" ht="12.75">
      <c r="A17" t="s">
        <v>58</v>
      </c>
      <c r="E17" s="39" t="s">
        <v>59</v>
      </c>
    </row>
    <row r="18" spans="1:16" ht="12.75">
      <c r="A18" t="s">
        <v>50</v>
      </c>
      <c s="34" t="s">
        <v>26</v>
      </c>
      <c s="34" t="s">
        <v>6242</v>
      </c>
      <c s="35" t="s">
        <v>5</v>
      </c>
      <c s="6" t="s">
        <v>6243</v>
      </c>
      <c s="36" t="s">
        <v>54</v>
      </c>
      <c s="37">
        <v>19</v>
      </c>
      <c s="36">
        <v>0</v>
      </c>
      <c s="36">
        <f>ROUND(G18*H18,6)</f>
      </c>
      <c r="L18" s="38">
        <v>0</v>
      </c>
      <c s="32">
        <f>ROUND(ROUND(L18,2)*ROUND(G18,3),2)</f>
      </c>
      <c s="36" t="s">
        <v>926</v>
      </c>
      <c>
        <f>(M18*21)/100</f>
      </c>
      <c t="s">
        <v>28</v>
      </c>
    </row>
    <row r="19" spans="1:5" ht="12.75">
      <c r="A19" s="35" t="s">
        <v>56</v>
      </c>
      <c r="E19" s="39" t="s">
        <v>6243</v>
      </c>
    </row>
    <row r="20" spans="1:5" ht="12.75">
      <c r="A20" s="35" t="s">
        <v>57</v>
      </c>
      <c r="E20" s="40" t="s">
        <v>5</v>
      </c>
    </row>
    <row r="21" spans="1:5" ht="12.75">
      <c r="A21" t="s">
        <v>58</v>
      </c>
      <c r="E21" s="39" t="s">
        <v>59</v>
      </c>
    </row>
    <row r="22" spans="1:16" ht="12.75">
      <c r="A22" t="s">
        <v>50</v>
      </c>
      <c s="34" t="s">
        <v>67</v>
      </c>
      <c s="34" t="s">
        <v>6244</v>
      </c>
      <c s="35" t="s">
        <v>5</v>
      </c>
      <c s="6" t="s">
        <v>6245</v>
      </c>
      <c s="36" t="s">
        <v>54</v>
      </c>
      <c s="37">
        <v>1</v>
      </c>
      <c s="36">
        <v>0</v>
      </c>
      <c s="36">
        <f>ROUND(G22*H22,6)</f>
      </c>
      <c r="L22" s="38">
        <v>0</v>
      </c>
      <c s="32">
        <f>ROUND(ROUND(L22,2)*ROUND(G22,3),2)</f>
      </c>
      <c s="36" t="s">
        <v>97</v>
      </c>
      <c>
        <f>(M22*21)/100</f>
      </c>
      <c t="s">
        <v>28</v>
      </c>
    </row>
    <row r="23" spans="1:5" ht="12.75">
      <c r="A23" s="35" t="s">
        <v>56</v>
      </c>
      <c r="E23" s="39" t="s">
        <v>6245</v>
      </c>
    </row>
    <row r="24" spans="1:5" ht="12.75">
      <c r="A24" s="35" t="s">
        <v>57</v>
      </c>
      <c r="E24" s="40" t="s">
        <v>5</v>
      </c>
    </row>
    <row r="25" spans="1:5" ht="12.75">
      <c r="A25" t="s">
        <v>58</v>
      </c>
      <c r="E25" s="39" t="s">
        <v>5</v>
      </c>
    </row>
    <row r="26" spans="1:16" ht="12.75">
      <c r="A26" t="s">
        <v>50</v>
      </c>
      <c s="34" t="s">
        <v>70</v>
      </c>
      <c s="34" t="s">
        <v>6246</v>
      </c>
      <c s="35" t="s">
        <v>5</v>
      </c>
      <c s="6" t="s">
        <v>6247</v>
      </c>
      <c s="36" t="s">
        <v>54</v>
      </c>
      <c s="37">
        <v>5</v>
      </c>
      <c s="36">
        <v>0</v>
      </c>
      <c s="36">
        <f>ROUND(G26*H26,6)</f>
      </c>
      <c r="L26" s="38">
        <v>0</v>
      </c>
      <c s="32">
        <f>ROUND(ROUND(L26,2)*ROUND(G26,3),2)</f>
      </c>
      <c s="36" t="s">
        <v>97</v>
      </c>
      <c>
        <f>(M26*21)/100</f>
      </c>
      <c t="s">
        <v>28</v>
      </c>
    </row>
    <row r="27" spans="1:5" ht="12.75">
      <c r="A27" s="35" t="s">
        <v>56</v>
      </c>
      <c r="E27" s="39" t="s">
        <v>6247</v>
      </c>
    </row>
    <row r="28" spans="1:5" ht="12.75">
      <c r="A28" s="35" t="s">
        <v>57</v>
      </c>
      <c r="E28" s="40" t="s">
        <v>5</v>
      </c>
    </row>
    <row r="29" spans="1:5" ht="12.75">
      <c r="A29" t="s">
        <v>58</v>
      </c>
      <c r="E29" s="39" t="s">
        <v>5</v>
      </c>
    </row>
    <row r="30" spans="1:16" ht="12.75">
      <c r="A30" t="s">
        <v>50</v>
      </c>
      <c s="34" t="s">
        <v>27</v>
      </c>
      <c s="34" t="s">
        <v>6248</v>
      </c>
      <c s="35" t="s">
        <v>5</v>
      </c>
      <c s="6" t="s">
        <v>6249</v>
      </c>
      <c s="36" t="s">
        <v>54</v>
      </c>
      <c s="37">
        <v>4</v>
      </c>
      <c s="36">
        <v>0</v>
      </c>
      <c s="36">
        <f>ROUND(G30*H30,6)</f>
      </c>
      <c r="L30" s="38">
        <v>0</v>
      </c>
      <c s="32">
        <f>ROUND(ROUND(L30,2)*ROUND(G30,3),2)</f>
      </c>
      <c s="36" t="s">
        <v>97</v>
      </c>
      <c>
        <f>(M30*21)/100</f>
      </c>
      <c t="s">
        <v>28</v>
      </c>
    </row>
    <row r="31" spans="1:5" ht="12.75">
      <c r="A31" s="35" t="s">
        <v>56</v>
      </c>
      <c r="E31" s="39" t="s">
        <v>6249</v>
      </c>
    </row>
    <row r="32" spans="1:5" ht="12.75">
      <c r="A32" s="35" t="s">
        <v>57</v>
      </c>
      <c r="E32" s="40" t="s">
        <v>5</v>
      </c>
    </row>
    <row r="33" spans="1:5" ht="12.75">
      <c r="A33" t="s">
        <v>58</v>
      </c>
      <c r="E33" s="39" t="s">
        <v>5</v>
      </c>
    </row>
    <row r="34" spans="1:16" ht="12.75">
      <c r="A34" t="s">
        <v>50</v>
      </c>
      <c s="34" t="s">
        <v>75</v>
      </c>
      <c s="34" t="s">
        <v>6250</v>
      </c>
      <c s="35" t="s">
        <v>5</v>
      </c>
      <c s="6" t="s">
        <v>6251</v>
      </c>
      <c s="36" t="s">
        <v>54</v>
      </c>
      <c s="37">
        <v>2</v>
      </c>
      <c s="36">
        <v>0</v>
      </c>
      <c s="36">
        <f>ROUND(G34*H34,6)</f>
      </c>
      <c r="L34" s="38">
        <v>0</v>
      </c>
      <c s="32">
        <f>ROUND(ROUND(L34,2)*ROUND(G34,3),2)</f>
      </c>
      <c s="36" t="s">
        <v>97</v>
      </c>
      <c>
        <f>(M34*21)/100</f>
      </c>
      <c t="s">
        <v>28</v>
      </c>
    </row>
    <row r="35" spans="1:5" ht="12.75">
      <c r="A35" s="35" t="s">
        <v>56</v>
      </c>
      <c r="E35" s="39" t="s">
        <v>6251</v>
      </c>
    </row>
    <row r="36" spans="1:5" ht="12.75">
      <c r="A36" s="35" t="s">
        <v>57</v>
      </c>
      <c r="E36" s="40" t="s">
        <v>5</v>
      </c>
    </row>
    <row r="37" spans="1:5" ht="12.75">
      <c r="A37" t="s">
        <v>58</v>
      </c>
      <c r="E37" s="39" t="s">
        <v>5</v>
      </c>
    </row>
    <row r="38" spans="1:16" ht="12.75">
      <c r="A38" t="s">
        <v>50</v>
      </c>
      <c s="34" t="s">
        <v>78</v>
      </c>
      <c s="34" t="s">
        <v>6252</v>
      </c>
      <c s="35" t="s">
        <v>5</v>
      </c>
      <c s="6" t="s">
        <v>6253</v>
      </c>
      <c s="36" t="s">
        <v>54</v>
      </c>
      <c s="37">
        <v>2</v>
      </c>
      <c s="36">
        <v>0</v>
      </c>
      <c s="36">
        <f>ROUND(G38*H38,6)</f>
      </c>
      <c r="L38" s="38">
        <v>0</v>
      </c>
      <c s="32">
        <f>ROUND(ROUND(L38,2)*ROUND(G38,3),2)</f>
      </c>
      <c s="36" t="s">
        <v>97</v>
      </c>
      <c>
        <f>(M38*21)/100</f>
      </c>
      <c t="s">
        <v>28</v>
      </c>
    </row>
    <row r="39" spans="1:5" ht="12.75">
      <c r="A39" s="35" t="s">
        <v>56</v>
      </c>
      <c r="E39" s="39" t="s">
        <v>6253</v>
      </c>
    </row>
    <row r="40" spans="1:5" ht="12.75">
      <c r="A40" s="35" t="s">
        <v>57</v>
      </c>
      <c r="E40" s="40" t="s">
        <v>5</v>
      </c>
    </row>
    <row r="41" spans="1:5" ht="12.75">
      <c r="A41" t="s">
        <v>58</v>
      </c>
      <c r="E41" s="39" t="s">
        <v>5</v>
      </c>
    </row>
    <row r="42" spans="1:16" ht="12.75">
      <c r="A42" t="s">
        <v>50</v>
      </c>
      <c s="34" t="s">
        <v>81</v>
      </c>
      <c s="34" t="s">
        <v>6254</v>
      </c>
      <c s="35" t="s">
        <v>5</v>
      </c>
      <c s="6" t="s">
        <v>6255</v>
      </c>
      <c s="36" t="s">
        <v>54</v>
      </c>
      <c s="37">
        <v>24</v>
      </c>
      <c s="36">
        <v>0</v>
      </c>
      <c s="36">
        <f>ROUND(G42*H42,6)</f>
      </c>
      <c r="L42" s="38">
        <v>0</v>
      </c>
      <c s="32">
        <f>ROUND(ROUND(L42,2)*ROUND(G42,3),2)</f>
      </c>
      <c s="36" t="s">
        <v>97</v>
      </c>
      <c>
        <f>(M42*21)/100</f>
      </c>
      <c t="s">
        <v>28</v>
      </c>
    </row>
    <row r="43" spans="1:5" ht="12.75">
      <c r="A43" s="35" t="s">
        <v>56</v>
      </c>
      <c r="E43" s="39" t="s">
        <v>6255</v>
      </c>
    </row>
    <row r="44" spans="1:5" ht="12.75">
      <c r="A44" s="35" t="s">
        <v>57</v>
      </c>
      <c r="E44" s="40" t="s">
        <v>5</v>
      </c>
    </row>
    <row r="45" spans="1:5" ht="12.75">
      <c r="A45" t="s">
        <v>58</v>
      </c>
      <c r="E45" s="39" t="s">
        <v>5</v>
      </c>
    </row>
    <row r="46" spans="1:16" ht="12.75">
      <c r="A46" t="s">
        <v>50</v>
      </c>
      <c s="34" t="s">
        <v>84</v>
      </c>
      <c s="34" t="s">
        <v>6256</v>
      </c>
      <c s="35" t="s">
        <v>5</v>
      </c>
      <c s="6" t="s">
        <v>6257</v>
      </c>
      <c s="36" t="s">
        <v>54</v>
      </c>
      <c s="37">
        <v>23</v>
      </c>
      <c s="36">
        <v>0</v>
      </c>
      <c s="36">
        <f>ROUND(G46*H46,6)</f>
      </c>
      <c r="L46" s="38">
        <v>0</v>
      </c>
      <c s="32">
        <f>ROUND(ROUND(L46,2)*ROUND(G46,3),2)</f>
      </c>
      <c s="36" t="s">
        <v>97</v>
      </c>
      <c>
        <f>(M46*21)/100</f>
      </c>
      <c t="s">
        <v>28</v>
      </c>
    </row>
    <row r="47" spans="1:5" ht="12.75">
      <c r="A47" s="35" t="s">
        <v>56</v>
      </c>
      <c r="E47" s="39" t="s">
        <v>6257</v>
      </c>
    </row>
    <row r="48" spans="1:5" ht="12.75">
      <c r="A48" s="35" t="s">
        <v>57</v>
      </c>
      <c r="E48" s="40" t="s">
        <v>5</v>
      </c>
    </row>
    <row r="49" spans="1:5" ht="12.75">
      <c r="A49" t="s">
        <v>58</v>
      </c>
      <c r="E49" s="39" t="s">
        <v>5</v>
      </c>
    </row>
    <row r="50" spans="1:16" ht="12.75">
      <c r="A50" t="s">
        <v>50</v>
      </c>
      <c s="34" t="s">
        <v>87</v>
      </c>
      <c s="34" t="s">
        <v>6258</v>
      </c>
      <c s="35" t="s">
        <v>5</v>
      </c>
      <c s="6" t="s">
        <v>6259</v>
      </c>
      <c s="36" t="s">
        <v>54</v>
      </c>
      <c s="37">
        <v>23</v>
      </c>
      <c s="36">
        <v>0</v>
      </c>
      <c s="36">
        <f>ROUND(G50*H50,6)</f>
      </c>
      <c r="L50" s="38">
        <v>0</v>
      </c>
      <c s="32">
        <f>ROUND(ROUND(L50,2)*ROUND(G50,3),2)</f>
      </c>
      <c s="36" t="s">
        <v>97</v>
      </c>
      <c>
        <f>(M50*21)/100</f>
      </c>
      <c t="s">
        <v>28</v>
      </c>
    </row>
    <row r="51" spans="1:5" ht="12.75">
      <c r="A51" s="35" t="s">
        <v>56</v>
      </c>
      <c r="E51" s="39" t="s">
        <v>6259</v>
      </c>
    </row>
    <row r="52" spans="1:5" ht="12.75">
      <c r="A52" s="35" t="s">
        <v>57</v>
      </c>
      <c r="E52" s="40" t="s">
        <v>5</v>
      </c>
    </row>
    <row r="53" spans="1:5" ht="12.75">
      <c r="A53" t="s">
        <v>58</v>
      </c>
      <c r="E53" s="39" t="s">
        <v>5</v>
      </c>
    </row>
    <row r="54" spans="1:16" ht="12.75">
      <c r="A54" t="s">
        <v>50</v>
      </c>
      <c s="34" t="s">
        <v>91</v>
      </c>
      <c s="34" t="s">
        <v>6260</v>
      </c>
      <c s="35" t="s">
        <v>5</v>
      </c>
      <c s="6" t="s">
        <v>6261</v>
      </c>
      <c s="36" t="s">
        <v>54</v>
      </c>
      <c s="37">
        <v>15</v>
      </c>
      <c s="36">
        <v>0</v>
      </c>
      <c s="36">
        <f>ROUND(G54*H54,6)</f>
      </c>
      <c r="L54" s="38">
        <v>0</v>
      </c>
      <c s="32">
        <f>ROUND(ROUND(L54,2)*ROUND(G54,3),2)</f>
      </c>
      <c s="36" t="s">
        <v>97</v>
      </c>
      <c>
        <f>(M54*21)/100</f>
      </c>
      <c t="s">
        <v>28</v>
      </c>
    </row>
    <row r="55" spans="1:5" ht="12.75">
      <c r="A55" s="35" t="s">
        <v>56</v>
      </c>
      <c r="E55" s="39" t="s">
        <v>6261</v>
      </c>
    </row>
    <row r="56" spans="1:5" ht="12.75">
      <c r="A56" s="35" t="s">
        <v>57</v>
      </c>
      <c r="E56" s="40" t="s">
        <v>5</v>
      </c>
    </row>
    <row r="57" spans="1:5" ht="12.75">
      <c r="A57" t="s">
        <v>58</v>
      </c>
      <c r="E57" s="39" t="s">
        <v>5</v>
      </c>
    </row>
    <row r="58" spans="1:16" ht="12.75">
      <c r="A58" t="s">
        <v>50</v>
      </c>
      <c s="34" t="s">
        <v>94</v>
      </c>
      <c s="34" t="s">
        <v>6262</v>
      </c>
      <c s="35" t="s">
        <v>5</v>
      </c>
      <c s="6" t="s">
        <v>6263</v>
      </c>
      <c s="36" t="s">
        <v>54</v>
      </c>
      <c s="37">
        <v>15</v>
      </c>
      <c s="36">
        <v>0</v>
      </c>
      <c s="36">
        <f>ROUND(G58*H58,6)</f>
      </c>
      <c r="L58" s="38">
        <v>0</v>
      </c>
      <c s="32">
        <f>ROUND(ROUND(L58,2)*ROUND(G58,3),2)</f>
      </c>
      <c s="36" t="s">
        <v>97</v>
      </c>
      <c>
        <f>(M58*21)/100</f>
      </c>
      <c t="s">
        <v>28</v>
      </c>
    </row>
    <row r="59" spans="1:5" ht="12.75">
      <c r="A59" s="35" t="s">
        <v>56</v>
      </c>
      <c r="E59" s="39" t="s">
        <v>6263</v>
      </c>
    </row>
    <row r="60" spans="1:5" ht="12.75">
      <c r="A60" s="35" t="s">
        <v>57</v>
      </c>
      <c r="E60" s="40" t="s">
        <v>5</v>
      </c>
    </row>
    <row r="61" spans="1:5" ht="12.75">
      <c r="A61" t="s">
        <v>58</v>
      </c>
      <c r="E61" s="39" t="s">
        <v>5</v>
      </c>
    </row>
    <row r="62" spans="1:16" ht="12.75">
      <c r="A62" t="s">
        <v>50</v>
      </c>
      <c s="34" t="s">
        <v>101</v>
      </c>
      <c s="34" t="s">
        <v>6264</v>
      </c>
      <c s="35" t="s">
        <v>5</v>
      </c>
      <c s="6" t="s">
        <v>6265</v>
      </c>
      <c s="36" t="s">
        <v>54</v>
      </c>
      <c s="37">
        <v>15</v>
      </c>
      <c s="36">
        <v>0</v>
      </c>
      <c s="36">
        <f>ROUND(G62*H62,6)</f>
      </c>
      <c r="L62" s="38">
        <v>0</v>
      </c>
      <c s="32">
        <f>ROUND(ROUND(L62,2)*ROUND(G62,3),2)</f>
      </c>
      <c s="36" t="s">
        <v>97</v>
      </c>
      <c>
        <f>(M62*21)/100</f>
      </c>
      <c t="s">
        <v>28</v>
      </c>
    </row>
    <row r="63" spans="1:5" ht="12.75">
      <c r="A63" s="35" t="s">
        <v>56</v>
      </c>
      <c r="E63" s="39" t="s">
        <v>6265</v>
      </c>
    </row>
    <row r="64" spans="1:5" ht="12.75">
      <c r="A64" s="35" t="s">
        <v>57</v>
      </c>
      <c r="E64" s="40" t="s">
        <v>5</v>
      </c>
    </row>
    <row r="65" spans="1:5" ht="12.75">
      <c r="A65" t="s">
        <v>58</v>
      </c>
      <c r="E65" s="39" t="s">
        <v>5</v>
      </c>
    </row>
    <row r="66" spans="1:16" ht="12.75">
      <c r="A66" t="s">
        <v>50</v>
      </c>
      <c s="34" t="s">
        <v>104</v>
      </c>
      <c s="34" t="s">
        <v>6266</v>
      </c>
      <c s="35" t="s">
        <v>5</v>
      </c>
      <c s="6" t="s">
        <v>6267</v>
      </c>
      <c s="36" t="s">
        <v>54</v>
      </c>
      <c s="37">
        <v>3</v>
      </c>
      <c s="36">
        <v>0</v>
      </c>
      <c s="36">
        <f>ROUND(G66*H66,6)</f>
      </c>
      <c r="L66" s="38">
        <v>0</v>
      </c>
      <c s="32">
        <f>ROUND(ROUND(L66,2)*ROUND(G66,3),2)</f>
      </c>
      <c s="36" t="s">
        <v>97</v>
      </c>
      <c>
        <f>(M66*21)/100</f>
      </c>
      <c t="s">
        <v>28</v>
      </c>
    </row>
    <row r="67" spans="1:5" ht="12.75">
      <c r="A67" s="35" t="s">
        <v>56</v>
      </c>
      <c r="E67" s="39" t="s">
        <v>6267</v>
      </c>
    </row>
    <row r="68" spans="1:5" ht="12.75">
      <c r="A68" s="35" t="s">
        <v>57</v>
      </c>
      <c r="E68" s="40" t="s">
        <v>5</v>
      </c>
    </row>
    <row r="69" spans="1:5" ht="12.75">
      <c r="A69" t="s">
        <v>58</v>
      </c>
      <c r="E69" s="39" t="s">
        <v>5</v>
      </c>
    </row>
    <row r="70" spans="1:16" ht="12.75">
      <c r="A70" t="s">
        <v>50</v>
      </c>
      <c s="34" t="s">
        <v>109</v>
      </c>
      <c s="34" t="s">
        <v>6268</v>
      </c>
      <c s="35" t="s">
        <v>5</v>
      </c>
      <c s="6" t="s">
        <v>6269</v>
      </c>
      <c s="36" t="s">
        <v>54</v>
      </c>
      <c s="37">
        <v>42</v>
      </c>
      <c s="36">
        <v>0</v>
      </c>
      <c s="36">
        <f>ROUND(G70*H70,6)</f>
      </c>
      <c r="L70" s="38">
        <v>0</v>
      </c>
      <c s="32">
        <f>ROUND(ROUND(L70,2)*ROUND(G70,3),2)</f>
      </c>
      <c s="36" t="s">
        <v>97</v>
      </c>
      <c>
        <f>(M70*21)/100</f>
      </c>
      <c t="s">
        <v>28</v>
      </c>
    </row>
    <row r="71" spans="1:5" ht="12.75">
      <c r="A71" s="35" t="s">
        <v>56</v>
      </c>
      <c r="E71" s="39" t="s">
        <v>6269</v>
      </c>
    </row>
    <row r="72" spans="1:5" ht="12.75">
      <c r="A72" s="35" t="s">
        <v>57</v>
      </c>
      <c r="E72" s="40" t="s">
        <v>5</v>
      </c>
    </row>
    <row r="73" spans="1:5" ht="12.75">
      <c r="A73" t="s">
        <v>58</v>
      </c>
      <c r="E73" s="39" t="s">
        <v>5</v>
      </c>
    </row>
    <row r="74" spans="1:16" ht="12.75">
      <c r="A74" t="s">
        <v>50</v>
      </c>
      <c s="34" t="s">
        <v>112</v>
      </c>
      <c s="34" t="s">
        <v>6270</v>
      </c>
      <c s="35" t="s">
        <v>5</v>
      </c>
      <c s="6" t="s">
        <v>6271</v>
      </c>
      <c s="36" t="s">
        <v>54</v>
      </c>
      <c s="37">
        <v>3</v>
      </c>
      <c s="36">
        <v>0</v>
      </c>
      <c s="36">
        <f>ROUND(G74*H74,6)</f>
      </c>
      <c r="L74" s="38">
        <v>0</v>
      </c>
      <c s="32">
        <f>ROUND(ROUND(L74,2)*ROUND(G74,3),2)</f>
      </c>
      <c s="36" t="s">
        <v>97</v>
      </c>
      <c>
        <f>(M74*21)/100</f>
      </c>
      <c t="s">
        <v>28</v>
      </c>
    </row>
    <row r="75" spans="1:5" ht="12.75">
      <c r="A75" s="35" t="s">
        <v>56</v>
      </c>
      <c r="E75" s="39" t="s">
        <v>6271</v>
      </c>
    </row>
    <row r="76" spans="1:5" ht="12.75">
      <c r="A76" s="35" t="s">
        <v>57</v>
      </c>
      <c r="E76" s="40" t="s">
        <v>5</v>
      </c>
    </row>
    <row r="77" spans="1:5" ht="12.75">
      <c r="A77" t="s">
        <v>58</v>
      </c>
      <c r="E77" s="39" t="s">
        <v>5</v>
      </c>
    </row>
    <row r="78" spans="1:16" ht="12.75">
      <c r="A78" t="s">
        <v>50</v>
      </c>
      <c s="34" t="s">
        <v>115</v>
      </c>
      <c s="34" t="s">
        <v>6272</v>
      </c>
      <c s="35" t="s">
        <v>5</v>
      </c>
      <c s="6" t="s">
        <v>6273</v>
      </c>
      <c s="36" t="s">
        <v>54</v>
      </c>
      <c s="37">
        <v>50</v>
      </c>
      <c s="36">
        <v>0</v>
      </c>
      <c s="36">
        <f>ROUND(G78*H78,6)</f>
      </c>
      <c r="L78" s="38">
        <v>0</v>
      </c>
      <c s="32">
        <f>ROUND(ROUND(L78,2)*ROUND(G78,3),2)</f>
      </c>
      <c s="36" t="s">
        <v>97</v>
      </c>
      <c>
        <f>(M78*21)/100</f>
      </c>
      <c t="s">
        <v>28</v>
      </c>
    </row>
    <row r="79" spans="1:5" ht="12.75">
      <c r="A79" s="35" t="s">
        <v>56</v>
      </c>
      <c r="E79" s="39" t="s">
        <v>6273</v>
      </c>
    </row>
    <row r="80" spans="1:5" ht="12.75">
      <c r="A80" s="35" t="s">
        <v>57</v>
      </c>
      <c r="E80" s="40" t="s">
        <v>5</v>
      </c>
    </row>
    <row r="81" spans="1:5" ht="12.75">
      <c r="A81" t="s">
        <v>58</v>
      </c>
      <c r="E81" s="39" t="s">
        <v>5</v>
      </c>
    </row>
    <row r="82" spans="1:16" ht="12.75">
      <c r="A82" t="s">
        <v>50</v>
      </c>
      <c s="34" t="s">
        <v>118</v>
      </c>
      <c s="34" t="s">
        <v>6274</v>
      </c>
      <c s="35" t="s">
        <v>5</v>
      </c>
      <c s="6" t="s">
        <v>6275</v>
      </c>
      <c s="36" t="s">
        <v>54</v>
      </c>
      <c s="37">
        <v>36</v>
      </c>
      <c s="36">
        <v>0</v>
      </c>
      <c s="36">
        <f>ROUND(G82*H82,6)</f>
      </c>
      <c r="L82" s="38">
        <v>0</v>
      </c>
      <c s="32">
        <f>ROUND(ROUND(L82,2)*ROUND(G82,3),2)</f>
      </c>
      <c s="36" t="s">
        <v>97</v>
      </c>
      <c>
        <f>(M82*21)/100</f>
      </c>
      <c t="s">
        <v>28</v>
      </c>
    </row>
    <row r="83" spans="1:5" ht="12.75">
      <c r="A83" s="35" t="s">
        <v>56</v>
      </c>
      <c r="E83" s="39" t="s">
        <v>6275</v>
      </c>
    </row>
    <row r="84" spans="1:5" ht="12.75">
      <c r="A84" s="35" t="s">
        <v>57</v>
      </c>
      <c r="E84" s="40" t="s">
        <v>5</v>
      </c>
    </row>
    <row r="85" spans="1:5" ht="12.75">
      <c r="A85" t="s">
        <v>58</v>
      </c>
      <c r="E85" s="39" t="s">
        <v>5</v>
      </c>
    </row>
    <row r="86" spans="1:16" ht="12.75">
      <c r="A86" t="s">
        <v>50</v>
      </c>
      <c s="34" t="s">
        <v>121</v>
      </c>
      <c s="34" t="s">
        <v>6276</v>
      </c>
      <c s="35" t="s">
        <v>5</v>
      </c>
      <c s="6" t="s">
        <v>6277</v>
      </c>
      <c s="36" t="s">
        <v>54</v>
      </c>
      <c s="37">
        <v>16</v>
      </c>
      <c s="36">
        <v>0</v>
      </c>
      <c s="36">
        <f>ROUND(G86*H86,6)</f>
      </c>
      <c r="L86" s="38">
        <v>0</v>
      </c>
      <c s="32">
        <f>ROUND(ROUND(L86,2)*ROUND(G86,3),2)</f>
      </c>
      <c s="36" t="s">
        <v>97</v>
      </c>
      <c>
        <f>(M86*21)/100</f>
      </c>
      <c t="s">
        <v>28</v>
      </c>
    </row>
    <row r="87" spans="1:5" ht="12.75">
      <c r="A87" s="35" t="s">
        <v>56</v>
      </c>
      <c r="E87" s="39" t="s">
        <v>6277</v>
      </c>
    </row>
    <row r="88" spans="1:5" ht="12.75">
      <c r="A88" s="35" t="s">
        <v>57</v>
      </c>
      <c r="E88" s="40" t="s">
        <v>5</v>
      </c>
    </row>
    <row r="89" spans="1:5" ht="12.75">
      <c r="A89" t="s">
        <v>58</v>
      </c>
      <c r="E89" s="39" t="s">
        <v>5</v>
      </c>
    </row>
    <row r="90" spans="1:16" ht="12.75">
      <c r="A90" t="s">
        <v>50</v>
      </c>
      <c s="34" t="s">
        <v>125</v>
      </c>
      <c s="34" t="s">
        <v>6278</v>
      </c>
      <c s="35" t="s">
        <v>5</v>
      </c>
      <c s="6" t="s">
        <v>6279</v>
      </c>
      <c s="36" t="s">
        <v>54</v>
      </c>
      <c s="37">
        <v>13</v>
      </c>
      <c s="36">
        <v>0</v>
      </c>
      <c s="36">
        <f>ROUND(G90*H90,6)</f>
      </c>
      <c r="L90" s="38">
        <v>0</v>
      </c>
      <c s="32">
        <f>ROUND(ROUND(L90,2)*ROUND(G90,3),2)</f>
      </c>
      <c s="36" t="s">
        <v>97</v>
      </c>
      <c>
        <f>(M90*21)/100</f>
      </c>
      <c t="s">
        <v>28</v>
      </c>
    </row>
    <row r="91" spans="1:5" ht="12.75">
      <c r="A91" s="35" t="s">
        <v>56</v>
      </c>
      <c r="E91" s="39" t="s">
        <v>6279</v>
      </c>
    </row>
    <row r="92" spans="1:5" ht="12.75">
      <c r="A92" s="35" t="s">
        <v>57</v>
      </c>
      <c r="E92" s="40" t="s">
        <v>5</v>
      </c>
    </row>
    <row r="93" spans="1:5" ht="12.75">
      <c r="A93" t="s">
        <v>58</v>
      </c>
      <c r="E93" s="39" t="s">
        <v>5</v>
      </c>
    </row>
    <row r="94" spans="1:16" ht="12.75">
      <c r="A94" t="s">
        <v>50</v>
      </c>
      <c s="34" t="s">
        <v>128</v>
      </c>
      <c s="34" t="s">
        <v>6280</v>
      </c>
      <c s="35" t="s">
        <v>5</v>
      </c>
      <c s="6" t="s">
        <v>6281</v>
      </c>
      <c s="36" t="s">
        <v>54</v>
      </c>
      <c s="37">
        <v>2</v>
      </c>
      <c s="36">
        <v>0</v>
      </c>
      <c s="36">
        <f>ROUND(G94*H94,6)</f>
      </c>
      <c r="L94" s="38">
        <v>0</v>
      </c>
      <c s="32">
        <f>ROUND(ROUND(L94,2)*ROUND(G94,3),2)</f>
      </c>
      <c s="36" t="s">
        <v>97</v>
      </c>
      <c>
        <f>(M94*21)/100</f>
      </c>
      <c t="s">
        <v>28</v>
      </c>
    </row>
    <row r="95" spans="1:5" ht="12.75">
      <c r="A95" s="35" t="s">
        <v>56</v>
      </c>
      <c r="E95" s="39" t="s">
        <v>6281</v>
      </c>
    </row>
    <row r="96" spans="1:5" ht="12.75">
      <c r="A96" s="35" t="s">
        <v>57</v>
      </c>
      <c r="E96" s="40" t="s">
        <v>5</v>
      </c>
    </row>
    <row r="97" spans="1:5" ht="12.75">
      <c r="A97" t="s">
        <v>58</v>
      </c>
      <c r="E97" s="39" t="s">
        <v>5</v>
      </c>
    </row>
    <row r="98" spans="1:16" ht="12.75">
      <c r="A98" t="s">
        <v>50</v>
      </c>
      <c s="34" t="s">
        <v>132</v>
      </c>
      <c s="34" t="s">
        <v>6282</v>
      </c>
      <c s="35" t="s">
        <v>5</v>
      </c>
      <c s="6" t="s">
        <v>6283</v>
      </c>
      <c s="36" t="s">
        <v>511</v>
      </c>
      <c s="37">
        <v>1</v>
      </c>
      <c s="36">
        <v>0</v>
      </c>
      <c s="36">
        <f>ROUND(G98*H98,6)</f>
      </c>
      <c r="L98" s="38">
        <v>0</v>
      </c>
      <c s="32">
        <f>ROUND(ROUND(L98,2)*ROUND(G98,3),2)</f>
      </c>
      <c s="36" t="s">
        <v>1317</v>
      </c>
      <c>
        <f>(M98*21)/100</f>
      </c>
      <c t="s">
        <v>28</v>
      </c>
    </row>
    <row r="99" spans="1:5" ht="12.75">
      <c r="A99" s="35" t="s">
        <v>56</v>
      </c>
      <c r="E99" s="39" t="s">
        <v>6283</v>
      </c>
    </row>
    <row r="100" spans="1:5" ht="12.75">
      <c r="A100" s="35" t="s">
        <v>57</v>
      </c>
      <c r="E100" s="40" t="s">
        <v>5</v>
      </c>
    </row>
    <row r="101" spans="1:5" ht="12.75">
      <c r="A101" t="s">
        <v>58</v>
      </c>
      <c r="E101" s="39" t="s">
        <v>5</v>
      </c>
    </row>
    <row r="102" spans="1:16" ht="12.75">
      <c r="A102" t="s">
        <v>50</v>
      </c>
      <c s="34" t="s">
        <v>136</v>
      </c>
      <c s="34" t="s">
        <v>6284</v>
      </c>
      <c s="35" t="s">
        <v>5</v>
      </c>
      <c s="6" t="s">
        <v>6285</v>
      </c>
      <c s="36" t="s">
        <v>511</v>
      </c>
      <c s="37">
        <v>1</v>
      </c>
      <c s="36">
        <v>0</v>
      </c>
      <c s="36">
        <f>ROUND(G102*H102,6)</f>
      </c>
      <c r="L102" s="38">
        <v>0</v>
      </c>
      <c s="32">
        <f>ROUND(ROUND(L102,2)*ROUND(G102,3),2)</f>
      </c>
      <c s="36" t="s">
        <v>1317</v>
      </c>
      <c>
        <f>(M102*21)/100</f>
      </c>
      <c t="s">
        <v>28</v>
      </c>
    </row>
    <row r="103" spans="1:5" ht="12.75">
      <c r="A103" s="35" t="s">
        <v>56</v>
      </c>
      <c r="E103" s="39" t="s">
        <v>6285</v>
      </c>
    </row>
    <row r="104" spans="1:5" ht="12.75">
      <c r="A104" s="35" t="s">
        <v>57</v>
      </c>
      <c r="E104" s="40" t="s">
        <v>5</v>
      </c>
    </row>
    <row r="105" spans="1:5" ht="12.75">
      <c r="A105" t="s">
        <v>58</v>
      </c>
      <c r="E105" s="39" t="s">
        <v>5</v>
      </c>
    </row>
    <row r="106" spans="1:16" ht="12.75">
      <c r="A106" t="s">
        <v>50</v>
      </c>
      <c s="34" t="s">
        <v>140</v>
      </c>
      <c s="34" t="s">
        <v>6286</v>
      </c>
      <c s="35" t="s">
        <v>5</v>
      </c>
      <c s="6" t="s">
        <v>6287</v>
      </c>
      <c s="36" t="s">
        <v>511</v>
      </c>
      <c s="37">
        <v>1</v>
      </c>
      <c s="36">
        <v>0</v>
      </c>
      <c s="36">
        <f>ROUND(G106*H106,6)</f>
      </c>
      <c r="L106" s="38">
        <v>0</v>
      </c>
      <c s="32">
        <f>ROUND(ROUND(L106,2)*ROUND(G106,3),2)</f>
      </c>
      <c s="36" t="s">
        <v>1317</v>
      </c>
      <c>
        <f>(M106*21)/100</f>
      </c>
      <c t="s">
        <v>28</v>
      </c>
    </row>
    <row r="107" spans="1:5" ht="12.75">
      <c r="A107" s="35" t="s">
        <v>56</v>
      </c>
      <c r="E107" s="39" t="s">
        <v>6287</v>
      </c>
    </row>
    <row r="108" spans="1:5" ht="12.75">
      <c r="A108" s="35" t="s">
        <v>57</v>
      </c>
      <c r="E108" s="40" t="s">
        <v>5</v>
      </c>
    </row>
    <row r="109" spans="1:5" ht="12.75">
      <c r="A109" t="s">
        <v>58</v>
      </c>
      <c r="E109" s="39" t="s">
        <v>5</v>
      </c>
    </row>
    <row r="110" spans="1:16" ht="12.75">
      <c r="A110" t="s">
        <v>50</v>
      </c>
      <c s="34" t="s">
        <v>144</v>
      </c>
      <c s="34" t="s">
        <v>6288</v>
      </c>
      <c s="35" t="s">
        <v>5</v>
      </c>
      <c s="6" t="s">
        <v>6289</v>
      </c>
      <c s="36" t="s">
        <v>511</v>
      </c>
      <c s="37">
        <v>1</v>
      </c>
      <c s="36">
        <v>0</v>
      </c>
      <c s="36">
        <f>ROUND(G110*H110,6)</f>
      </c>
      <c r="L110" s="38">
        <v>0</v>
      </c>
      <c s="32">
        <f>ROUND(ROUND(L110,2)*ROUND(G110,3),2)</f>
      </c>
      <c s="36" t="s">
        <v>1317</v>
      </c>
      <c>
        <f>(M110*21)/100</f>
      </c>
      <c t="s">
        <v>28</v>
      </c>
    </row>
    <row r="111" spans="1:5" ht="12.75">
      <c r="A111" s="35" t="s">
        <v>56</v>
      </c>
      <c r="E111" s="39" t="s">
        <v>6289</v>
      </c>
    </row>
    <row r="112" spans="1:5" ht="12.75">
      <c r="A112" s="35" t="s">
        <v>57</v>
      </c>
      <c r="E112" s="40" t="s">
        <v>5</v>
      </c>
    </row>
    <row r="113" spans="1:5" ht="12.75">
      <c r="A113" t="s">
        <v>58</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COUNTIFS(L8:L298,"=0",A8:A298,"P")+COUNTIFS(L8:L298,"",A8:A298,"P")+SUM(Q8:Q298)</f>
      </c>
    </row>
    <row r="8" spans="1:13" ht="12.75">
      <c r="A8" t="s">
        <v>45</v>
      </c>
      <c r="C8" s="28" t="s">
        <v>232</v>
      </c>
      <c r="E8" s="30" t="s">
        <v>231</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f>
      </c>
    </row>
    <row r="10" spans="1:16" ht="12.75">
      <c r="A10" t="s">
        <v>50</v>
      </c>
      <c s="34" t="s">
        <v>51</v>
      </c>
      <c s="34" t="s">
        <v>234</v>
      </c>
      <c s="35" t="s">
        <v>5</v>
      </c>
      <c s="6" t="s">
        <v>235</v>
      </c>
      <c s="36" t="s">
        <v>236</v>
      </c>
      <c s="37">
        <v>16</v>
      </c>
      <c s="36">
        <v>0</v>
      </c>
      <c s="36">
        <f>ROUND(G10*H10,6)</f>
      </c>
      <c r="L10" s="38">
        <v>0</v>
      </c>
      <c s="32">
        <f>ROUND(ROUND(L10,2)*ROUND(G10,3),2)</f>
      </c>
      <c s="36" t="s">
        <v>55</v>
      </c>
      <c>
        <f>(M10*21)/100</f>
      </c>
      <c t="s">
        <v>28</v>
      </c>
    </row>
    <row r="11" spans="1:5" ht="12.75">
      <c r="A11" s="35" t="s">
        <v>56</v>
      </c>
      <c r="E11" s="39" t="s">
        <v>235</v>
      </c>
    </row>
    <row r="12" spans="1:5" ht="12.75">
      <c r="A12" s="35" t="s">
        <v>57</v>
      </c>
      <c r="E12" s="40" t="s">
        <v>5</v>
      </c>
    </row>
    <row r="13" spans="1:5" ht="12.75">
      <c r="A13" t="s">
        <v>58</v>
      </c>
      <c r="E13" s="39" t="s">
        <v>59</v>
      </c>
    </row>
    <row r="14" spans="1:16" ht="12.75">
      <c r="A14" t="s">
        <v>50</v>
      </c>
      <c s="34" t="s">
        <v>28</v>
      </c>
      <c s="34" t="s">
        <v>237</v>
      </c>
      <c s="35" t="s">
        <v>5</v>
      </c>
      <c s="6" t="s">
        <v>238</v>
      </c>
      <c s="36" t="s">
        <v>236</v>
      </c>
      <c s="37">
        <v>257.25</v>
      </c>
      <c s="36">
        <v>0</v>
      </c>
      <c s="36">
        <f>ROUND(G14*H14,6)</f>
      </c>
      <c r="L14" s="38">
        <v>0</v>
      </c>
      <c s="32">
        <f>ROUND(ROUND(L14,2)*ROUND(G14,3),2)</f>
      </c>
      <c s="36" t="s">
        <v>55</v>
      </c>
      <c>
        <f>(M14*21)/100</f>
      </c>
      <c t="s">
        <v>28</v>
      </c>
    </row>
    <row r="15" spans="1:5" ht="12.75">
      <c r="A15" s="35" t="s">
        <v>56</v>
      </c>
      <c r="E15" s="39" t="s">
        <v>238</v>
      </c>
    </row>
    <row r="16" spans="1:5" ht="12.75">
      <c r="A16" s="35" t="s">
        <v>57</v>
      </c>
      <c r="E16" s="40" t="s">
        <v>5</v>
      </c>
    </row>
    <row r="17" spans="1:5" ht="12.75">
      <c r="A17" t="s">
        <v>58</v>
      </c>
      <c r="E17" s="39" t="s">
        <v>59</v>
      </c>
    </row>
    <row r="18" spans="1:16" ht="12.75">
      <c r="A18" t="s">
        <v>50</v>
      </c>
      <c s="34" t="s">
        <v>26</v>
      </c>
      <c s="34" t="s">
        <v>239</v>
      </c>
      <c s="35" t="s">
        <v>5</v>
      </c>
      <c s="6" t="s">
        <v>240</v>
      </c>
      <c s="36" t="s">
        <v>236</v>
      </c>
      <c s="37">
        <v>180</v>
      </c>
      <c s="36">
        <v>0</v>
      </c>
      <c s="36">
        <f>ROUND(G18*H18,6)</f>
      </c>
      <c r="L18" s="38">
        <v>0</v>
      </c>
      <c s="32">
        <f>ROUND(ROUND(L18,2)*ROUND(G18,3),2)</f>
      </c>
      <c s="36" t="s">
        <v>55</v>
      </c>
      <c>
        <f>(M18*21)/100</f>
      </c>
      <c t="s">
        <v>28</v>
      </c>
    </row>
    <row r="19" spans="1:5" ht="12.75">
      <c r="A19" s="35" t="s">
        <v>56</v>
      </c>
      <c r="E19" s="39" t="s">
        <v>240</v>
      </c>
    </row>
    <row r="20" spans="1:5" ht="12.75">
      <c r="A20" s="35" t="s">
        <v>57</v>
      </c>
      <c r="E20" s="40" t="s">
        <v>5</v>
      </c>
    </row>
    <row r="21" spans="1:5" ht="12.75">
      <c r="A21" t="s">
        <v>58</v>
      </c>
      <c r="E21" s="39" t="s">
        <v>59</v>
      </c>
    </row>
    <row r="22" spans="1:16" ht="12.75">
      <c r="A22" t="s">
        <v>50</v>
      </c>
      <c s="34" t="s">
        <v>67</v>
      </c>
      <c s="34" t="s">
        <v>241</v>
      </c>
      <c s="35" t="s">
        <v>5</v>
      </c>
      <c s="6" t="s">
        <v>242</v>
      </c>
      <c s="36" t="s">
        <v>64</v>
      </c>
      <c s="37">
        <v>80</v>
      </c>
      <c s="36">
        <v>0</v>
      </c>
      <c s="36">
        <f>ROUND(G22*H22,6)</f>
      </c>
      <c r="L22" s="38">
        <v>0</v>
      </c>
      <c s="32">
        <f>ROUND(ROUND(L22,2)*ROUND(G22,3),2)</f>
      </c>
      <c s="36" t="s">
        <v>55</v>
      </c>
      <c>
        <f>(M22*21)/100</f>
      </c>
      <c t="s">
        <v>28</v>
      </c>
    </row>
    <row r="23" spans="1:5" ht="12.75">
      <c r="A23" s="35" t="s">
        <v>56</v>
      </c>
      <c r="E23" s="39" t="s">
        <v>242</v>
      </c>
    </row>
    <row r="24" spans="1:5" ht="12.75">
      <c r="A24" s="35" t="s">
        <v>57</v>
      </c>
      <c r="E24" s="40" t="s">
        <v>5</v>
      </c>
    </row>
    <row r="25" spans="1:5" ht="12.75">
      <c r="A25" t="s">
        <v>58</v>
      </c>
      <c r="E25" s="39" t="s">
        <v>59</v>
      </c>
    </row>
    <row r="26" spans="1:16" ht="12.75">
      <c r="A26" t="s">
        <v>50</v>
      </c>
      <c s="34" t="s">
        <v>70</v>
      </c>
      <c s="34" t="s">
        <v>243</v>
      </c>
      <c s="35" t="s">
        <v>5</v>
      </c>
      <c s="6" t="s">
        <v>244</v>
      </c>
      <c s="36" t="s">
        <v>236</v>
      </c>
      <c s="37">
        <v>254.12</v>
      </c>
      <c s="36">
        <v>0</v>
      </c>
      <c s="36">
        <f>ROUND(G26*H26,6)</f>
      </c>
      <c r="L26" s="38">
        <v>0</v>
      </c>
      <c s="32">
        <f>ROUND(ROUND(L26,2)*ROUND(G26,3),2)</f>
      </c>
      <c s="36" t="s">
        <v>55</v>
      </c>
      <c>
        <f>(M26*21)/100</f>
      </c>
      <c t="s">
        <v>28</v>
      </c>
    </row>
    <row r="27" spans="1:5" ht="12.75">
      <c r="A27" s="35" t="s">
        <v>56</v>
      </c>
      <c r="E27" s="39" t="s">
        <v>244</v>
      </c>
    </row>
    <row r="28" spans="1:5" ht="12.75">
      <c r="A28" s="35" t="s">
        <v>57</v>
      </c>
      <c r="E28" s="40" t="s">
        <v>5</v>
      </c>
    </row>
    <row r="29" spans="1:5" ht="12.75">
      <c r="A29" t="s">
        <v>58</v>
      </c>
      <c r="E29" s="39" t="s">
        <v>59</v>
      </c>
    </row>
    <row r="30" spans="1:16" ht="25.5">
      <c r="A30" t="s">
        <v>50</v>
      </c>
      <c s="34" t="s">
        <v>27</v>
      </c>
      <c s="34" t="s">
        <v>245</v>
      </c>
      <c s="35" t="s">
        <v>5</v>
      </c>
      <c s="6" t="s">
        <v>246</v>
      </c>
      <c s="36" t="s">
        <v>54</v>
      </c>
      <c s="37">
        <v>39</v>
      </c>
      <c s="36">
        <v>0</v>
      </c>
      <c s="36">
        <f>ROUND(G30*H30,6)</f>
      </c>
      <c r="L30" s="38">
        <v>0</v>
      </c>
      <c s="32">
        <f>ROUND(ROUND(L30,2)*ROUND(G30,3),2)</f>
      </c>
      <c s="36" t="s">
        <v>55</v>
      </c>
      <c>
        <f>(M30*21)/100</f>
      </c>
      <c t="s">
        <v>28</v>
      </c>
    </row>
    <row r="31" spans="1:5" ht="25.5">
      <c r="A31" s="35" t="s">
        <v>56</v>
      </c>
      <c r="E31" s="39" t="s">
        <v>246</v>
      </c>
    </row>
    <row r="32" spans="1:5" ht="12.75">
      <c r="A32" s="35" t="s">
        <v>57</v>
      </c>
      <c r="E32" s="40" t="s">
        <v>5</v>
      </c>
    </row>
    <row r="33" spans="1:5" ht="12.75">
      <c r="A33" t="s">
        <v>58</v>
      </c>
      <c r="E33" s="39" t="s">
        <v>59</v>
      </c>
    </row>
    <row r="34" spans="1:16" ht="12.75">
      <c r="A34" t="s">
        <v>50</v>
      </c>
      <c s="34" t="s">
        <v>75</v>
      </c>
      <c s="34" t="s">
        <v>247</v>
      </c>
      <c s="35" t="s">
        <v>5</v>
      </c>
      <c s="6" t="s">
        <v>248</v>
      </c>
      <c s="36" t="s">
        <v>64</v>
      </c>
      <c s="37">
        <v>2220</v>
      </c>
      <c s="36">
        <v>0</v>
      </c>
      <c s="36">
        <f>ROUND(G34*H34,6)</f>
      </c>
      <c r="L34" s="38">
        <v>0</v>
      </c>
      <c s="32">
        <f>ROUND(ROUND(L34,2)*ROUND(G34,3),2)</f>
      </c>
      <c s="36" t="s">
        <v>55</v>
      </c>
      <c>
        <f>(M34*21)/100</f>
      </c>
      <c t="s">
        <v>28</v>
      </c>
    </row>
    <row r="35" spans="1:5" ht="12.75">
      <c r="A35" s="35" t="s">
        <v>56</v>
      </c>
      <c r="E35" s="39" t="s">
        <v>248</v>
      </c>
    </row>
    <row r="36" spans="1:5" ht="12.75">
      <c r="A36" s="35" t="s">
        <v>57</v>
      </c>
      <c r="E36" s="40" t="s">
        <v>5</v>
      </c>
    </row>
    <row r="37" spans="1:5" ht="12.75">
      <c r="A37" t="s">
        <v>58</v>
      </c>
      <c r="E37" s="39" t="s">
        <v>59</v>
      </c>
    </row>
    <row r="38" spans="1:16" ht="12.75">
      <c r="A38" t="s">
        <v>50</v>
      </c>
      <c s="34" t="s">
        <v>78</v>
      </c>
      <c s="34" t="s">
        <v>249</v>
      </c>
      <c s="35" t="s">
        <v>5</v>
      </c>
      <c s="6" t="s">
        <v>250</v>
      </c>
      <c s="36" t="s">
        <v>64</v>
      </c>
      <c s="37">
        <v>2200</v>
      </c>
      <c s="36">
        <v>0</v>
      </c>
      <c s="36">
        <f>ROUND(G38*H38,6)</f>
      </c>
      <c r="L38" s="38">
        <v>0</v>
      </c>
      <c s="32">
        <f>ROUND(ROUND(L38,2)*ROUND(G38,3),2)</f>
      </c>
      <c s="36" t="s">
        <v>55</v>
      </c>
      <c>
        <f>(M38*21)/100</f>
      </c>
      <c t="s">
        <v>28</v>
      </c>
    </row>
    <row r="39" spans="1:5" ht="12.75">
      <c r="A39" s="35" t="s">
        <v>56</v>
      </c>
      <c r="E39" s="39" t="s">
        <v>250</v>
      </c>
    </row>
    <row r="40" spans="1:5" ht="12.75">
      <c r="A40" s="35" t="s">
        <v>57</v>
      </c>
      <c r="E40" s="40" t="s">
        <v>5</v>
      </c>
    </row>
    <row r="41" spans="1:5" ht="12.75">
      <c r="A41" t="s">
        <v>58</v>
      </c>
      <c r="E41" s="39" t="s">
        <v>59</v>
      </c>
    </row>
    <row r="42" spans="1:16" ht="12.75">
      <c r="A42" t="s">
        <v>50</v>
      </c>
      <c s="34" t="s">
        <v>81</v>
      </c>
      <c s="34" t="s">
        <v>251</v>
      </c>
      <c s="35" t="s">
        <v>5</v>
      </c>
      <c s="6" t="s">
        <v>252</v>
      </c>
      <c s="36" t="s">
        <v>54</v>
      </c>
      <c s="37">
        <v>2</v>
      </c>
      <c s="36">
        <v>0</v>
      </c>
      <c s="36">
        <f>ROUND(G42*H42,6)</f>
      </c>
      <c r="L42" s="38">
        <v>0</v>
      </c>
      <c s="32">
        <f>ROUND(ROUND(L42,2)*ROUND(G42,3),2)</f>
      </c>
      <c s="36" t="s">
        <v>55</v>
      </c>
      <c>
        <f>(M42*21)/100</f>
      </c>
      <c t="s">
        <v>28</v>
      </c>
    </row>
    <row r="43" spans="1:5" ht="12.75">
      <c r="A43" s="35" t="s">
        <v>56</v>
      </c>
      <c r="E43" s="39" t="s">
        <v>252</v>
      </c>
    </row>
    <row r="44" spans="1:5" ht="12.75">
      <c r="A44" s="35" t="s">
        <v>57</v>
      </c>
      <c r="E44" s="40" t="s">
        <v>5</v>
      </c>
    </row>
    <row r="45" spans="1:5" ht="12.75">
      <c r="A45" t="s">
        <v>58</v>
      </c>
      <c r="E45" s="39" t="s">
        <v>59</v>
      </c>
    </row>
    <row r="46" spans="1:16" ht="12.75">
      <c r="A46" t="s">
        <v>50</v>
      </c>
      <c s="34" t="s">
        <v>84</v>
      </c>
      <c s="34" t="s">
        <v>253</v>
      </c>
      <c s="35" t="s">
        <v>5</v>
      </c>
      <c s="6" t="s">
        <v>254</v>
      </c>
      <c s="36" t="s">
        <v>64</v>
      </c>
      <c s="37">
        <v>790</v>
      </c>
      <c s="36">
        <v>0</v>
      </c>
      <c s="36">
        <f>ROUND(G46*H46,6)</f>
      </c>
      <c r="L46" s="38">
        <v>0</v>
      </c>
      <c s="32">
        <f>ROUND(ROUND(L46,2)*ROUND(G46,3),2)</f>
      </c>
      <c s="36" t="s">
        <v>55</v>
      </c>
      <c>
        <f>(M46*21)/100</f>
      </c>
      <c t="s">
        <v>28</v>
      </c>
    </row>
    <row r="47" spans="1:5" ht="12.75">
      <c r="A47" s="35" t="s">
        <v>56</v>
      </c>
      <c r="E47" s="39" t="s">
        <v>254</v>
      </c>
    </row>
    <row r="48" spans="1:5" ht="12.75">
      <c r="A48" s="35" t="s">
        <v>57</v>
      </c>
      <c r="E48" s="40" t="s">
        <v>5</v>
      </c>
    </row>
    <row r="49" spans="1:5" ht="12.75">
      <c r="A49" t="s">
        <v>58</v>
      </c>
      <c r="E49" s="39" t="s">
        <v>59</v>
      </c>
    </row>
    <row r="50" spans="1:16" ht="12.75">
      <c r="A50" t="s">
        <v>50</v>
      </c>
      <c s="34" t="s">
        <v>87</v>
      </c>
      <c s="34" t="s">
        <v>255</v>
      </c>
      <c s="35" t="s">
        <v>5</v>
      </c>
      <c s="6" t="s">
        <v>256</v>
      </c>
      <c s="36" t="s">
        <v>257</v>
      </c>
      <c s="37">
        <v>6</v>
      </c>
      <c s="36">
        <v>0</v>
      </c>
      <c s="36">
        <f>ROUND(G50*H50,6)</f>
      </c>
      <c r="L50" s="38">
        <v>0</v>
      </c>
      <c s="32">
        <f>ROUND(ROUND(L50,2)*ROUND(G50,3),2)</f>
      </c>
      <c s="36" t="s">
        <v>55</v>
      </c>
      <c>
        <f>(M50*21)/100</f>
      </c>
      <c t="s">
        <v>28</v>
      </c>
    </row>
    <row r="51" spans="1:5" ht="12.75">
      <c r="A51" s="35" t="s">
        <v>56</v>
      </c>
      <c r="E51" s="39" t="s">
        <v>256</v>
      </c>
    </row>
    <row r="52" spans="1:5" ht="12.75">
      <c r="A52" s="35" t="s">
        <v>57</v>
      </c>
      <c r="E52" s="40" t="s">
        <v>5</v>
      </c>
    </row>
    <row r="53" spans="1:5" ht="12.75">
      <c r="A53" t="s">
        <v>58</v>
      </c>
      <c r="E53" s="39" t="s">
        <v>59</v>
      </c>
    </row>
    <row r="54" spans="1:16" ht="25.5">
      <c r="A54" t="s">
        <v>50</v>
      </c>
      <c s="34" t="s">
        <v>91</v>
      </c>
      <c s="34" t="s">
        <v>258</v>
      </c>
      <c s="35" t="s">
        <v>5</v>
      </c>
      <c s="6" t="s">
        <v>259</v>
      </c>
      <c s="36" t="s">
        <v>64</v>
      </c>
      <c s="37">
        <v>1200</v>
      </c>
      <c s="36">
        <v>0</v>
      </c>
      <c s="36">
        <f>ROUND(G54*H54,6)</f>
      </c>
      <c r="L54" s="38">
        <v>0</v>
      </c>
      <c s="32">
        <f>ROUND(ROUND(L54,2)*ROUND(G54,3),2)</f>
      </c>
      <c s="36" t="s">
        <v>55</v>
      </c>
      <c>
        <f>(M54*21)/100</f>
      </c>
      <c t="s">
        <v>28</v>
      </c>
    </row>
    <row r="55" spans="1:5" ht="25.5">
      <c r="A55" s="35" t="s">
        <v>56</v>
      </c>
      <c r="E55" s="39" t="s">
        <v>259</v>
      </c>
    </row>
    <row r="56" spans="1:5" ht="12.75">
      <c r="A56" s="35" t="s">
        <v>57</v>
      </c>
      <c r="E56" s="40" t="s">
        <v>5</v>
      </c>
    </row>
    <row r="57" spans="1:5" ht="12.75">
      <c r="A57" t="s">
        <v>58</v>
      </c>
      <c r="E57" s="39" t="s">
        <v>59</v>
      </c>
    </row>
    <row r="58" spans="1:16" ht="12.75">
      <c r="A58" t="s">
        <v>50</v>
      </c>
      <c s="34" t="s">
        <v>94</v>
      </c>
      <c s="34" t="s">
        <v>260</v>
      </c>
      <c s="35" t="s">
        <v>5</v>
      </c>
      <c s="6" t="s">
        <v>261</v>
      </c>
      <c s="36" t="s">
        <v>262</v>
      </c>
      <c s="37">
        <v>3.48</v>
      </c>
      <c s="36">
        <v>0</v>
      </c>
      <c s="36">
        <f>ROUND(G58*H58,6)</f>
      </c>
      <c r="L58" s="38">
        <v>0</v>
      </c>
      <c s="32">
        <f>ROUND(ROUND(L58,2)*ROUND(G58,3),2)</f>
      </c>
      <c s="36" t="s">
        <v>55</v>
      </c>
      <c>
        <f>(M58*21)/100</f>
      </c>
      <c t="s">
        <v>28</v>
      </c>
    </row>
    <row r="59" spans="1:5" ht="12.75">
      <c r="A59" s="35" t="s">
        <v>56</v>
      </c>
      <c r="E59" s="39" t="s">
        <v>261</v>
      </c>
    </row>
    <row r="60" spans="1:5" ht="12.75">
      <c r="A60" s="35" t="s">
        <v>57</v>
      </c>
      <c r="E60" s="40" t="s">
        <v>5</v>
      </c>
    </row>
    <row r="61" spans="1:5" ht="12.75">
      <c r="A61" t="s">
        <v>58</v>
      </c>
      <c r="E61" s="39" t="s">
        <v>59</v>
      </c>
    </row>
    <row r="62" spans="1:16" ht="12.75">
      <c r="A62" t="s">
        <v>50</v>
      </c>
      <c s="34" t="s">
        <v>101</v>
      </c>
      <c s="34" t="s">
        <v>263</v>
      </c>
      <c s="35" t="s">
        <v>5</v>
      </c>
      <c s="6" t="s">
        <v>264</v>
      </c>
      <c s="36" t="s">
        <v>262</v>
      </c>
      <c s="37">
        <v>104.4</v>
      </c>
      <c s="36">
        <v>0</v>
      </c>
      <c s="36">
        <f>ROUND(G62*H62,6)</f>
      </c>
      <c r="L62" s="38">
        <v>0</v>
      </c>
      <c s="32">
        <f>ROUND(ROUND(L62,2)*ROUND(G62,3),2)</f>
      </c>
      <c s="36" t="s">
        <v>55</v>
      </c>
      <c>
        <f>(M62*21)/100</f>
      </c>
      <c t="s">
        <v>28</v>
      </c>
    </row>
    <row r="63" spans="1:5" ht="12.75">
      <c r="A63" s="35" t="s">
        <v>56</v>
      </c>
      <c r="E63" s="39" t="s">
        <v>264</v>
      </c>
    </row>
    <row r="64" spans="1:5" ht="12.75">
      <c r="A64" s="35" t="s">
        <v>57</v>
      </c>
      <c r="E64" s="40" t="s">
        <v>5</v>
      </c>
    </row>
    <row r="65" spans="1:5" ht="12.75">
      <c r="A65" t="s">
        <v>58</v>
      </c>
      <c r="E65" s="39" t="s">
        <v>59</v>
      </c>
    </row>
    <row r="66" spans="1:16" ht="12.75">
      <c r="A66" t="s">
        <v>50</v>
      </c>
      <c s="34" t="s">
        <v>104</v>
      </c>
      <c s="34" t="s">
        <v>265</v>
      </c>
      <c s="35" t="s">
        <v>5</v>
      </c>
      <c s="6" t="s">
        <v>266</v>
      </c>
      <c s="36" t="s">
        <v>64</v>
      </c>
      <c s="37">
        <v>3190</v>
      </c>
      <c s="36">
        <v>0</v>
      </c>
      <c s="36">
        <f>ROUND(G66*H66,6)</f>
      </c>
      <c r="L66" s="38">
        <v>0</v>
      </c>
      <c s="32">
        <f>ROUND(ROUND(L66,2)*ROUND(G66,3),2)</f>
      </c>
      <c s="36" t="s">
        <v>55</v>
      </c>
      <c>
        <f>(M66*21)/100</f>
      </c>
      <c t="s">
        <v>28</v>
      </c>
    </row>
    <row r="67" spans="1:5" ht="12.75">
      <c r="A67" s="35" t="s">
        <v>56</v>
      </c>
      <c r="E67" s="39" t="s">
        <v>266</v>
      </c>
    </row>
    <row r="68" spans="1:5" ht="12.75">
      <c r="A68" s="35" t="s">
        <v>57</v>
      </c>
      <c r="E68" s="40" t="s">
        <v>5</v>
      </c>
    </row>
    <row r="69" spans="1:5" ht="12.75">
      <c r="A69" t="s">
        <v>58</v>
      </c>
      <c r="E69" s="39" t="s">
        <v>59</v>
      </c>
    </row>
    <row r="70" spans="1:16" ht="12.75">
      <c r="A70" t="s">
        <v>50</v>
      </c>
      <c s="34" t="s">
        <v>109</v>
      </c>
      <c s="34" t="s">
        <v>267</v>
      </c>
      <c s="35" t="s">
        <v>5</v>
      </c>
      <c s="6" t="s">
        <v>268</v>
      </c>
      <c s="36" t="s">
        <v>54</v>
      </c>
      <c s="37">
        <v>8</v>
      </c>
      <c s="36">
        <v>0</v>
      </c>
      <c s="36">
        <f>ROUND(G70*H70,6)</f>
      </c>
      <c r="L70" s="38">
        <v>0</v>
      </c>
      <c s="32">
        <f>ROUND(ROUND(L70,2)*ROUND(G70,3),2)</f>
      </c>
      <c s="36" t="s">
        <v>55</v>
      </c>
      <c>
        <f>(M70*21)/100</f>
      </c>
      <c t="s">
        <v>28</v>
      </c>
    </row>
    <row r="71" spans="1:5" ht="12.75">
      <c r="A71" s="35" t="s">
        <v>56</v>
      </c>
      <c r="E71" s="39" t="s">
        <v>268</v>
      </c>
    </row>
    <row r="72" spans="1:5" ht="12.75">
      <c r="A72" s="35" t="s">
        <v>57</v>
      </c>
      <c r="E72" s="40" t="s">
        <v>5</v>
      </c>
    </row>
    <row r="73" spans="1:5" ht="12.75">
      <c r="A73" t="s">
        <v>58</v>
      </c>
      <c r="E73" s="39" t="s">
        <v>59</v>
      </c>
    </row>
    <row r="74" spans="1:16" ht="12.75">
      <c r="A74" t="s">
        <v>50</v>
      </c>
      <c s="34" t="s">
        <v>112</v>
      </c>
      <c s="34" t="s">
        <v>269</v>
      </c>
      <c s="35" t="s">
        <v>5</v>
      </c>
      <c s="6" t="s">
        <v>270</v>
      </c>
      <c s="36" t="s">
        <v>54</v>
      </c>
      <c s="37">
        <v>8</v>
      </c>
      <c s="36">
        <v>0</v>
      </c>
      <c s="36">
        <f>ROUND(G74*H74,6)</f>
      </c>
      <c r="L74" s="38">
        <v>0</v>
      </c>
      <c s="32">
        <f>ROUND(ROUND(L74,2)*ROUND(G74,3),2)</f>
      </c>
      <c s="36" t="s">
        <v>55</v>
      </c>
      <c>
        <f>(M74*21)/100</f>
      </c>
      <c t="s">
        <v>28</v>
      </c>
    </row>
    <row r="75" spans="1:5" ht="12.75">
      <c r="A75" s="35" t="s">
        <v>56</v>
      </c>
      <c r="E75" s="39" t="s">
        <v>270</v>
      </c>
    </row>
    <row r="76" spans="1:5" ht="12.75">
      <c r="A76" s="35" t="s">
        <v>57</v>
      </c>
      <c r="E76" s="40" t="s">
        <v>5</v>
      </c>
    </row>
    <row r="77" spans="1:5" ht="12.75">
      <c r="A77" t="s">
        <v>58</v>
      </c>
      <c r="E77" s="39" t="s">
        <v>59</v>
      </c>
    </row>
    <row r="78" spans="1:16" ht="12.75">
      <c r="A78" t="s">
        <v>50</v>
      </c>
      <c s="34" t="s">
        <v>115</v>
      </c>
      <c s="34" t="s">
        <v>271</v>
      </c>
      <c s="35" t="s">
        <v>5</v>
      </c>
      <c s="6" t="s">
        <v>272</v>
      </c>
      <c s="36" t="s">
        <v>64</v>
      </c>
      <c s="37">
        <v>2860</v>
      </c>
      <c s="36">
        <v>0</v>
      </c>
      <c s="36">
        <f>ROUND(G78*H78,6)</f>
      </c>
      <c r="L78" s="38">
        <v>0</v>
      </c>
      <c s="32">
        <f>ROUND(ROUND(L78,2)*ROUND(G78,3),2)</f>
      </c>
      <c s="36" t="s">
        <v>55</v>
      </c>
      <c>
        <f>(M78*21)/100</f>
      </c>
      <c t="s">
        <v>28</v>
      </c>
    </row>
    <row r="79" spans="1:5" ht="12.75">
      <c r="A79" s="35" t="s">
        <v>56</v>
      </c>
      <c r="E79" s="39" t="s">
        <v>272</v>
      </c>
    </row>
    <row r="80" spans="1:5" ht="12.75">
      <c r="A80" s="35" t="s">
        <v>57</v>
      </c>
      <c r="E80" s="40" t="s">
        <v>5</v>
      </c>
    </row>
    <row r="81" spans="1:5" ht="12.75">
      <c r="A81" t="s">
        <v>58</v>
      </c>
      <c r="E81" s="39" t="s">
        <v>59</v>
      </c>
    </row>
    <row r="82" spans="1:16" ht="12.75">
      <c r="A82" t="s">
        <v>50</v>
      </c>
      <c s="34" t="s">
        <v>118</v>
      </c>
      <c s="34" t="s">
        <v>273</v>
      </c>
      <c s="35" t="s">
        <v>5</v>
      </c>
      <c s="6" t="s">
        <v>274</v>
      </c>
      <c s="36" t="s">
        <v>64</v>
      </c>
      <c s="37">
        <v>2860</v>
      </c>
      <c s="36">
        <v>0</v>
      </c>
      <c s="36">
        <f>ROUND(G82*H82,6)</f>
      </c>
      <c r="L82" s="38">
        <v>0</v>
      </c>
      <c s="32">
        <f>ROUND(ROUND(L82,2)*ROUND(G82,3),2)</f>
      </c>
      <c s="36" t="s">
        <v>55</v>
      </c>
      <c>
        <f>(M82*21)/100</f>
      </c>
      <c t="s">
        <v>28</v>
      </c>
    </row>
    <row r="83" spans="1:5" ht="12.75">
      <c r="A83" s="35" t="s">
        <v>56</v>
      </c>
      <c r="E83" s="39" t="s">
        <v>274</v>
      </c>
    </row>
    <row r="84" spans="1:5" ht="12.75">
      <c r="A84" s="35" t="s">
        <v>57</v>
      </c>
      <c r="E84" s="40" t="s">
        <v>5</v>
      </c>
    </row>
    <row r="85" spans="1:5" ht="12.75">
      <c r="A85" t="s">
        <v>58</v>
      </c>
      <c r="E85" s="39" t="s">
        <v>59</v>
      </c>
    </row>
    <row r="86" spans="1:16" ht="12.75">
      <c r="A86" t="s">
        <v>50</v>
      </c>
      <c s="34" t="s">
        <v>121</v>
      </c>
      <c s="34" t="s">
        <v>275</v>
      </c>
      <c s="35" t="s">
        <v>5</v>
      </c>
      <c s="6" t="s">
        <v>276</v>
      </c>
      <c s="36" t="s">
        <v>277</v>
      </c>
      <c s="37">
        <v>16</v>
      </c>
      <c s="36">
        <v>0</v>
      </c>
      <c s="36">
        <f>ROUND(G86*H86,6)</f>
      </c>
      <c r="L86" s="38">
        <v>0</v>
      </c>
      <c s="32">
        <f>ROUND(ROUND(L86,2)*ROUND(G86,3),2)</f>
      </c>
      <c s="36" t="s">
        <v>55</v>
      </c>
      <c>
        <f>(M86*21)/100</f>
      </c>
      <c t="s">
        <v>28</v>
      </c>
    </row>
    <row r="87" spans="1:5" ht="12.75">
      <c r="A87" s="35" t="s">
        <v>56</v>
      </c>
      <c r="E87" s="39" t="s">
        <v>276</v>
      </c>
    </row>
    <row r="88" spans="1:5" ht="12.75">
      <c r="A88" s="35" t="s">
        <v>57</v>
      </c>
      <c r="E88" s="40" t="s">
        <v>5</v>
      </c>
    </row>
    <row r="89" spans="1:5" ht="12.75">
      <c r="A89" t="s">
        <v>58</v>
      </c>
      <c r="E89" s="39" t="s">
        <v>59</v>
      </c>
    </row>
    <row r="90" spans="1:16" ht="12.75">
      <c r="A90" t="s">
        <v>50</v>
      </c>
      <c s="34" t="s">
        <v>125</v>
      </c>
      <c s="34" t="s">
        <v>278</v>
      </c>
      <c s="35" t="s">
        <v>5</v>
      </c>
      <c s="6" t="s">
        <v>279</v>
      </c>
      <c s="36" t="s">
        <v>64</v>
      </c>
      <c s="37">
        <v>2860</v>
      </c>
      <c s="36">
        <v>0</v>
      </c>
      <c s="36">
        <f>ROUND(G90*H90,6)</f>
      </c>
      <c r="L90" s="38">
        <v>0</v>
      </c>
      <c s="32">
        <f>ROUND(ROUND(L90,2)*ROUND(G90,3),2)</f>
      </c>
      <c s="36" t="s">
        <v>55</v>
      </c>
      <c>
        <f>(M90*21)/100</f>
      </c>
      <c t="s">
        <v>28</v>
      </c>
    </row>
    <row r="91" spans="1:5" ht="12.75">
      <c r="A91" s="35" t="s">
        <v>56</v>
      </c>
      <c r="E91" s="39" t="s">
        <v>279</v>
      </c>
    </row>
    <row r="92" spans="1:5" ht="12.75">
      <c r="A92" s="35" t="s">
        <v>57</v>
      </c>
      <c r="E92" s="40" t="s">
        <v>5</v>
      </c>
    </row>
    <row r="93" spans="1:5" ht="12.75">
      <c r="A93" t="s">
        <v>58</v>
      </c>
      <c r="E93" s="39" t="s">
        <v>59</v>
      </c>
    </row>
    <row r="94" spans="1:16" ht="12.75">
      <c r="A94" t="s">
        <v>50</v>
      </c>
      <c s="34" t="s">
        <v>128</v>
      </c>
      <c s="34" t="s">
        <v>280</v>
      </c>
      <c s="35" t="s">
        <v>5</v>
      </c>
      <c s="6" t="s">
        <v>281</v>
      </c>
      <c s="36" t="s">
        <v>54</v>
      </c>
      <c s="37">
        <v>9</v>
      </c>
      <c s="36">
        <v>0</v>
      </c>
      <c s="36">
        <f>ROUND(G94*H94,6)</f>
      </c>
      <c r="L94" s="38">
        <v>0</v>
      </c>
      <c s="32">
        <f>ROUND(ROUND(L94,2)*ROUND(G94,3),2)</f>
      </c>
      <c s="36" t="s">
        <v>55</v>
      </c>
      <c>
        <f>(M94*21)/100</f>
      </c>
      <c t="s">
        <v>28</v>
      </c>
    </row>
    <row r="95" spans="1:5" ht="12.75">
      <c r="A95" s="35" t="s">
        <v>56</v>
      </c>
      <c r="E95" s="39" t="s">
        <v>281</v>
      </c>
    </row>
    <row r="96" spans="1:5" ht="12.75">
      <c r="A96" s="35" t="s">
        <v>57</v>
      </c>
      <c r="E96" s="40" t="s">
        <v>5</v>
      </c>
    </row>
    <row r="97" spans="1:5" ht="12.75">
      <c r="A97" t="s">
        <v>58</v>
      </c>
      <c r="E97" s="39" t="s">
        <v>59</v>
      </c>
    </row>
    <row r="98" spans="1:16" ht="12.75">
      <c r="A98" t="s">
        <v>50</v>
      </c>
      <c s="34" t="s">
        <v>132</v>
      </c>
      <c s="34" t="s">
        <v>282</v>
      </c>
      <c s="35" t="s">
        <v>5</v>
      </c>
      <c s="6" t="s">
        <v>283</v>
      </c>
      <c s="36" t="s">
        <v>54</v>
      </c>
      <c s="37">
        <v>9</v>
      </c>
      <c s="36">
        <v>0</v>
      </c>
      <c s="36">
        <f>ROUND(G98*H98,6)</f>
      </c>
      <c r="L98" s="38">
        <v>0</v>
      </c>
      <c s="32">
        <f>ROUND(ROUND(L98,2)*ROUND(G98,3),2)</f>
      </c>
      <c s="36" t="s">
        <v>55</v>
      </c>
      <c>
        <f>(M98*21)/100</f>
      </c>
      <c t="s">
        <v>28</v>
      </c>
    </row>
    <row r="99" spans="1:5" ht="12.75">
      <c r="A99" s="35" t="s">
        <v>56</v>
      </c>
      <c r="E99" s="39" t="s">
        <v>283</v>
      </c>
    </row>
    <row r="100" spans="1:5" ht="12.75">
      <c r="A100" s="35" t="s">
        <v>57</v>
      </c>
      <c r="E100" s="40" t="s">
        <v>5</v>
      </c>
    </row>
    <row r="101" spans="1:5" ht="12.75">
      <c r="A101" t="s">
        <v>58</v>
      </c>
      <c r="E101" s="39" t="s">
        <v>59</v>
      </c>
    </row>
    <row r="102" spans="1:16" ht="12.75">
      <c r="A102" t="s">
        <v>50</v>
      </c>
      <c s="34" t="s">
        <v>136</v>
      </c>
      <c s="34" t="s">
        <v>284</v>
      </c>
      <c s="35" t="s">
        <v>5</v>
      </c>
      <c s="6" t="s">
        <v>285</v>
      </c>
      <c s="36" t="s">
        <v>54</v>
      </c>
      <c s="37">
        <v>20</v>
      </c>
      <c s="36">
        <v>0</v>
      </c>
      <c s="36">
        <f>ROUND(G102*H102,6)</f>
      </c>
      <c r="L102" s="38">
        <v>0</v>
      </c>
      <c s="32">
        <f>ROUND(ROUND(L102,2)*ROUND(G102,3),2)</f>
      </c>
      <c s="36" t="s">
        <v>55</v>
      </c>
      <c>
        <f>(M102*21)/100</f>
      </c>
      <c t="s">
        <v>28</v>
      </c>
    </row>
    <row r="103" spans="1:5" ht="12.75">
      <c r="A103" s="35" t="s">
        <v>56</v>
      </c>
      <c r="E103" s="39" t="s">
        <v>285</v>
      </c>
    </row>
    <row r="104" spans="1:5" ht="12.75">
      <c r="A104" s="35" t="s">
        <v>57</v>
      </c>
      <c r="E104" s="40" t="s">
        <v>5</v>
      </c>
    </row>
    <row r="105" spans="1:5" ht="12.75">
      <c r="A105" t="s">
        <v>58</v>
      </c>
      <c r="E105" s="39" t="s">
        <v>59</v>
      </c>
    </row>
    <row r="106" spans="1:16" ht="12.75">
      <c r="A106" t="s">
        <v>50</v>
      </c>
      <c s="34" t="s">
        <v>140</v>
      </c>
      <c s="34" t="s">
        <v>286</v>
      </c>
      <c s="35" t="s">
        <v>5</v>
      </c>
      <c s="6" t="s">
        <v>287</v>
      </c>
      <c s="36" t="s">
        <v>54</v>
      </c>
      <c s="37">
        <v>20</v>
      </c>
      <c s="36">
        <v>0</v>
      </c>
      <c s="36">
        <f>ROUND(G106*H106,6)</f>
      </c>
      <c r="L106" s="38">
        <v>0</v>
      </c>
      <c s="32">
        <f>ROUND(ROUND(L106,2)*ROUND(G106,3),2)</f>
      </c>
      <c s="36" t="s">
        <v>55</v>
      </c>
      <c>
        <f>(M106*21)/100</f>
      </c>
      <c t="s">
        <v>28</v>
      </c>
    </row>
    <row r="107" spans="1:5" ht="12.75">
      <c r="A107" s="35" t="s">
        <v>56</v>
      </c>
      <c r="E107" s="39" t="s">
        <v>287</v>
      </c>
    </row>
    <row r="108" spans="1:5" ht="12.75">
      <c r="A108" s="35" t="s">
        <v>57</v>
      </c>
      <c r="E108" s="40" t="s">
        <v>5</v>
      </c>
    </row>
    <row r="109" spans="1:5" ht="12.75">
      <c r="A109" t="s">
        <v>58</v>
      </c>
      <c r="E109" s="39" t="s">
        <v>59</v>
      </c>
    </row>
    <row r="110" spans="1:16" ht="12.75">
      <c r="A110" t="s">
        <v>50</v>
      </c>
      <c s="34" t="s">
        <v>144</v>
      </c>
      <c s="34" t="s">
        <v>288</v>
      </c>
      <c s="35" t="s">
        <v>5</v>
      </c>
      <c s="6" t="s">
        <v>289</v>
      </c>
      <c s="36" t="s">
        <v>54</v>
      </c>
      <c s="37">
        <v>3</v>
      </c>
      <c s="36">
        <v>0</v>
      </c>
      <c s="36">
        <f>ROUND(G110*H110,6)</f>
      </c>
      <c r="L110" s="38">
        <v>0</v>
      </c>
      <c s="32">
        <f>ROUND(ROUND(L110,2)*ROUND(G110,3),2)</f>
      </c>
      <c s="36" t="s">
        <v>55</v>
      </c>
      <c>
        <f>(M110*21)/100</f>
      </c>
      <c t="s">
        <v>28</v>
      </c>
    </row>
    <row r="111" spans="1:5" ht="12.75">
      <c r="A111" s="35" t="s">
        <v>56</v>
      </c>
      <c r="E111" s="39" t="s">
        <v>289</v>
      </c>
    </row>
    <row r="112" spans="1:5" ht="12.75">
      <c r="A112" s="35" t="s">
        <v>57</v>
      </c>
      <c r="E112" s="40" t="s">
        <v>5</v>
      </c>
    </row>
    <row r="113" spans="1:5" ht="12.75">
      <c r="A113" t="s">
        <v>58</v>
      </c>
      <c r="E113" s="39" t="s">
        <v>59</v>
      </c>
    </row>
    <row r="114" spans="1:16" ht="12.75">
      <c r="A114" t="s">
        <v>50</v>
      </c>
      <c s="34" t="s">
        <v>148</v>
      </c>
      <c s="34" t="s">
        <v>290</v>
      </c>
      <c s="35" t="s">
        <v>5</v>
      </c>
      <c s="6" t="s">
        <v>291</v>
      </c>
      <c s="36" t="s">
        <v>54</v>
      </c>
      <c s="37">
        <v>3</v>
      </c>
      <c s="36">
        <v>0</v>
      </c>
      <c s="36">
        <f>ROUND(G114*H114,6)</f>
      </c>
      <c r="L114" s="38">
        <v>0</v>
      </c>
      <c s="32">
        <f>ROUND(ROUND(L114,2)*ROUND(G114,3),2)</f>
      </c>
      <c s="36" t="s">
        <v>55</v>
      </c>
      <c>
        <f>(M114*21)/100</f>
      </c>
      <c t="s">
        <v>28</v>
      </c>
    </row>
    <row r="115" spans="1:5" ht="12.75">
      <c r="A115" s="35" t="s">
        <v>56</v>
      </c>
      <c r="E115" s="39" t="s">
        <v>291</v>
      </c>
    </row>
    <row r="116" spans="1:5" ht="12.75">
      <c r="A116" s="35" t="s">
        <v>57</v>
      </c>
      <c r="E116" s="40" t="s">
        <v>5</v>
      </c>
    </row>
    <row r="117" spans="1:5" ht="12.75">
      <c r="A117" t="s">
        <v>58</v>
      </c>
      <c r="E117" s="39" t="s">
        <v>59</v>
      </c>
    </row>
    <row r="118" spans="1:16" ht="12.75">
      <c r="A118" t="s">
        <v>50</v>
      </c>
      <c s="34" t="s">
        <v>152</v>
      </c>
      <c s="34" t="s">
        <v>292</v>
      </c>
      <c s="35" t="s">
        <v>5</v>
      </c>
      <c s="6" t="s">
        <v>293</v>
      </c>
      <c s="36" t="s">
        <v>54</v>
      </c>
      <c s="37">
        <v>6</v>
      </c>
      <c s="36">
        <v>0</v>
      </c>
      <c s="36">
        <f>ROUND(G118*H118,6)</f>
      </c>
      <c r="L118" s="38">
        <v>0</v>
      </c>
      <c s="32">
        <f>ROUND(ROUND(L118,2)*ROUND(G118,3),2)</f>
      </c>
      <c s="36" t="s">
        <v>55</v>
      </c>
      <c>
        <f>(M118*21)/100</f>
      </c>
      <c t="s">
        <v>28</v>
      </c>
    </row>
    <row r="119" spans="1:5" ht="12.75">
      <c r="A119" s="35" t="s">
        <v>56</v>
      </c>
      <c r="E119" s="39" t="s">
        <v>293</v>
      </c>
    </row>
    <row r="120" spans="1:5" ht="12.75">
      <c r="A120" s="35" t="s">
        <v>57</v>
      </c>
      <c r="E120" s="40" t="s">
        <v>5</v>
      </c>
    </row>
    <row r="121" spans="1:5" ht="12.75">
      <c r="A121" t="s">
        <v>58</v>
      </c>
      <c r="E121" s="39" t="s">
        <v>59</v>
      </c>
    </row>
    <row r="122" spans="1:16" ht="25.5">
      <c r="A122" t="s">
        <v>50</v>
      </c>
      <c s="34" t="s">
        <v>156</v>
      </c>
      <c s="34" t="s">
        <v>294</v>
      </c>
      <c s="35" t="s">
        <v>5</v>
      </c>
      <c s="6" t="s">
        <v>295</v>
      </c>
      <c s="36" t="s">
        <v>54</v>
      </c>
      <c s="37">
        <v>6</v>
      </c>
      <c s="36">
        <v>0</v>
      </c>
      <c s="36">
        <f>ROUND(G122*H122,6)</f>
      </c>
      <c r="L122" s="38">
        <v>0</v>
      </c>
      <c s="32">
        <f>ROUND(ROUND(L122,2)*ROUND(G122,3),2)</f>
      </c>
      <c s="36" t="s">
        <v>55</v>
      </c>
      <c>
        <f>(M122*21)/100</f>
      </c>
      <c t="s">
        <v>28</v>
      </c>
    </row>
    <row r="123" spans="1:5" ht="25.5">
      <c r="A123" s="35" t="s">
        <v>56</v>
      </c>
      <c r="E123" s="39" t="s">
        <v>295</v>
      </c>
    </row>
    <row r="124" spans="1:5" ht="12.75">
      <c r="A124" s="35" t="s">
        <v>57</v>
      </c>
      <c r="E124" s="40" t="s">
        <v>5</v>
      </c>
    </row>
    <row r="125" spans="1:5" ht="12.75">
      <c r="A125" t="s">
        <v>58</v>
      </c>
      <c r="E125" s="39" t="s">
        <v>59</v>
      </c>
    </row>
    <row r="126" spans="1:16" ht="12.75">
      <c r="A126" t="s">
        <v>50</v>
      </c>
      <c s="34" t="s">
        <v>160</v>
      </c>
      <c s="34" t="s">
        <v>296</v>
      </c>
      <c s="35" t="s">
        <v>5</v>
      </c>
      <c s="6" t="s">
        <v>297</v>
      </c>
      <c s="36" t="s">
        <v>54</v>
      </c>
      <c s="37">
        <v>4</v>
      </c>
      <c s="36">
        <v>0</v>
      </c>
      <c s="36">
        <f>ROUND(G126*H126,6)</f>
      </c>
      <c r="L126" s="38">
        <v>0</v>
      </c>
      <c s="32">
        <f>ROUND(ROUND(L126,2)*ROUND(G126,3),2)</f>
      </c>
      <c s="36" t="s">
        <v>55</v>
      </c>
      <c>
        <f>(M126*21)/100</f>
      </c>
      <c t="s">
        <v>28</v>
      </c>
    </row>
    <row r="127" spans="1:5" ht="12.75">
      <c r="A127" s="35" t="s">
        <v>56</v>
      </c>
      <c r="E127" s="39" t="s">
        <v>297</v>
      </c>
    </row>
    <row r="128" spans="1:5" ht="12.75">
      <c r="A128" s="35" t="s">
        <v>57</v>
      </c>
      <c r="E128" s="40" t="s">
        <v>5</v>
      </c>
    </row>
    <row r="129" spans="1:5" ht="12.75">
      <c r="A129" t="s">
        <v>58</v>
      </c>
      <c r="E129" s="39" t="s">
        <v>59</v>
      </c>
    </row>
    <row r="130" spans="1:16" ht="12.75">
      <c r="A130" t="s">
        <v>50</v>
      </c>
      <c s="34" t="s">
        <v>164</v>
      </c>
      <c s="34" t="s">
        <v>298</v>
      </c>
      <c s="35" t="s">
        <v>5</v>
      </c>
      <c s="6" t="s">
        <v>299</v>
      </c>
      <c s="36" t="s">
        <v>54</v>
      </c>
      <c s="37">
        <v>2</v>
      </c>
      <c s="36">
        <v>0</v>
      </c>
      <c s="36">
        <f>ROUND(G130*H130,6)</f>
      </c>
      <c r="L130" s="38">
        <v>0</v>
      </c>
      <c s="32">
        <f>ROUND(ROUND(L130,2)*ROUND(G130,3),2)</f>
      </c>
      <c s="36" t="s">
        <v>55</v>
      </c>
      <c>
        <f>(M130*21)/100</f>
      </c>
      <c t="s">
        <v>28</v>
      </c>
    </row>
    <row r="131" spans="1:5" ht="12.75">
      <c r="A131" s="35" t="s">
        <v>56</v>
      </c>
      <c r="E131" s="39" t="s">
        <v>299</v>
      </c>
    </row>
    <row r="132" spans="1:5" ht="12.75">
      <c r="A132" s="35" t="s">
        <v>57</v>
      </c>
      <c r="E132" s="40" t="s">
        <v>5</v>
      </c>
    </row>
    <row r="133" spans="1:5" ht="12.75">
      <c r="A133" t="s">
        <v>58</v>
      </c>
      <c r="E133" s="39" t="s">
        <v>59</v>
      </c>
    </row>
    <row r="134" spans="1:16" ht="12.75">
      <c r="A134" t="s">
        <v>50</v>
      </c>
      <c s="34" t="s">
        <v>168</v>
      </c>
      <c s="34" t="s">
        <v>300</v>
      </c>
      <c s="35" t="s">
        <v>5</v>
      </c>
      <c s="6" t="s">
        <v>301</v>
      </c>
      <c s="36" t="s">
        <v>54</v>
      </c>
      <c s="37">
        <v>16</v>
      </c>
      <c s="36">
        <v>0</v>
      </c>
      <c s="36">
        <f>ROUND(G134*H134,6)</f>
      </c>
      <c r="L134" s="38">
        <v>0</v>
      </c>
      <c s="32">
        <f>ROUND(ROUND(L134,2)*ROUND(G134,3),2)</f>
      </c>
      <c s="36" t="s">
        <v>55</v>
      </c>
      <c>
        <f>(M134*21)/100</f>
      </c>
      <c t="s">
        <v>28</v>
      </c>
    </row>
    <row r="135" spans="1:5" ht="12.75">
      <c r="A135" s="35" t="s">
        <v>56</v>
      </c>
      <c r="E135" s="39" t="s">
        <v>301</v>
      </c>
    </row>
    <row r="136" spans="1:5" ht="12.75">
      <c r="A136" s="35" t="s">
        <v>57</v>
      </c>
      <c r="E136" s="40" t="s">
        <v>5</v>
      </c>
    </row>
    <row r="137" spans="1:5" ht="12.75">
      <c r="A137" t="s">
        <v>58</v>
      </c>
      <c r="E137" s="39" t="s">
        <v>59</v>
      </c>
    </row>
    <row r="138" spans="1:16" ht="12.75">
      <c r="A138" t="s">
        <v>50</v>
      </c>
      <c s="34" t="s">
        <v>172</v>
      </c>
      <c s="34" t="s">
        <v>302</v>
      </c>
      <c s="35" t="s">
        <v>5</v>
      </c>
      <c s="6" t="s">
        <v>303</v>
      </c>
      <c s="36" t="s">
        <v>54</v>
      </c>
      <c s="37">
        <v>16</v>
      </c>
      <c s="36">
        <v>0</v>
      </c>
      <c s="36">
        <f>ROUND(G138*H138,6)</f>
      </c>
      <c r="L138" s="38">
        <v>0</v>
      </c>
      <c s="32">
        <f>ROUND(ROUND(L138,2)*ROUND(G138,3),2)</f>
      </c>
      <c s="36" t="s">
        <v>55</v>
      </c>
      <c>
        <f>(M138*21)/100</f>
      </c>
      <c t="s">
        <v>28</v>
      </c>
    </row>
    <row r="139" spans="1:5" ht="12.75">
      <c r="A139" s="35" t="s">
        <v>56</v>
      </c>
      <c r="E139" s="39" t="s">
        <v>303</v>
      </c>
    </row>
    <row r="140" spans="1:5" ht="12.75">
      <c r="A140" s="35" t="s">
        <v>57</v>
      </c>
      <c r="E140" s="40" t="s">
        <v>5</v>
      </c>
    </row>
    <row r="141" spans="1:5" ht="12.75">
      <c r="A141" t="s">
        <v>58</v>
      </c>
      <c r="E141" s="39" t="s">
        <v>59</v>
      </c>
    </row>
    <row r="142" spans="1:16" ht="12.75">
      <c r="A142" t="s">
        <v>50</v>
      </c>
      <c s="34" t="s">
        <v>176</v>
      </c>
      <c s="34" t="s">
        <v>304</v>
      </c>
      <c s="35" t="s">
        <v>5</v>
      </c>
      <c s="6" t="s">
        <v>305</v>
      </c>
      <c s="36" t="s">
        <v>54</v>
      </c>
      <c s="37">
        <v>8</v>
      </c>
      <c s="36">
        <v>0</v>
      </c>
      <c s="36">
        <f>ROUND(G142*H142,6)</f>
      </c>
      <c r="L142" s="38">
        <v>0</v>
      </c>
      <c s="32">
        <f>ROUND(ROUND(L142,2)*ROUND(G142,3),2)</f>
      </c>
      <c s="36" t="s">
        <v>55</v>
      </c>
      <c>
        <f>(M142*21)/100</f>
      </c>
      <c t="s">
        <v>28</v>
      </c>
    </row>
    <row r="143" spans="1:5" ht="12.75">
      <c r="A143" s="35" t="s">
        <v>56</v>
      </c>
      <c r="E143" s="39" t="s">
        <v>305</v>
      </c>
    </row>
    <row r="144" spans="1:5" ht="12.75">
      <c r="A144" s="35" t="s">
        <v>57</v>
      </c>
      <c r="E144" s="40" t="s">
        <v>5</v>
      </c>
    </row>
    <row r="145" spans="1:5" ht="12.75">
      <c r="A145" t="s">
        <v>58</v>
      </c>
      <c r="E145" s="39" t="s">
        <v>59</v>
      </c>
    </row>
    <row r="146" spans="1:16" ht="12.75">
      <c r="A146" t="s">
        <v>50</v>
      </c>
      <c s="34" t="s">
        <v>180</v>
      </c>
      <c s="34" t="s">
        <v>306</v>
      </c>
      <c s="35" t="s">
        <v>5</v>
      </c>
      <c s="6" t="s">
        <v>307</v>
      </c>
      <c s="36" t="s">
        <v>54</v>
      </c>
      <c s="37">
        <v>8</v>
      </c>
      <c s="36">
        <v>0</v>
      </c>
      <c s="36">
        <f>ROUND(G146*H146,6)</f>
      </c>
      <c r="L146" s="38">
        <v>0</v>
      </c>
      <c s="32">
        <f>ROUND(ROUND(L146,2)*ROUND(G146,3),2)</f>
      </c>
      <c s="36" t="s">
        <v>55</v>
      </c>
      <c>
        <f>(M146*21)/100</f>
      </c>
      <c t="s">
        <v>28</v>
      </c>
    </row>
    <row r="147" spans="1:5" ht="12.75">
      <c r="A147" s="35" t="s">
        <v>56</v>
      </c>
      <c r="E147" s="39" t="s">
        <v>307</v>
      </c>
    </row>
    <row r="148" spans="1:5" ht="12.75">
      <c r="A148" s="35" t="s">
        <v>57</v>
      </c>
      <c r="E148" s="40" t="s">
        <v>5</v>
      </c>
    </row>
    <row r="149" spans="1:5" ht="12.75">
      <c r="A149" t="s">
        <v>58</v>
      </c>
      <c r="E149" s="39" t="s">
        <v>59</v>
      </c>
    </row>
    <row r="150" spans="1:16" ht="12.75">
      <c r="A150" t="s">
        <v>50</v>
      </c>
      <c s="34" t="s">
        <v>184</v>
      </c>
      <c s="34" t="s">
        <v>308</v>
      </c>
      <c s="35" t="s">
        <v>5</v>
      </c>
      <c s="6" t="s">
        <v>309</v>
      </c>
      <c s="36" t="s">
        <v>54</v>
      </c>
      <c s="37">
        <v>8</v>
      </c>
      <c s="36">
        <v>0</v>
      </c>
      <c s="36">
        <f>ROUND(G150*H150,6)</f>
      </c>
      <c r="L150" s="38">
        <v>0</v>
      </c>
      <c s="32">
        <f>ROUND(ROUND(L150,2)*ROUND(G150,3),2)</f>
      </c>
      <c s="36" t="s">
        <v>55</v>
      </c>
      <c>
        <f>(M150*21)/100</f>
      </c>
      <c t="s">
        <v>28</v>
      </c>
    </row>
    <row r="151" spans="1:5" ht="12.75">
      <c r="A151" s="35" t="s">
        <v>56</v>
      </c>
      <c r="E151" s="39" t="s">
        <v>309</v>
      </c>
    </row>
    <row r="152" spans="1:5" ht="12.75">
      <c r="A152" s="35" t="s">
        <v>57</v>
      </c>
      <c r="E152" s="40" t="s">
        <v>5</v>
      </c>
    </row>
    <row r="153" spans="1:5" ht="12.75">
      <c r="A153" t="s">
        <v>58</v>
      </c>
      <c r="E153" s="39" t="s">
        <v>59</v>
      </c>
    </row>
    <row r="154" spans="1:16" ht="12.75">
      <c r="A154" t="s">
        <v>50</v>
      </c>
      <c s="34" t="s">
        <v>188</v>
      </c>
      <c s="34" t="s">
        <v>310</v>
      </c>
      <c s="35" t="s">
        <v>5</v>
      </c>
      <c s="6" t="s">
        <v>311</v>
      </c>
      <c s="36" t="s">
        <v>54</v>
      </c>
      <c s="37">
        <v>8</v>
      </c>
      <c s="36">
        <v>0</v>
      </c>
      <c s="36">
        <f>ROUND(G154*H154,6)</f>
      </c>
      <c r="L154" s="38">
        <v>0</v>
      </c>
      <c s="32">
        <f>ROUND(ROUND(L154,2)*ROUND(G154,3),2)</f>
      </c>
      <c s="36" t="s">
        <v>55</v>
      </c>
      <c>
        <f>(M154*21)/100</f>
      </c>
      <c t="s">
        <v>28</v>
      </c>
    </row>
    <row r="155" spans="1:5" ht="12.75">
      <c r="A155" s="35" t="s">
        <v>56</v>
      </c>
      <c r="E155" s="39" t="s">
        <v>311</v>
      </c>
    </row>
    <row r="156" spans="1:5" ht="12.75">
      <c r="A156" s="35" t="s">
        <v>57</v>
      </c>
      <c r="E156" s="40" t="s">
        <v>5</v>
      </c>
    </row>
    <row r="157" spans="1:5" ht="12.75">
      <c r="A157" t="s">
        <v>58</v>
      </c>
      <c r="E157" s="39" t="s">
        <v>59</v>
      </c>
    </row>
    <row r="158" spans="1:16" ht="12.75">
      <c r="A158" t="s">
        <v>50</v>
      </c>
      <c s="34" t="s">
        <v>192</v>
      </c>
      <c s="34" t="s">
        <v>312</v>
      </c>
      <c s="35" t="s">
        <v>5</v>
      </c>
      <c s="6" t="s">
        <v>313</v>
      </c>
      <c s="36" t="s">
        <v>54</v>
      </c>
      <c s="37">
        <v>4</v>
      </c>
      <c s="36">
        <v>0</v>
      </c>
      <c s="36">
        <f>ROUND(G158*H158,6)</f>
      </c>
      <c r="L158" s="38">
        <v>0</v>
      </c>
      <c s="32">
        <f>ROUND(ROUND(L158,2)*ROUND(G158,3),2)</f>
      </c>
      <c s="36" t="s">
        <v>55</v>
      </c>
      <c>
        <f>(M158*21)/100</f>
      </c>
      <c t="s">
        <v>28</v>
      </c>
    </row>
    <row r="159" spans="1:5" ht="12.75">
      <c r="A159" s="35" t="s">
        <v>56</v>
      </c>
      <c r="E159" s="39" t="s">
        <v>313</v>
      </c>
    </row>
    <row r="160" spans="1:5" ht="12.75">
      <c r="A160" s="35" t="s">
        <v>57</v>
      </c>
      <c r="E160" s="40" t="s">
        <v>5</v>
      </c>
    </row>
    <row r="161" spans="1:5" ht="12.75">
      <c r="A161" t="s">
        <v>58</v>
      </c>
      <c r="E161" s="39" t="s">
        <v>59</v>
      </c>
    </row>
    <row r="162" spans="1:16" ht="12.75">
      <c r="A162" t="s">
        <v>50</v>
      </c>
      <c s="34" t="s">
        <v>196</v>
      </c>
      <c s="34" t="s">
        <v>314</v>
      </c>
      <c s="35" t="s">
        <v>5</v>
      </c>
      <c s="6" t="s">
        <v>315</v>
      </c>
      <c s="36" t="s">
        <v>54</v>
      </c>
      <c s="37">
        <v>4</v>
      </c>
      <c s="36">
        <v>0</v>
      </c>
      <c s="36">
        <f>ROUND(G162*H162,6)</f>
      </c>
      <c r="L162" s="38">
        <v>0</v>
      </c>
      <c s="32">
        <f>ROUND(ROUND(L162,2)*ROUND(G162,3),2)</f>
      </c>
      <c s="36" t="s">
        <v>55</v>
      </c>
      <c>
        <f>(M162*21)/100</f>
      </c>
      <c t="s">
        <v>28</v>
      </c>
    </row>
    <row r="163" spans="1:5" ht="12.75">
      <c r="A163" s="35" t="s">
        <v>56</v>
      </c>
      <c r="E163" s="39" t="s">
        <v>315</v>
      </c>
    </row>
    <row r="164" spans="1:5" ht="12.75">
      <c r="A164" s="35" t="s">
        <v>57</v>
      </c>
      <c r="E164" s="40" t="s">
        <v>5</v>
      </c>
    </row>
    <row r="165" spans="1:5" ht="12.75">
      <c r="A165" t="s">
        <v>58</v>
      </c>
      <c r="E165" s="39" t="s">
        <v>59</v>
      </c>
    </row>
    <row r="166" spans="1:16" ht="12.75">
      <c r="A166" t="s">
        <v>50</v>
      </c>
      <c s="34" t="s">
        <v>200</v>
      </c>
      <c s="34" t="s">
        <v>316</v>
      </c>
      <c s="35" t="s">
        <v>5</v>
      </c>
      <c s="6" t="s">
        <v>317</v>
      </c>
      <c s="36" t="s">
        <v>54</v>
      </c>
      <c s="37">
        <v>4</v>
      </c>
      <c s="36">
        <v>0</v>
      </c>
      <c s="36">
        <f>ROUND(G166*H166,6)</f>
      </c>
      <c r="L166" s="38">
        <v>0</v>
      </c>
      <c s="32">
        <f>ROUND(ROUND(L166,2)*ROUND(G166,3),2)</f>
      </c>
      <c s="36" t="s">
        <v>55</v>
      </c>
      <c>
        <f>(M166*21)/100</f>
      </c>
      <c t="s">
        <v>28</v>
      </c>
    </row>
    <row r="167" spans="1:5" ht="12.75">
      <c r="A167" s="35" t="s">
        <v>56</v>
      </c>
      <c r="E167" s="39" t="s">
        <v>317</v>
      </c>
    </row>
    <row r="168" spans="1:5" ht="12.75">
      <c r="A168" s="35" t="s">
        <v>57</v>
      </c>
      <c r="E168" s="40" t="s">
        <v>5</v>
      </c>
    </row>
    <row r="169" spans="1:5" ht="12.75">
      <c r="A169" t="s">
        <v>58</v>
      </c>
      <c r="E169" s="39" t="s">
        <v>59</v>
      </c>
    </row>
    <row r="170" spans="1:16" ht="12.75">
      <c r="A170" t="s">
        <v>50</v>
      </c>
      <c s="34" t="s">
        <v>204</v>
      </c>
      <c s="34" t="s">
        <v>318</v>
      </c>
      <c s="35" t="s">
        <v>5</v>
      </c>
      <c s="6" t="s">
        <v>319</v>
      </c>
      <c s="36" t="s">
        <v>54</v>
      </c>
      <c s="37">
        <v>4</v>
      </c>
      <c s="36">
        <v>0</v>
      </c>
      <c s="36">
        <f>ROUND(G170*H170,6)</f>
      </c>
      <c r="L170" s="38">
        <v>0</v>
      </c>
      <c s="32">
        <f>ROUND(ROUND(L170,2)*ROUND(G170,3),2)</f>
      </c>
      <c s="36" t="s">
        <v>55</v>
      </c>
      <c>
        <f>(M170*21)/100</f>
      </c>
      <c t="s">
        <v>28</v>
      </c>
    </row>
    <row r="171" spans="1:5" ht="12.75">
      <c r="A171" s="35" t="s">
        <v>56</v>
      </c>
      <c r="E171" s="39" t="s">
        <v>319</v>
      </c>
    </row>
    <row r="172" spans="1:5" ht="12.75">
      <c r="A172" s="35" t="s">
        <v>57</v>
      </c>
      <c r="E172" s="40" t="s">
        <v>5</v>
      </c>
    </row>
    <row r="173" spans="1:5" ht="12.75">
      <c r="A173" t="s">
        <v>58</v>
      </c>
      <c r="E173" s="39" t="s">
        <v>59</v>
      </c>
    </row>
    <row r="174" spans="1:16" ht="12.75">
      <c r="A174" t="s">
        <v>50</v>
      </c>
      <c s="34" t="s">
        <v>208</v>
      </c>
      <c s="34" t="s">
        <v>320</v>
      </c>
      <c s="35" t="s">
        <v>5</v>
      </c>
      <c s="6" t="s">
        <v>321</v>
      </c>
      <c s="36" t="s">
        <v>54</v>
      </c>
      <c s="37">
        <v>2</v>
      </c>
      <c s="36">
        <v>0</v>
      </c>
      <c s="36">
        <f>ROUND(G174*H174,6)</f>
      </c>
      <c r="L174" s="38">
        <v>0</v>
      </c>
      <c s="32">
        <f>ROUND(ROUND(L174,2)*ROUND(G174,3),2)</f>
      </c>
      <c s="36" t="s">
        <v>55</v>
      </c>
      <c>
        <f>(M174*21)/100</f>
      </c>
      <c t="s">
        <v>28</v>
      </c>
    </row>
    <row r="175" spans="1:5" ht="12.75">
      <c r="A175" s="35" t="s">
        <v>56</v>
      </c>
      <c r="E175" s="39" t="s">
        <v>321</v>
      </c>
    </row>
    <row r="176" spans="1:5" ht="12.75">
      <c r="A176" s="35" t="s">
        <v>57</v>
      </c>
      <c r="E176" s="40" t="s">
        <v>5</v>
      </c>
    </row>
    <row r="177" spans="1:5" ht="12.75">
      <c r="A177" t="s">
        <v>58</v>
      </c>
      <c r="E177" s="39" t="s">
        <v>59</v>
      </c>
    </row>
    <row r="178" spans="1:16" ht="12.75">
      <c r="A178" t="s">
        <v>50</v>
      </c>
      <c s="34" t="s">
        <v>212</v>
      </c>
      <c s="34" t="s">
        <v>322</v>
      </c>
      <c s="35" t="s">
        <v>5</v>
      </c>
      <c s="6" t="s">
        <v>323</v>
      </c>
      <c s="36" t="s">
        <v>54</v>
      </c>
      <c s="37">
        <v>4</v>
      </c>
      <c s="36">
        <v>0</v>
      </c>
      <c s="36">
        <f>ROUND(G178*H178,6)</f>
      </c>
      <c r="L178" s="38">
        <v>0</v>
      </c>
      <c s="32">
        <f>ROUND(ROUND(L178,2)*ROUND(G178,3),2)</f>
      </c>
      <c s="36" t="s">
        <v>55</v>
      </c>
      <c>
        <f>(M178*21)/100</f>
      </c>
      <c t="s">
        <v>28</v>
      </c>
    </row>
    <row r="179" spans="1:5" ht="12.75">
      <c r="A179" s="35" t="s">
        <v>56</v>
      </c>
      <c r="E179" s="39" t="s">
        <v>323</v>
      </c>
    </row>
    <row r="180" spans="1:5" ht="12.75">
      <c r="A180" s="35" t="s">
        <v>57</v>
      </c>
      <c r="E180" s="40" t="s">
        <v>5</v>
      </c>
    </row>
    <row r="181" spans="1:5" ht="12.75">
      <c r="A181" t="s">
        <v>58</v>
      </c>
      <c r="E181" s="39" t="s">
        <v>59</v>
      </c>
    </row>
    <row r="182" spans="1:16" ht="12.75">
      <c r="A182" t="s">
        <v>50</v>
      </c>
      <c s="34" t="s">
        <v>214</v>
      </c>
      <c s="34" t="s">
        <v>324</v>
      </c>
      <c s="35" t="s">
        <v>5</v>
      </c>
      <c s="6" t="s">
        <v>325</v>
      </c>
      <c s="36" t="s">
        <v>54</v>
      </c>
      <c s="37">
        <v>4</v>
      </c>
      <c s="36">
        <v>0</v>
      </c>
      <c s="36">
        <f>ROUND(G182*H182,6)</f>
      </c>
      <c r="L182" s="38">
        <v>0</v>
      </c>
      <c s="32">
        <f>ROUND(ROUND(L182,2)*ROUND(G182,3),2)</f>
      </c>
      <c s="36" t="s">
        <v>55</v>
      </c>
      <c>
        <f>(M182*21)/100</f>
      </c>
      <c t="s">
        <v>28</v>
      </c>
    </row>
    <row r="183" spans="1:5" ht="12.75">
      <c r="A183" s="35" t="s">
        <v>56</v>
      </c>
      <c r="E183" s="39" t="s">
        <v>325</v>
      </c>
    </row>
    <row r="184" spans="1:5" ht="12.75">
      <c r="A184" s="35" t="s">
        <v>57</v>
      </c>
      <c r="E184" s="40" t="s">
        <v>5</v>
      </c>
    </row>
    <row r="185" spans="1:5" ht="12.75">
      <c r="A185" t="s">
        <v>58</v>
      </c>
      <c r="E185" s="39" t="s">
        <v>59</v>
      </c>
    </row>
    <row r="186" spans="1:16" ht="12.75">
      <c r="A186" t="s">
        <v>50</v>
      </c>
      <c s="34" t="s">
        <v>218</v>
      </c>
      <c s="34" t="s">
        <v>326</v>
      </c>
      <c s="35" t="s">
        <v>5</v>
      </c>
      <c s="6" t="s">
        <v>327</v>
      </c>
      <c s="36" t="s">
        <v>54</v>
      </c>
      <c s="37">
        <v>2</v>
      </c>
      <c s="36">
        <v>0</v>
      </c>
      <c s="36">
        <f>ROUND(G186*H186,6)</f>
      </c>
      <c r="L186" s="38">
        <v>0</v>
      </c>
      <c s="32">
        <f>ROUND(ROUND(L186,2)*ROUND(G186,3),2)</f>
      </c>
      <c s="36" t="s">
        <v>55</v>
      </c>
      <c>
        <f>(M186*21)/100</f>
      </c>
      <c t="s">
        <v>28</v>
      </c>
    </row>
    <row r="187" spans="1:5" ht="12.75">
      <c r="A187" s="35" t="s">
        <v>56</v>
      </c>
      <c r="E187" s="39" t="s">
        <v>327</v>
      </c>
    </row>
    <row r="188" spans="1:5" ht="12.75">
      <c r="A188" s="35" t="s">
        <v>57</v>
      </c>
      <c r="E188" s="40" t="s">
        <v>5</v>
      </c>
    </row>
    <row r="189" spans="1:5" ht="12.75">
      <c r="A189" t="s">
        <v>58</v>
      </c>
      <c r="E189" s="39" t="s">
        <v>59</v>
      </c>
    </row>
    <row r="190" spans="1:16" ht="12.75">
      <c r="A190" t="s">
        <v>50</v>
      </c>
      <c s="34" t="s">
        <v>220</v>
      </c>
      <c s="34" t="s">
        <v>328</v>
      </c>
      <c s="35" t="s">
        <v>5</v>
      </c>
      <c s="6" t="s">
        <v>329</v>
      </c>
      <c s="36" t="s">
        <v>54</v>
      </c>
      <c s="37">
        <v>2</v>
      </c>
      <c s="36">
        <v>0</v>
      </c>
      <c s="36">
        <f>ROUND(G190*H190,6)</f>
      </c>
      <c r="L190" s="38">
        <v>0</v>
      </c>
      <c s="32">
        <f>ROUND(ROUND(L190,2)*ROUND(G190,3),2)</f>
      </c>
      <c s="36" t="s">
        <v>55</v>
      </c>
      <c>
        <f>(M190*21)/100</f>
      </c>
      <c t="s">
        <v>28</v>
      </c>
    </row>
    <row r="191" spans="1:5" ht="12.75">
      <c r="A191" s="35" t="s">
        <v>56</v>
      </c>
      <c r="E191" s="39" t="s">
        <v>329</v>
      </c>
    </row>
    <row r="192" spans="1:5" ht="12.75">
      <c r="A192" s="35" t="s">
        <v>57</v>
      </c>
      <c r="E192" s="40" t="s">
        <v>5</v>
      </c>
    </row>
    <row r="193" spans="1:5" ht="12.75">
      <c r="A193" t="s">
        <v>58</v>
      </c>
      <c r="E193" s="39" t="s">
        <v>59</v>
      </c>
    </row>
    <row r="194" spans="1:16" ht="12.75">
      <c r="A194" t="s">
        <v>50</v>
      </c>
      <c s="34" t="s">
        <v>222</v>
      </c>
      <c s="34" t="s">
        <v>330</v>
      </c>
      <c s="35" t="s">
        <v>5</v>
      </c>
      <c s="6" t="s">
        <v>331</v>
      </c>
      <c s="36" t="s">
        <v>332</v>
      </c>
      <c s="37">
        <v>96</v>
      </c>
      <c s="36">
        <v>0</v>
      </c>
      <c s="36">
        <f>ROUND(G194*H194,6)</f>
      </c>
      <c r="L194" s="38">
        <v>0</v>
      </c>
      <c s="32">
        <f>ROUND(ROUND(L194,2)*ROUND(G194,3),2)</f>
      </c>
      <c s="36" t="s">
        <v>55</v>
      </c>
      <c>
        <f>(M194*21)/100</f>
      </c>
      <c t="s">
        <v>28</v>
      </c>
    </row>
    <row r="195" spans="1:5" ht="12.75">
      <c r="A195" s="35" t="s">
        <v>56</v>
      </c>
      <c r="E195" s="39" t="s">
        <v>331</v>
      </c>
    </row>
    <row r="196" spans="1:5" ht="12.75">
      <c r="A196" s="35" t="s">
        <v>57</v>
      </c>
      <c r="E196" s="40" t="s">
        <v>5</v>
      </c>
    </row>
    <row r="197" spans="1:5" ht="12.75">
      <c r="A197" t="s">
        <v>58</v>
      </c>
      <c r="E197" s="39" t="s">
        <v>59</v>
      </c>
    </row>
    <row r="198" spans="1:16" ht="12.75">
      <c r="A198" t="s">
        <v>50</v>
      </c>
      <c s="34" t="s">
        <v>224</v>
      </c>
      <c s="34" t="s">
        <v>333</v>
      </c>
      <c s="35" t="s">
        <v>5</v>
      </c>
      <c s="6" t="s">
        <v>334</v>
      </c>
      <c s="36" t="s">
        <v>54</v>
      </c>
      <c s="37">
        <v>96</v>
      </c>
      <c s="36">
        <v>0</v>
      </c>
      <c s="36">
        <f>ROUND(G198*H198,6)</f>
      </c>
      <c r="L198" s="38">
        <v>0</v>
      </c>
      <c s="32">
        <f>ROUND(ROUND(L198,2)*ROUND(G198,3),2)</f>
      </c>
      <c s="36" t="s">
        <v>55</v>
      </c>
      <c>
        <f>(M198*21)/100</f>
      </c>
      <c t="s">
        <v>28</v>
      </c>
    </row>
    <row r="199" spans="1:5" ht="12.75">
      <c r="A199" s="35" t="s">
        <v>56</v>
      </c>
      <c r="E199" s="39" t="s">
        <v>334</v>
      </c>
    </row>
    <row r="200" spans="1:5" ht="12.75">
      <c r="A200" s="35" t="s">
        <v>57</v>
      </c>
      <c r="E200" s="40" t="s">
        <v>5</v>
      </c>
    </row>
    <row r="201" spans="1:5" ht="12.75">
      <c r="A201" t="s">
        <v>58</v>
      </c>
      <c r="E201" s="39" t="s">
        <v>59</v>
      </c>
    </row>
    <row r="202" spans="1:16" ht="12.75">
      <c r="A202" t="s">
        <v>50</v>
      </c>
      <c s="34" t="s">
        <v>227</v>
      </c>
      <c s="34" t="s">
        <v>335</v>
      </c>
      <c s="35" t="s">
        <v>5</v>
      </c>
      <c s="6" t="s">
        <v>336</v>
      </c>
      <c s="36" t="s">
        <v>54</v>
      </c>
      <c s="37">
        <v>96</v>
      </c>
      <c s="36">
        <v>0</v>
      </c>
      <c s="36">
        <f>ROUND(G202*H202,6)</f>
      </c>
      <c r="L202" s="38">
        <v>0</v>
      </c>
      <c s="32">
        <f>ROUND(ROUND(L202,2)*ROUND(G202,3),2)</f>
      </c>
      <c s="36" t="s">
        <v>55</v>
      </c>
      <c>
        <f>(M202*21)/100</f>
      </c>
      <c t="s">
        <v>28</v>
      </c>
    </row>
    <row r="203" spans="1:5" ht="12.75">
      <c r="A203" s="35" t="s">
        <v>56</v>
      </c>
      <c r="E203" s="39" t="s">
        <v>336</v>
      </c>
    </row>
    <row r="204" spans="1:5" ht="12.75">
      <c r="A204" s="35" t="s">
        <v>57</v>
      </c>
      <c r="E204" s="40" t="s">
        <v>5</v>
      </c>
    </row>
    <row r="205" spans="1:5" ht="12.75">
      <c r="A205" t="s">
        <v>58</v>
      </c>
      <c r="E205" s="39" t="s">
        <v>59</v>
      </c>
    </row>
    <row r="206" spans="1:16" ht="12.75">
      <c r="A206" t="s">
        <v>50</v>
      </c>
      <c s="34" t="s">
        <v>337</v>
      </c>
      <c s="34" t="s">
        <v>338</v>
      </c>
      <c s="35" t="s">
        <v>5</v>
      </c>
      <c s="6" t="s">
        <v>339</v>
      </c>
      <c s="36" t="s">
        <v>54</v>
      </c>
      <c s="37">
        <v>96</v>
      </c>
      <c s="36">
        <v>0</v>
      </c>
      <c s="36">
        <f>ROUND(G206*H206,6)</f>
      </c>
      <c r="L206" s="38">
        <v>0</v>
      </c>
      <c s="32">
        <f>ROUND(ROUND(L206,2)*ROUND(G206,3),2)</f>
      </c>
      <c s="36" t="s">
        <v>55</v>
      </c>
      <c>
        <f>(M206*21)/100</f>
      </c>
      <c t="s">
        <v>28</v>
      </c>
    </row>
    <row r="207" spans="1:5" ht="12.75">
      <c r="A207" s="35" t="s">
        <v>56</v>
      </c>
      <c r="E207" s="39" t="s">
        <v>339</v>
      </c>
    </row>
    <row r="208" spans="1:5" ht="12.75">
      <c r="A208" s="35" t="s">
        <v>57</v>
      </c>
      <c r="E208" s="40" t="s">
        <v>5</v>
      </c>
    </row>
    <row r="209" spans="1:5" ht="12.75">
      <c r="A209" t="s">
        <v>58</v>
      </c>
      <c r="E209" s="39" t="s">
        <v>59</v>
      </c>
    </row>
    <row r="210" spans="1:16" ht="12.75">
      <c r="A210" t="s">
        <v>50</v>
      </c>
      <c s="34" t="s">
        <v>340</v>
      </c>
      <c s="34" t="s">
        <v>341</v>
      </c>
      <c s="35" t="s">
        <v>5</v>
      </c>
      <c s="6" t="s">
        <v>342</v>
      </c>
      <c s="36" t="s">
        <v>54</v>
      </c>
      <c s="37">
        <v>96</v>
      </c>
      <c s="36">
        <v>0</v>
      </c>
      <c s="36">
        <f>ROUND(G210*H210,6)</f>
      </c>
      <c r="L210" s="38">
        <v>0</v>
      </c>
      <c s="32">
        <f>ROUND(ROUND(L210,2)*ROUND(G210,3),2)</f>
      </c>
      <c s="36" t="s">
        <v>55</v>
      </c>
      <c>
        <f>(M210*21)/100</f>
      </c>
      <c t="s">
        <v>28</v>
      </c>
    </row>
    <row r="211" spans="1:5" ht="12.75">
      <c r="A211" s="35" t="s">
        <v>56</v>
      </c>
      <c r="E211" s="39" t="s">
        <v>342</v>
      </c>
    </row>
    <row r="212" spans="1:5" ht="12.75">
      <c r="A212" s="35" t="s">
        <v>57</v>
      </c>
      <c r="E212" s="40" t="s">
        <v>5</v>
      </c>
    </row>
    <row r="213" spans="1:5" ht="12.75">
      <c r="A213" t="s">
        <v>58</v>
      </c>
      <c r="E213" s="39" t="s">
        <v>59</v>
      </c>
    </row>
    <row r="214" spans="1:16" ht="12.75">
      <c r="A214" t="s">
        <v>50</v>
      </c>
      <c s="34" t="s">
        <v>343</v>
      </c>
      <c s="34" t="s">
        <v>344</v>
      </c>
      <c s="35" t="s">
        <v>5</v>
      </c>
      <c s="6" t="s">
        <v>345</v>
      </c>
      <c s="36" t="s">
        <v>54</v>
      </c>
      <c s="37">
        <v>4</v>
      </c>
      <c s="36">
        <v>0</v>
      </c>
      <c s="36">
        <f>ROUND(G214*H214,6)</f>
      </c>
      <c r="L214" s="38">
        <v>0</v>
      </c>
      <c s="32">
        <f>ROUND(ROUND(L214,2)*ROUND(G214,3),2)</f>
      </c>
      <c s="36" t="s">
        <v>55</v>
      </c>
      <c>
        <f>(M214*21)/100</f>
      </c>
      <c t="s">
        <v>28</v>
      </c>
    </row>
    <row r="215" spans="1:5" ht="12.75">
      <c r="A215" s="35" t="s">
        <v>56</v>
      </c>
      <c r="E215" s="39" t="s">
        <v>345</v>
      </c>
    </row>
    <row r="216" spans="1:5" ht="12.75">
      <c r="A216" s="35" t="s">
        <v>57</v>
      </c>
      <c r="E216" s="40" t="s">
        <v>5</v>
      </c>
    </row>
    <row r="217" spans="1:5" ht="12.75">
      <c r="A217" t="s">
        <v>58</v>
      </c>
      <c r="E217" s="39" t="s">
        <v>59</v>
      </c>
    </row>
    <row r="218" spans="1:16" ht="12.75">
      <c r="A218" t="s">
        <v>50</v>
      </c>
      <c s="34" t="s">
        <v>346</v>
      </c>
      <c s="34" t="s">
        <v>347</v>
      </c>
      <c s="35" t="s">
        <v>5</v>
      </c>
      <c s="6" t="s">
        <v>348</v>
      </c>
      <c s="36" t="s">
        <v>54</v>
      </c>
      <c s="37">
        <v>4</v>
      </c>
      <c s="36">
        <v>0</v>
      </c>
      <c s="36">
        <f>ROUND(G218*H218,6)</f>
      </c>
      <c r="L218" s="38">
        <v>0</v>
      </c>
      <c s="32">
        <f>ROUND(ROUND(L218,2)*ROUND(G218,3),2)</f>
      </c>
      <c s="36" t="s">
        <v>55</v>
      </c>
      <c>
        <f>(M218*21)/100</f>
      </c>
      <c t="s">
        <v>28</v>
      </c>
    </row>
    <row r="219" spans="1:5" ht="12.75">
      <c r="A219" s="35" t="s">
        <v>56</v>
      </c>
      <c r="E219" s="39" t="s">
        <v>348</v>
      </c>
    </row>
    <row r="220" spans="1:5" ht="12.75">
      <c r="A220" s="35" t="s">
        <v>57</v>
      </c>
      <c r="E220" s="40" t="s">
        <v>5</v>
      </c>
    </row>
    <row r="221" spans="1:5" ht="12.75">
      <c r="A221" t="s">
        <v>58</v>
      </c>
      <c r="E221" s="39" t="s">
        <v>59</v>
      </c>
    </row>
    <row r="222" spans="1:16" ht="12.75">
      <c r="A222" t="s">
        <v>50</v>
      </c>
      <c s="34" t="s">
        <v>349</v>
      </c>
      <c s="34" t="s">
        <v>350</v>
      </c>
      <c s="35" t="s">
        <v>5</v>
      </c>
      <c s="6" t="s">
        <v>351</v>
      </c>
      <c s="36" t="s">
        <v>54</v>
      </c>
      <c s="37">
        <v>1</v>
      </c>
      <c s="36">
        <v>0</v>
      </c>
      <c s="36">
        <f>ROUND(G222*H222,6)</f>
      </c>
      <c r="L222" s="38">
        <v>0</v>
      </c>
      <c s="32">
        <f>ROUND(ROUND(L222,2)*ROUND(G222,3),2)</f>
      </c>
      <c s="36" t="s">
        <v>55</v>
      </c>
      <c>
        <f>(M222*21)/100</f>
      </c>
      <c t="s">
        <v>28</v>
      </c>
    </row>
    <row r="223" spans="1:5" ht="12.75">
      <c r="A223" s="35" t="s">
        <v>56</v>
      </c>
      <c r="E223" s="39" t="s">
        <v>351</v>
      </c>
    </row>
    <row r="224" spans="1:5" ht="12.75">
      <c r="A224" s="35" t="s">
        <v>57</v>
      </c>
      <c r="E224" s="40" t="s">
        <v>5</v>
      </c>
    </row>
    <row r="225" spans="1:5" ht="12.75">
      <c r="A225" t="s">
        <v>58</v>
      </c>
      <c r="E225" s="39" t="s">
        <v>59</v>
      </c>
    </row>
    <row r="226" spans="1:16" ht="12.75">
      <c r="A226" t="s">
        <v>50</v>
      </c>
      <c s="34" t="s">
        <v>352</v>
      </c>
      <c s="34" t="s">
        <v>353</v>
      </c>
      <c s="35" t="s">
        <v>5</v>
      </c>
      <c s="6" t="s">
        <v>354</v>
      </c>
      <c s="36" t="s">
        <v>54</v>
      </c>
      <c s="37">
        <v>1</v>
      </c>
      <c s="36">
        <v>0</v>
      </c>
      <c s="36">
        <f>ROUND(G226*H226,6)</f>
      </c>
      <c r="L226" s="38">
        <v>0</v>
      </c>
      <c s="32">
        <f>ROUND(ROUND(L226,2)*ROUND(G226,3),2)</f>
      </c>
      <c s="36" t="s">
        <v>55</v>
      </c>
      <c>
        <f>(M226*21)/100</f>
      </c>
      <c t="s">
        <v>28</v>
      </c>
    </row>
    <row r="227" spans="1:5" ht="12.75">
      <c r="A227" s="35" t="s">
        <v>56</v>
      </c>
      <c r="E227" s="39" t="s">
        <v>354</v>
      </c>
    </row>
    <row r="228" spans="1:5" ht="12.75">
      <c r="A228" s="35" t="s">
        <v>57</v>
      </c>
      <c r="E228" s="40" t="s">
        <v>5</v>
      </c>
    </row>
    <row r="229" spans="1:5" ht="12.75">
      <c r="A229" t="s">
        <v>58</v>
      </c>
      <c r="E229" s="39" t="s">
        <v>59</v>
      </c>
    </row>
    <row r="230" spans="1:16" ht="12.75">
      <c r="A230" t="s">
        <v>50</v>
      </c>
      <c s="34" t="s">
        <v>355</v>
      </c>
      <c s="34" t="s">
        <v>356</v>
      </c>
      <c s="35" t="s">
        <v>5</v>
      </c>
      <c s="6" t="s">
        <v>357</v>
      </c>
      <c s="36" t="s">
        <v>54</v>
      </c>
      <c s="37">
        <v>1</v>
      </c>
      <c s="36">
        <v>0</v>
      </c>
      <c s="36">
        <f>ROUND(G230*H230,6)</f>
      </c>
      <c r="L230" s="38">
        <v>0</v>
      </c>
      <c s="32">
        <f>ROUND(ROUND(L230,2)*ROUND(G230,3),2)</f>
      </c>
      <c s="36" t="s">
        <v>55</v>
      </c>
      <c>
        <f>(M230*21)/100</f>
      </c>
      <c t="s">
        <v>28</v>
      </c>
    </row>
    <row r="231" spans="1:5" ht="12.75">
      <c r="A231" s="35" t="s">
        <v>56</v>
      </c>
      <c r="E231" s="39" t="s">
        <v>357</v>
      </c>
    </row>
    <row r="232" spans="1:5" ht="12.75">
      <c r="A232" s="35" t="s">
        <v>57</v>
      </c>
      <c r="E232" s="40" t="s">
        <v>5</v>
      </c>
    </row>
    <row r="233" spans="1:5" ht="12.75">
      <c r="A233" t="s">
        <v>58</v>
      </c>
      <c r="E233" s="39" t="s">
        <v>59</v>
      </c>
    </row>
    <row r="234" spans="1:16" ht="12.75">
      <c r="A234" t="s">
        <v>50</v>
      </c>
      <c s="34" t="s">
        <v>358</v>
      </c>
      <c s="34" t="s">
        <v>359</v>
      </c>
      <c s="35" t="s">
        <v>5</v>
      </c>
      <c s="6" t="s">
        <v>360</v>
      </c>
      <c s="36" t="s">
        <v>54</v>
      </c>
      <c s="37">
        <v>1</v>
      </c>
      <c s="36">
        <v>0</v>
      </c>
      <c s="36">
        <f>ROUND(G234*H234,6)</f>
      </c>
      <c r="L234" s="38">
        <v>0</v>
      </c>
      <c s="32">
        <f>ROUND(ROUND(L234,2)*ROUND(G234,3),2)</f>
      </c>
      <c s="36" t="s">
        <v>55</v>
      </c>
      <c>
        <f>(M234*21)/100</f>
      </c>
      <c t="s">
        <v>28</v>
      </c>
    </row>
    <row r="235" spans="1:5" ht="12.75">
      <c r="A235" s="35" t="s">
        <v>56</v>
      </c>
      <c r="E235" s="39" t="s">
        <v>360</v>
      </c>
    </row>
    <row r="236" spans="1:5" ht="12.75">
      <c r="A236" s="35" t="s">
        <v>57</v>
      </c>
      <c r="E236" s="40" t="s">
        <v>5</v>
      </c>
    </row>
    <row r="237" spans="1:5" ht="12.75">
      <c r="A237" t="s">
        <v>58</v>
      </c>
      <c r="E237" s="39" t="s">
        <v>59</v>
      </c>
    </row>
    <row r="238" spans="1:16" ht="12.75">
      <c r="A238" t="s">
        <v>50</v>
      </c>
      <c s="34" t="s">
        <v>361</v>
      </c>
      <c s="34" t="s">
        <v>362</v>
      </c>
      <c s="35" t="s">
        <v>5</v>
      </c>
      <c s="6" t="s">
        <v>363</v>
      </c>
      <c s="36" t="s">
        <v>64</v>
      </c>
      <c s="37">
        <v>5</v>
      </c>
      <c s="36">
        <v>0</v>
      </c>
      <c s="36">
        <f>ROUND(G238*H238,6)</f>
      </c>
      <c r="L238" s="38">
        <v>0</v>
      </c>
      <c s="32">
        <f>ROUND(ROUND(L238,2)*ROUND(G238,3),2)</f>
      </c>
      <c s="36" t="s">
        <v>55</v>
      </c>
      <c>
        <f>(M238*21)/100</f>
      </c>
      <c t="s">
        <v>28</v>
      </c>
    </row>
    <row r="239" spans="1:5" ht="12.75">
      <c r="A239" s="35" t="s">
        <v>56</v>
      </c>
      <c r="E239" s="39" t="s">
        <v>363</v>
      </c>
    </row>
    <row r="240" spans="1:5" ht="12.75">
      <c r="A240" s="35" t="s">
        <v>57</v>
      </c>
      <c r="E240" s="40" t="s">
        <v>5</v>
      </c>
    </row>
    <row r="241" spans="1:5" ht="12.75">
      <c r="A241" t="s">
        <v>58</v>
      </c>
      <c r="E241" s="39" t="s">
        <v>59</v>
      </c>
    </row>
    <row r="242" spans="1:16" ht="12.75">
      <c r="A242" t="s">
        <v>50</v>
      </c>
      <c s="34" t="s">
        <v>364</v>
      </c>
      <c s="34" t="s">
        <v>365</v>
      </c>
      <c s="35" t="s">
        <v>5</v>
      </c>
      <c s="6" t="s">
        <v>366</v>
      </c>
      <c s="36" t="s">
        <v>64</v>
      </c>
      <c s="37">
        <v>5</v>
      </c>
      <c s="36">
        <v>0</v>
      </c>
      <c s="36">
        <f>ROUND(G242*H242,6)</f>
      </c>
      <c r="L242" s="38">
        <v>0</v>
      </c>
      <c s="32">
        <f>ROUND(ROUND(L242,2)*ROUND(G242,3),2)</f>
      </c>
      <c s="36" t="s">
        <v>55</v>
      </c>
      <c>
        <f>(M242*21)/100</f>
      </c>
      <c t="s">
        <v>28</v>
      </c>
    </row>
    <row r="243" spans="1:5" ht="12.75">
      <c r="A243" s="35" t="s">
        <v>56</v>
      </c>
      <c r="E243" s="39" t="s">
        <v>366</v>
      </c>
    </row>
    <row r="244" spans="1:5" ht="12.75">
      <c r="A244" s="35" t="s">
        <v>57</v>
      </c>
      <c r="E244" s="40" t="s">
        <v>5</v>
      </c>
    </row>
    <row r="245" spans="1:5" ht="12.75">
      <c r="A245" t="s">
        <v>58</v>
      </c>
      <c r="E245" s="39" t="s">
        <v>59</v>
      </c>
    </row>
    <row r="246" spans="1:16" ht="12.75">
      <c r="A246" t="s">
        <v>50</v>
      </c>
      <c s="34" t="s">
        <v>367</v>
      </c>
      <c s="34" t="s">
        <v>368</v>
      </c>
      <c s="35" t="s">
        <v>5</v>
      </c>
      <c s="6" t="s">
        <v>369</v>
      </c>
      <c s="36" t="s">
        <v>54</v>
      </c>
      <c s="37">
        <v>4</v>
      </c>
      <c s="36">
        <v>0</v>
      </c>
      <c s="36">
        <f>ROUND(G246*H246,6)</f>
      </c>
      <c r="L246" s="38">
        <v>0</v>
      </c>
      <c s="32">
        <f>ROUND(ROUND(L246,2)*ROUND(G246,3),2)</f>
      </c>
      <c s="36" t="s">
        <v>55</v>
      </c>
      <c>
        <f>(M246*21)/100</f>
      </c>
      <c t="s">
        <v>28</v>
      </c>
    </row>
    <row r="247" spans="1:5" ht="12.75">
      <c r="A247" s="35" t="s">
        <v>56</v>
      </c>
      <c r="E247" s="39" t="s">
        <v>369</v>
      </c>
    </row>
    <row r="248" spans="1:5" ht="12.75">
      <c r="A248" s="35" t="s">
        <v>57</v>
      </c>
      <c r="E248" s="40" t="s">
        <v>5</v>
      </c>
    </row>
    <row r="249" spans="1:5" ht="12.75">
      <c r="A249" t="s">
        <v>58</v>
      </c>
      <c r="E249" s="39" t="s">
        <v>59</v>
      </c>
    </row>
    <row r="250" spans="1:16" ht="12.75">
      <c r="A250" t="s">
        <v>50</v>
      </c>
      <c s="34" t="s">
        <v>370</v>
      </c>
      <c s="34" t="s">
        <v>371</v>
      </c>
      <c s="35" t="s">
        <v>5</v>
      </c>
      <c s="6" t="s">
        <v>372</v>
      </c>
      <c s="36" t="s">
        <v>54</v>
      </c>
      <c s="37">
        <v>4</v>
      </c>
      <c s="36">
        <v>0</v>
      </c>
      <c s="36">
        <f>ROUND(G250*H250,6)</f>
      </c>
      <c r="L250" s="38">
        <v>0</v>
      </c>
      <c s="32">
        <f>ROUND(ROUND(L250,2)*ROUND(G250,3),2)</f>
      </c>
      <c s="36" t="s">
        <v>55</v>
      </c>
      <c>
        <f>(M250*21)/100</f>
      </c>
      <c t="s">
        <v>28</v>
      </c>
    </row>
    <row r="251" spans="1:5" ht="12.75">
      <c r="A251" s="35" t="s">
        <v>56</v>
      </c>
      <c r="E251" s="39" t="s">
        <v>372</v>
      </c>
    </row>
    <row r="252" spans="1:5" ht="12.75">
      <c r="A252" s="35" t="s">
        <v>57</v>
      </c>
      <c r="E252" s="40" t="s">
        <v>5</v>
      </c>
    </row>
    <row r="253" spans="1:5" ht="12.75">
      <c r="A253" t="s">
        <v>58</v>
      </c>
      <c r="E253" s="39" t="s">
        <v>59</v>
      </c>
    </row>
    <row r="254" spans="1:16" ht="12.75">
      <c r="A254" t="s">
        <v>50</v>
      </c>
      <c s="34" t="s">
        <v>373</v>
      </c>
      <c s="34" t="s">
        <v>374</v>
      </c>
      <c s="35" t="s">
        <v>5</v>
      </c>
      <c s="6" t="s">
        <v>375</v>
      </c>
      <c s="36" t="s">
        <v>54</v>
      </c>
      <c s="37">
        <v>2</v>
      </c>
      <c s="36">
        <v>0</v>
      </c>
      <c s="36">
        <f>ROUND(G254*H254,6)</f>
      </c>
      <c r="L254" s="38">
        <v>0</v>
      </c>
      <c s="32">
        <f>ROUND(ROUND(L254,2)*ROUND(G254,3),2)</f>
      </c>
      <c s="36" t="s">
        <v>55</v>
      </c>
      <c>
        <f>(M254*21)/100</f>
      </c>
      <c t="s">
        <v>28</v>
      </c>
    </row>
    <row r="255" spans="1:5" ht="12.75">
      <c r="A255" s="35" t="s">
        <v>56</v>
      </c>
      <c r="E255" s="39" t="s">
        <v>375</v>
      </c>
    </row>
    <row r="256" spans="1:5" ht="12.75">
      <c r="A256" s="35" t="s">
        <v>57</v>
      </c>
      <c r="E256" s="40" t="s">
        <v>5</v>
      </c>
    </row>
    <row r="257" spans="1:5" ht="12.75">
      <c r="A257" t="s">
        <v>58</v>
      </c>
      <c r="E257" s="39" t="s">
        <v>59</v>
      </c>
    </row>
    <row r="258" spans="1:16" ht="12.75">
      <c r="A258" t="s">
        <v>50</v>
      </c>
      <c s="34" t="s">
        <v>376</v>
      </c>
      <c s="34" t="s">
        <v>377</v>
      </c>
      <c s="35" t="s">
        <v>5</v>
      </c>
      <c s="6" t="s">
        <v>378</v>
      </c>
      <c s="36" t="s">
        <v>54</v>
      </c>
      <c s="37">
        <v>2</v>
      </c>
      <c s="36">
        <v>0</v>
      </c>
      <c s="36">
        <f>ROUND(G258*H258,6)</f>
      </c>
      <c r="L258" s="38">
        <v>0</v>
      </c>
      <c s="32">
        <f>ROUND(ROUND(L258,2)*ROUND(G258,3),2)</f>
      </c>
      <c s="36" t="s">
        <v>55</v>
      </c>
      <c>
        <f>(M258*21)/100</f>
      </c>
      <c t="s">
        <v>28</v>
      </c>
    </row>
    <row r="259" spans="1:5" ht="12.75">
      <c r="A259" s="35" t="s">
        <v>56</v>
      </c>
      <c r="E259" s="39" t="s">
        <v>378</v>
      </c>
    </row>
    <row r="260" spans="1:5" ht="12.75">
      <c r="A260" s="35" t="s">
        <v>57</v>
      </c>
      <c r="E260" s="40" t="s">
        <v>5</v>
      </c>
    </row>
    <row r="261" spans="1:5" ht="12.75">
      <c r="A261" t="s">
        <v>58</v>
      </c>
      <c r="E261" s="39" t="s">
        <v>59</v>
      </c>
    </row>
    <row r="262" spans="1:16" ht="12.75">
      <c r="A262" t="s">
        <v>50</v>
      </c>
      <c s="34" t="s">
        <v>379</v>
      </c>
      <c s="34" t="s">
        <v>380</v>
      </c>
      <c s="35" t="s">
        <v>5</v>
      </c>
      <c s="6" t="s">
        <v>381</v>
      </c>
      <c s="36" t="s">
        <v>54</v>
      </c>
      <c s="37">
        <v>1</v>
      </c>
      <c s="36">
        <v>0</v>
      </c>
      <c s="36">
        <f>ROUND(G262*H262,6)</f>
      </c>
      <c r="L262" s="38">
        <v>0</v>
      </c>
      <c s="32">
        <f>ROUND(ROUND(L262,2)*ROUND(G262,3),2)</f>
      </c>
      <c s="36" t="s">
        <v>55</v>
      </c>
      <c>
        <f>(M262*21)/100</f>
      </c>
      <c t="s">
        <v>28</v>
      </c>
    </row>
    <row r="263" spans="1:5" ht="12.75">
      <c r="A263" s="35" t="s">
        <v>56</v>
      </c>
      <c r="E263" s="39" t="s">
        <v>381</v>
      </c>
    </row>
    <row r="264" spans="1:5" ht="12.75">
      <c r="A264" s="35" t="s">
        <v>57</v>
      </c>
      <c r="E264" s="40" t="s">
        <v>5</v>
      </c>
    </row>
    <row r="265" spans="1:5" ht="12.75">
      <c r="A265" t="s">
        <v>58</v>
      </c>
      <c r="E265" s="39" t="s">
        <v>59</v>
      </c>
    </row>
    <row r="266" spans="1:16" ht="12.75">
      <c r="A266" t="s">
        <v>50</v>
      </c>
      <c s="34" t="s">
        <v>382</v>
      </c>
      <c s="34" t="s">
        <v>383</v>
      </c>
      <c s="35" t="s">
        <v>5</v>
      </c>
      <c s="6" t="s">
        <v>384</v>
      </c>
      <c s="36" t="s">
        <v>54</v>
      </c>
      <c s="37">
        <v>1</v>
      </c>
      <c s="36">
        <v>0</v>
      </c>
      <c s="36">
        <f>ROUND(G266*H266,6)</f>
      </c>
      <c r="L266" s="38">
        <v>0</v>
      </c>
      <c s="32">
        <f>ROUND(ROUND(L266,2)*ROUND(G266,3),2)</f>
      </c>
      <c s="36" t="s">
        <v>55</v>
      </c>
      <c>
        <f>(M266*21)/100</f>
      </c>
      <c t="s">
        <v>28</v>
      </c>
    </row>
    <row r="267" spans="1:5" ht="12.75">
      <c r="A267" s="35" t="s">
        <v>56</v>
      </c>
      <c r="E267" s="39" t="s">
        <v>384</v>
      </c>
    </row>
    <row r="268" spans="1:5" ht="12.75">
      <c r="A268" s="35" t="s">
        <v>57</v>
      </c>
      <c r="E268" s="40" t="s">
        <v>5</v>
      </c>
    </row>
    <row r="269" spans="1:5" ht="12.75">
      <c r="A269" t="s">
        <v>58</v>
      </c>
      <c r="E269" s="39" t="s">
        <v>59</v>
      </c>
    </row>
    <row r="270" spans="1:16" ht="25.5">
      <c r="A270" t="s">
        <v>50</v>
      </c>
      <c s="34" t="s">
        <v>385</v>
      </c>
      <c s="34" t="s">
        <v>386</v>
      </c>
      <c s="35" t="s">
        <v>5</v>
      </c>
      <c s="6" t="s">
        <v>387</v>
      </c>
      <c s="36" t="s">
        <v>54</v>
      </c>
      <c s="37">
        <v>1</v>
      </c>
      <c s="36">
        <v>0</v>
      </c>
      <c s="36">
        <f>ROUND(G270*H270,6)</f>
      </c>
      <c r="L270" s="38">
        <v>0</v>
      </c>
      <c s="32">
        <f>ROUND(ROUND(L270,2)*ROUND(G270,3),2)</f>
      </c>
      <c s="36" t="s">
        <v>55</v>
      </c>
      <c>
        <f>(M270*21)/100</f>
      </c>
      <c t="s">
        <v>28</v>
      </c>
    </row>
    <row r="271" spans="1:5" ht="25.5">
      <c r="A271" s="35" t="s">
        <v>56</v>
      </c>
      <c r="E271" s="39" t="s">
        <v>387</v>
      </c>
    </row>
    <row r="272" spans="1:5" ht="12.75">
      <c r="A272" s="35" t="s">
        <v>57</v>
      </c>
      <c r="E272" s="40" t="s">
        <v>5</v>
      </c>
    </row>
    <row r="273" spans="1:5" ht="12.75">
      <c r="A273" t="s">
        <v>58</v>
      </c>
      <c r="E273" s="39" t="s">
        <v>59</v>
      </c>
    </row>
    <row r="274" spans="1:16" ht="25.5">
      <c r="A274" t="s">
        <v>50</v>
      </c>
      <c s="34" t="s">
        <v>388</v>
      </c>
      <c s="34" t="s">
        <v>389</v>
      </c>
      <c s="35" t="s">
        <v>5</v>
      </c>
      <c s="6" t="s">
        <v>390</v>
      </c>
      <c s="36" t="s">
        <v>54</v>
      </c>
      <c s="37">
        <v>1</v>
      </c>
      <c s="36">
        <v>0</v>
      </c>
      <c s="36">
        <f>ROUND(G274*H274,6)</f>
      </c>
      <c r="L274" s="38">
        <v>0</v>
      </c>
      <c s="32">
        <f>ROUND(ROUND(L274,2)*ROUND(G274,3),2)</f>
      </c>
      <c s="36" t="s">
        <v>55</v>
      </c>
      <c>
        <f>(M274*21)/100</f>
      </c>
      <c t="s">
        <v>28</v>
      </c>
    </row>
    <row r="275" spans="1:5" ht="25.5">
      <c r="A275" s="35" t="s">
        <v>56</v>
      </c>
      <c r="E275" s="39" t="s">
        <v>390</v>
      </c>
    </row>
    <row r="276" spans="1:5" ht="12.75">
      <c r="A276" s="35" t="s">
        <v>57</v>
      </c>
      <c r="E276" s="40" t="s">
        <v>5</v>
      </c>
    </row>
    <row r="277" spans="1:5" ht="12.75">
      <c r="A277" t="s">
        <v>58</v>
      </c>
      <c r="E277" s="39" t="s">
        <v>59</v>
      </c>
    </row>
    <row r="278" spans="1:16" ht="12.75">
      <c r="A278" t="s">
        <v>50</v>
      </c>
      <c s="34" t="s">
        <v>391</v>
      </c>
      <c s="34" t="s">
        <v>392</v>
      </c>
      <c s="35" t="s">
        <v>5</v>
      </c>
      <c s="6" t="s">
        <v>393</v>
      </c>
      <c s="36" t="s">
        <v>54</v>
      </c>
      <c s="37">
        <v>1</v>
      </c>
      <c s="36">
        <v>0</v>
      </c>
      <c s="36">
        <f>ROUND(G278*H278,6)</f>
      </c>
      <c r="L278" s="38">
        <v>0</v>
      </c>
      <c s="32">
        <f>ROUND(ROUND(L278,2)*ROUND(G278,3),2)</f>
      </c>
      <c s="36" t="s">
        <v>55</v>
      </c>
      <c>
        <f>(M278*21)/100</f>
      </c>
      <c t="s">
        <v>28</v>
      </c>
    </row>
    <row r="279" spans="1:5" ht="12.75">
      <c r="A279" s="35" t="s">
        <v>56</v>
      </c>
      <c r="E279" s="39" t="s">
        <v>393</v>
      </c>
    </row>
    <row r="280" spans="1:5" ht="12.75">
      <c r="A280" s="35" t="s">
        <v>57</v>
      </c>
      <c r="E280" s="40" t="s">
        <v>5</v>
      </c>
    </row>
    <row r="281" spans="1:5" ht="12.75">
      <c r="A281" t="s">
        <v>58</v>
      </c>
      <c r="E281" s="39" t="s">
        <v>59</v>
      </c>
    </row>
    <row r="282" spans="1:16" ht="25.5">
      <c r="A282" t="s">
        <v>50</v>
      </c>
      <c s="34" t="s">
        <v>394</v>
      </c>
      <c s="34" t="s">
        <v>395</v>
      </c>
      <c s="35" t="s">
        <v>5</v>
      </c>
      <c s="6" t="s">
        <v>396</v>
      </c>
      <c s="36" t="s">
        <v>54</v>
      </c>
      <c s="37">
        <v>4</v>
      </c>
      <c s="36">
        <v>0</v>
      </c>
      <c s="36">
        <f>ROUND(G282*H282,6)</f>
      </c>
      <c r="L282" s="38">
        <v>0</v>
      </c>
      <c s="32">
        <f>ROUND(ROUND(L282,2)*ROUND(G282,3),2)</f>
      </c>
      <c s="36" t="s">
        <v>97</v>
      </c>
      <c>
        <f>(M282*21)/100</f>
      </c>
      <c t="s">
        <v>28</v>
      </c>
    </row>
    <row r="283" spans="1:5" ht="25.5">
      <c r="A283" s="35" t="s">
        <v>56</v>
      </c>
      <c r="E283" s="39" t="s">
        <v>396</v>
      </c>
    </row>
    <row r="284" spans="1:5" ht="12.75">
      <c r="A284" s="35" t="s">
        <v>57</v>
      </c>
      <c r="E284" s="40" t="s">
        <v>5</v>
      </c>
    </row>
    <row r="285" spans="1:5" ht="114.75">
      <c r="A285" t="s">
        <v>58</v>
      </c>
      <c r="E285" s="39" t="s">
        <v>397</v>
      </c>
    </row>
    <row r="286" spans="1:16" ht="25.5">
      <c r="A286" t="s">
        <v>50</v>
      </c>
      <c s="34" t="s">
        <v>398</v>
      </c>
      <c s="34" t="s">
        <v>399</v>
      </c>
      <c s="35" t="s">
        <v>5</v>
      </c>
      <c s="6" t="s">
        <v>400</v>
      </c>
      <c s="36" t="s">
        <v>54</v>
      </c>
      <c s="37">
        <v>6</v>
      </c>
      <c s="36">
        <v>0</v>
      </c>
      <c s="36">
        <f>ROUND(G286*H286,6)</f>
      </c>
      <c r="L286" s="38">
        <v>0</v>
      </c>
      <c s="32">
        <f>ROUND(ROUND(L286,2)*ROUND(G286,3),2)</f>
      </c>
      <c s="36" t="s">
        <v>97</v>
      </c>
      <c>
        <f>(M286*21)/100</f>
      </c>
      <c t="s">
        <v>28</v>
      </c>
    </row>
    <row r="287" spans="1:5" ht="25.5">
      <c r="A287" s="35" t="s">
        <v>56</v>
      </c>
      <c r="E287" s="39" t="s">
        <v>400</v>
      </c>
    </row>
    <row r="288" spans="1:5" ht="12.75">
      <c r="A288" s="35" t="s">
        <v>57</v>
      </c>
      <c r="E288" s="40" t="s">
        <v>5</v>
      </c>
    </row>
    <row r="289" spans="1:5" ht="12.75">
      <c r="A289" t="s">
        <v>58</v>
      </c>
      <c r="E289" s="39" t="s">
        <v>5</v>
      </c>
    </row>
    <row r="290" spans="1:16" ht="12.75">
      <c r="A290" t="s">
        <v>50</v>
      </c>
      <c s="34" t="s">
        <v>401</v>
      </c>
      <c s="34" t="s">
        <v>402</v>
      </c>
      <c s="35" t="s">
        <v>5</v>
      </c>
      <c s="6" t="s">
        <v>403</v>
      </c>
      <c s="36" t="s">
        <v>54</v>
      </c>
      <c s="37">
        <v>4</v>
      </c>
      <c s="36">
        <v>0</v>
      </c>
      <c s="36">
        <f>ROUND(G290*H290,6)</f>
      </c>
      <c r="L290" s="38">
        <v>0</v>
      </c>
      <c s="32">
        <f>ROUND(ROUND(L290,2)*ROUND(G290,3),2)</f>
      </c>
      <c s="36" t="s">
        <v>97</v>
      </c>
      <c>
        <f>(M290*21)/100</f>
      </c>
      <c t="s">
        <v>28</v>
      </c>
    </row>
    <row r="291" spans="1:5" ht="12.75">
      <c r="A291" s="35" t="s">
        <v>56</v>
      </c>
      <c r="E291" s="39" t="s">
        <v>403</v>
      </c>
    </row>
    <row r="292" spans="1:5" ht="12.75">
      <c r="A292" s="35" t="s">
        <v>57</v>
      </c>
      <c r="E292" s="40" t="s">
        <v>5</v>
      </c>
    </row>
    <row r="293" spans="1:5" ht="140.25">
      <c r="A293" t="s">
        <v>58</v>
      </c>
      <c r="E293" s="39" t="s">
        <v>404</v>
      </c>
    </row>
    <row r="294" spans="1:16" ht="25.5">
      <c r="A294" t="s">
        <v>50</v>
      </c>
      <c s="34" t="s">
        <v>405</v>
      </c>
      <c s="34" t="s">
        <v>406</v>
      </c>
      <c s="35" t="s">
        <v>5</v>
      </c>
      <c s="6" t="s">
        <v>407</v>
      </c>
      <c s="36" t="s">
        <v>54</v>
      </c>
      <c s="37">
        <v>1</v>
      </c>
      <c s="36">
        <v>0</v>
      </c>
      <c s="36">
        <f>ROUND(G294*H294,6)</f>
      </c>
      <c r="L294" s="38">
        <v>0</v>
      </c>
      <c s="32">
        <f>ROUND(ROUND(L294,2)*ROUND(G294,3),2)</f>
      </c>
      <c s="36" t="s">
        <v>55</v>
      </c>
      <c>
        <f>(M294*21)/100</f>
      </c>
      <c t="s">
        <v>28</v>
      </c>
    </row>
    <row r="295" spans="1:5" ht="25.5">
      <c r="A295" s="35" t="s">
        <v>56</v>
      </c>
      <c r="E295" s="39" t="s">
        <v>407</v>
      </c>
    </row>
    <row r="296" spans="1:5" ht="12.75">
      <c r="A296" s="35" t="s">
        <v>57</v>
      </c>
      <c r="E296" s="40" t="s">
        <v>5</v>
      </c>
    </row>
    <row r="297" spans="1:5" ht="12.75">
      <c r="A297" t="s">
        <v>58</v>
      </c>
      <c r="E297" s="39" t="s">
        <v>59</v>
      </c>
    </row>
    <row r="298" spans="1:16" ht="25.5">
      <c r="A298" t="s">
        <v>50</v>
      </c>
      <c s="34" t="s">
        <v>408</v>
      </c>
      <c s="34" t="s">
        <v>409</v>
      </c>
      <c s="35" t="s">
        <v>5</v>
      </c>
      <c s="6" t="s">
        <v>410</v>
      </c>
      <c s="36" t="s">
        <v>54</v>
      </c>
      <c s="37">
        <v>1</v>
      </c>
      <c s="36">
        <v>0</v>
      </c>
      <c s="36">
        <f>ROUND(G298*H298,6)</f>
      </c>
      <c r="L298" s="38">
        <v>0</v>
      </c>
      <c s="32">
        <f>ROUND(ROUND(L298,2)*ROUND(G298,3),2)</f>
      </c>
      <c s="36" t="s">
        <v>55</v>
      </c>
      <c>
        <f>(M298*21)/100</f>
      </c>
      <c t="s">
        <v>28</v>
      </c>
    </row>
    <row r="299" spans="1:5" ht="25.5">
      <c r="A299" s="35" t="s">
        <v>56</v>
      </c>
      <c r="E299" s="39" t="s">
        <v>410</v>
      </c>
    </row>
    <row r="300" spans="1:5" ht="12.75">
      <c r="A300" s="35" t="s">
        <v>57</v>
      </c>
      <c r="E300" s="40" t="s">
        <v>5</v>
      </c>
    </row>
    <row r="301" spans="1:5" ht="12.75">
      <c r="A301" t="s">
        <v>58</v>
      </c>
      <c r="E30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6290</v>
      </c>
      <c s="41">
        <f>Rekapitulace!C47</f>
      </c>
      <c s="20" t="s">
        <v>0</v>
      </c>
      <c t="s">
        <v>23</v>
      </c>
      <c t="s">
        <v>28</v>
      </c>
    </row>
    <row r="4" spans="1:16" ht="32" customHeight="1">
      <c r="A4" s="24" t="s">
        <v>20</v>
      </c>
      <c s="25" t="s">
        <v>29</v>
      </c>
      <c s="27" t="s">
        <v>6290</v>
      </c>
      <c r="E4" s="26" t="s">
        <v>6291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6293</v>
      </c>
      <c r="E8" s="30" t="s">
        <v>6291</v>
      </c>
      <c r="J8" s="29">
        <f>0+J9+J22+J27</f>
      </c>
      <c s="29">
        <f>0+K9+K22+K27</f>
      </c>
      <c s="29">
        <f>0+L9+L22+L27</f>
      </c>
      <c s="29">
        <f>0+M9+M22+M27</f>
      </c>
    </row>
    <row r="9" spans="1:13" ht="12.75">
      <c r="A9" t="s">
        <v>47</v>
      </c>
      <c r="C9" s="31" t="s">
        <v>51</v>
      </c>
      <c r="E9" s="33" t="s">
        <v>6294</v>
      </c>
      <c r="J9" s="32">
        <f>0</f>
      </c>
      <c s="32">
        <f>0</f>
      </c>
      <c s="32">
        <f>0+L10+L14+L18</f>
      </c>
      <c s="32">
        <f>0+M10+M14+M18</f>
      </c>
    </row>
    <row r="10" spans="1:16" ht="12.75">
      <c r="A10" t="s">
        <v>50</v>
      </c>
      <c s="34" t="s">
        <v>51</v>
      </c>
      <c s="34" t="s">
        <v>6295</v>
      </c>
      <c s="35" t="s">
        <v>5</v>
      </c>
      <c s="6" t="s">
        <v>6296</v>
      </c>
      <c s="36" t="s">
        <v>511</v>
      </c>
      <c s="37">
        <v>1</v>
      </c>
      <c s="36">
        <v>0</v>
      </c>
      <c s="36">
        <f>ROUND(G10*H10,6)</f>
      </c>
      <c r="L10" s="38">
        <v>0</v>
      </c>
      <c s="32">
        <f>ROUND(ROUND(L10,2)*ROUND(G10,3),2)</f>
      </c>
      <c s="36" t="s">
        <v>97</v>
      </c>
      <c>
        <f>(M10*21)/100</f>
      </c>
      <c t="s">
        <v>28</v>
      </c>
    </row>
    <row r="11" spans="1:5" ht="12.75">
      <c r="A11" s="35" t="s">
        <v>56</v>
      </c>
      <c r="E11" s="39" t="s">
        <v>6296</v>
      </c>
    </row>
    <row r="12" spans="1:5" ht="12.75">
      <c r="A12" s="35" t="s">
        <v>57</v>
      </c>
      <c r="E12" s="40" t="s">
        <v>5</v>
      </c>
    </row>
    <row r="13" spans="1:5" ht="12.75">
      <c r="A13" t="s">
        <v>58</v>
      </c>
      <c r="E13" s="39" t="s">
        <v>5</v>
      </c>
    </row>
    <row r="14" spans="1:16" ht="12.75">
      <c r="A14" t="s">
        <v>50</v>
      </c>
      <c s="34" t="s">
        <v>28</v>
      </c>
      <c s="34" t="s">
        <v>6297</v>
      </c>
      <c s="35" t="s">
        <v>5</v>
      </c>
      <c s="6" t="s">
        <v>6298</v>
      </c>
      <c s="36" t="s">
        <v>511</v>
      </c>
      <c s="37">
        <v>1</v>
      </c>
      <c s="36">
        <v>0</v>
      </c>
      <c s="36">
        <f>ROUND(G14*H14,6)</f>
      </c>
      <c r="L14" s="38">
        <v>0</v>
      </c>
      <c s="32">
        <f>ROUND(ROUND(L14,2)*ROUND(G14,3),2)</f>
      </c>
      <c s="36" t="s">
        <v>97</v>
      </c>
      <c>
        <f>(M14*21)/100</f>
      </c>
      <c t="s">
        <v>28</v>
      </c>
    </row>
    <row r="15" spans="1:5" ht="12.75">
      <c r="A15" s="35" t="s">
        <v>56</v>
      </c>
      <c r="E15" s="39" t="s">
        <v>6298</v>
      </c>
    </row>
    <row r="16" spans="1:5" ht="12.75">
      <c r="A16" s="35" t="s">
        <v>57</v>
      </c>
      <c r="E16" s="40" t="s">
        <v>5</v>
      </c>
    </row>
    <row r="17" spans="1:5" ht="12.75">
      <c r="A17" t="s">
        <v>58</v>
      </c>
      <c r="E17" s="39" t="s">
        <v>5</v>
      </c>
    </row>
    <row r="18" spans="1:16" ht="12.75">
      <c r="A18" t="s">
        <v>50</v>
      </c>
      <c s="34" t="s">
        <v>26</v>
      </c>
      <c s="34" t="s">
        <v>6299</v>
      </c>
      <c s="35" t="s">
        <v>5</v>
      </c>
      <c s="6" t="s">
        <v>6300</v>
      </c>
      <c s="36" t="s">
        <v>511</v>
      </c>
      <c s="37">
        <v>1</v>
      </c>
      <c s="36">
        <v>0</v>
      </c>
      <c s="36">
        <f>ROUND(G18*H18,6)</f>
      </c>
      <c r="L18" s="38">
        <v>0</v>
      </c>
      <c s="32">
        <f>ROUND(ROUND(L18,2)*ROUND(G18,3),2)</f>
      </c>
      <c s="36" t="s">
        <v>97</v>
      </c>
      <c>
        <f>(M18*21)/100</f>
      </c>
      <c t="s">
        <v>28</v>
      </c>
    </row>
    <row r="19" spans="1:5" ht="12.75">
      <c r="A19" s="35" t="s">
        <v>56</v>
      </c>
      <c r="E19" s="39" t="s">
        <v>6300</v>
      </c>
    </row>
    <row r="20" spans="1:5" ht="12.75">
      <c r="A20" s="35" t="s">
        <v>57</v>
      </c>
      <c r="E20" s="40" t="s">
        <v>5</v>
      </c>
    </row>
    <row r="21" spans="1:5" ht="12.75">
      <c r="A21" t="s">
        <v>58</v>
      </c>
      <c r="E21" s="39" t="s">
        <v>5</v>
      </c>
    </row>
    <row r="22" spans="1:13" ht="12.75">
      <c r="A22" t="s">
        <v>47</v>
      </c>
      <c r="C22" s="31" t="s">
        <v>75</v>
      </c>
      <c r="E22" s="33" t="s">
        <v>6301</v>
      </c>
      <c r="J22" s="32">
        <f>0</f>
      </c>
      <c s="32">
        <f>0</f>
      </c>
      <c s="32">
        <f>0+L23</f>
      </c>
      <c s="32">
        <f>0+M23</f>
      </c>
    </row>
    <row r="23" spans="1:16" ht="12.75">
      <c r="A23" t="s">
        <v>50</v>
      </c>
      <c s="34" t="s">
        <v>67</v>
      </c>
      <c s="34" t="s">
        <v>6302</v>
      </c>
      <c s="35" t="s">
        <v>5</v>
      </c>
      <c s="6" t="s">
        <v>6303</v>
      </c>
      <c s="36" t="s">
        <v>511</v>
      </c>
      <c s="37">
        <v>1</v>
      </c>
      <c s="36">
        <v>0</v>
      </c>
      <c s="36">
        <f>ROUND(G23*H23,6)</f>
      </c>
      <c r="L23" s="38">
        <v>0</v>
      </c>
      <c s="32">
        <f>ROUND(ROUND(L23,2)*ROUND(G23,3),2)</f>
      </c>
      <c s="36" t="s">
        <v>97</v>
      </c>
      <c>
        <f>(M23*21)/100</f>
      </c>
      <c t="s">
        <v>28</v>
      </c>
    </row>
    <row r="24" spans="1:5" ht="12.75">
      <c r="A24" s="35" t="s">
        <v>56</v>
      </c>
      <c r="E24" s="39" t="s">
        <v>6303</v>
      </c>
    </row>
    <row r="25" spans="1:5" ht="12.75">
      <c r="A25" s="35" t="s">
        <v>57</v>
      </c>
      <c r="E25" s="40" t="s">
        <v>5</v>
      </c>
    </row>
    <row r="26" spans="1:5" ht="12.75">
      <c r="A26" t="s">
        <v>58</v>
      </c>
      <c r="E26" s="39" t="s">
        <v>5</v>
      </c>
    </row>
    <row r="27" spans="1:13" ht="12.75">
      <c r="A27" t="s">
        <v>47</v>
      </c>
      <c r="C27" s="31" t="s">
        <v>81</v>
      </c>
      <c r="E27" s="33" t="s">
        <v>6304</v>
      </c>
      <c r="J27" s="32">
        <f>0</f>
      </c>
      <c s="32">
        <f>0</f>
      </c>
      <c s="32">
        <f>0+L28+L32+L36+L40</f>
      </c>
      <c s="32">
        <f>0+M28+M32+M36+M40</f>
      </c>
    </row>
    <row r="28" spans="1:16" ht="12.75">
      <c r="A28" t="s">
        <v>50</v>
      </c>
      <c s="34" t="s">
        <v>70</v>
      </c>
      <c s="34" t="s">
        <v>6305</v>
      </c>
      <c s="35" t="s">
        <v>5</v>
      </c>
      <c s="6" t="s">
        <v>6306</v>
      </c>
      <c s="36" t="s">
        <v>511</v>
      </c>
      <c s="37">
        <v>1</v>
      </c>
      <c s="36">
        <v>0</v>
      </c>
      <c s="36">
        <f>ROUND(G28*H28,6)</f>
      </c>
      <c r="L28" s="38">
        <v>0</v>
      </c>
      <c s="32">
        <f>ROUND(ROUND(L28,2)*ROUND(G28,3),2)</f>
      </c>
      <c s="36" t="s">
        <v>97</v>
      </c>
      <c>
        <f>(M28*21)/100</f>
      </c>
      <c t="s">
        <v>28</v>
      </c>
    </row>
    <row r="29" spans="1:5" ht="12.75">
      <c r="A29" s="35" t="s">
        <v>56</v>
      </c>
      <c r="E29" s="39" t="s">
        <v>6306</v>
      </c>
    </row>
    <row r="30" spans="1:5" ht="12.75">
      <c r="A30" s="35" t="s">
        <v>57</v>
      </c>
      <c r="E30" s="40" t="s">
        <v>5</v>
      </c>
    </row>
    <row r="31" spans="1:5" ht="12.75">
      <c r="A31" t="s">
        <v>58</v>
      </c>
      <c r="E31" s="39" t="s">
        <v>5</v>
      </c>
    </row>
    <row r="32" spans="1:16" ht="12.75">
      <c r="A32" t="s">
        <v>50</v>
      </c>
      <c s="34" t="s">
        <v>27</v>
      </c>
      <c s="34" t="s">
        <v>6307</v>
      </c>
      <c s="35" t="s">
        <v>5</v>
      </c>
      <c s="6" t="s">
        <v>6308</v>
      </c>
      <c s="36" t="s">
        <v>511</v>
      </c>
      <c s="37">
        <v>1</v>
      </c>
      <c s="36">
        <v>0</v>
      </c>
      <c s="36">
        <f>ROUND(G32*H32,6)</f>
      </c>
      <c r="L32" s="38">
        <v>0</v>
      </c>
      <c s="32">
        <f>ROUND(ROUND(L32,2)*ROUND(G32,3),2)</f>
      </c>
      <c s="36" t="s">
        <v>97</v>
      </c>
      <c>
        <f>(M32*21)/100</f>
      </c>
      <c t="s">
        <v>28</v>
      </c>
    </row>
    <row r="33" spans="1:5" ht="12.75">
      <c r="A33" s="35" t="s">
        <v>56</v>
      </c>
      <c r="E33" s="39" t="s">
        <v>6308</v>
      </c>
    </row>
    <row r="34" spans="1:5" ht="12.75">
      <c r="A34" s="35" t="s">
        <v>57</v>
      </c>
      <c r="E34" s="40" t="s">
        <v>5</v>
      </c>
    </row>
    <row r="35" spans="1:5" ht="12.75">
      <c r="A35" t="s">
        <v>58</v>
      </c>
      <c r="E35" s="39" t="s">
        <v>5</v>
      </c>
    </row>
    <row r="36" spans="1:16" ht="12.75">
      <c r="A36" t="s">
        <v>50</v>
      </c>
      <c s="34" t="s">
        <v>75</v>
      </c>
      <c s="34" t="s">
        <v>6309</v>
      </c>
      <c s="35" t="s">
        <v>5</v>
      </c>
      <c s="6" t="s">
        <v>6310</v>
      </c>
      <c s="36" t="s">
        <v>511</v>
      </c>
      <c s="37">
        <v>1</v>
      </c>
      <c s="36">
        <v>0</v>
      </c>
      <c s="36">
        <f>ROUND(G36*H36,6)</f>
      </c>
      <c r="L36" s="38">
        <v>0</v>
      </c>
      <c s="32">
        <f>ROUND(ROUND(L36,2)*ROUND(G36,3),2)</f>
      </c>
      <c s="36" t="s">
        <v>97</v>
      </c>
      <c>
        <f>(M36*21)/100</f>
      </c>
      <c t="s">
        <v>28</v>
      </c>
    </row>
    <row r="37" spans="1:5" ht="12.75">
      <c r="A37" s="35" t="s">
        <v>56</v>
      </c>
      <c r="E37" s="39" t="s">
        <v>6310</v>
      </c>
    </row>
    <row r="38" spans="1:5" ht="12.75">
      <c r="A38" s="35" t="s">
        <v>57</v>
      </c>
      <c r="E38" s="40" t="s">
        <v>5</v>
      </c>
    </row>
    <row r="39" spans="1:5" ht="12.75">
      <c r="A39" t="s">
        <v>58</v>
      </c>
      <c r="E39" s="39" t="s">
        <v>5</v>
      </c>
    </row>
    <row r="40" spans="1:16" ht="12.75">
      <c r="A40" t="s">
        <v>50</v>
      </c>
      <c s="34" t="s">
        <v>78</v>
      </c>
      <c s="34" t="s">
        <v>6311</v>
      </c>
      <c s="35" t="s">
        <v>5</v>
      </c>
      <c s="6" t="s">
        <v>6312</v>
      </c>
      <c s="36" t="s">
        <v>511</v>
      </c>
      <c s="37">
        <v>1</v>
      </c>
      <c s="36">
        <v>0</v>
      </c>
      <c s="36">
        <f>ROUND(G40*H40,6)</f>
      </c>
      <c r="L40" s="38">
        <v>0</v>
      </c>
      <c s="32">
        <f>ROUND(ROUND(L40,2)*ROUND(G40,3),2)</f>
      </c>
      <c s="36" t="s">
        <v>97</v>
      </c>
      <c>
        <f>(M40*21)/100</f>
      </c>
      <c t="s">
        <v>28</v>
      </c>
    </row>
    <row r="41" spans="1:5" ht="12.75">
      <c r="A41" s="35" t="s">
        <v>56</v>
      </c>
      <c r="E41" s="39" t="s">
        <v>6312</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6313</v>
      </c>
      <c s="41">
        <f>Rekapitulace!C49</f>
      </c>
      <c s="20" t="s">
        <v>0</v>
      </c>
      <c t="s">
        <v>23</v>
      </c>
      <c t="s">
        <v>28</v>
      </c>
    </row>
    <row r="4" spans="1:16" ht="32" customHeight="1">
      <c r="A4" s="24" t="s">
        <v>20</v>
      </c>
      <c s="25" t="s">
        <v>29</v>
      </c>
      <c s="27" t="s">
        <v>6313</v>
      </c>
      <c r="E4" s="26" t="s">
        <v>6314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6317</v>
      </c>
      <c r="E8" s="30" t="s">
        <v>6316</v>
      </c>
      <c r="J8" s="29">
        <f>0+J9</f>
      </c>
      <c s="29">
        <f>0+K9</f>
      </c>
      <c s="29">
        <f>0+L9</f>
      </c>
      <c s="29">
        <f>0+M9</f>
      </c>
    </row>
    <row r="9" spans="1:13" ht="12.75">
      <c r="A9" t="s">
        <v>47</v>
      </c>
      <c r="C9" s="31" t="s">
        <v>978</v>
      </c>
      <c r="E9" s="33" t="s">
        <v>979</v>
      </c>
      <c r="J9" s="32">
        <f>0</f>
      </c>
      <c s="32">
        <f>0</f>
      </c>
      <c s="32">
        <f>0+L10+L14+L18+L22</f>
      </c>
      <c s="32">
        <f>0+M10+M14+M18+M22</f>
      </c>
    </row>
    <row r="10" spans="1:16" ht="25.5">
      <c r="A10" t="s">
        <v>50</v>
      </c>
      <c s="34" t="s">
        <v>51</v>
      </c>
      <c s="34" t="s">
        <v>980</v>
      </c>
      <c s="35" t="s">
        <v>981</v>
      </c>
      <c s="6" t="s">
        <v>982</v>
      </c>
      <c s="36" t="s">
        <v>939</v>
      </c>
      <c s="37">
        <v>3595.605</v>
      </c>
      <c s="36">
        <v>0</v>
      </c>
      <c s="36">
        <f>ROUND(G10*H10,6)</f>
      </c>
      <c r="L10" s="38">
        <v>0</v>
      </c>
      <c s="32">
        <f>ROUND(ROUND(L10,2)*ROUND(G10,3),2)</f>
      </c>
      <c s="36" t="s">
        <v>97</v>
      </c>
      <c>
        <f>(M10*21)/100</f>
      </c>
      <c t="s">
        <v>28</v>
      </c>
    </row>
    <row r="11" spans="1:5" ht="25.5">
      <c r="A11" s="35" t="s">
        <v>56</v>
      </c>
      <c r="E11" s="39" t="s">
        <v>982</v>
      </c>
    </row>
    <row r="12" spans="1:5" ht="12.75">
      <c r="A12" s="35" t="s">
        <v>57</v>
      </c>
      <c r="E12" s="40" t="s">
        <v>5</v>
      </c>
    </row>
    <row r="13" spans="1:5" ht="153">
      <c r="A13" t="s">
        <v>58</v>
      </c>
      <c r="E13" s="39" t="s">
        <v>983</v>
      </c>
    </row>
    <row r="14" spans="1:16" ht="25.5">
      <c r="A14" t="s">
        <v>50</v>
      </c>
      <c s="34" t="s">
        <v>28</v>
      </c>
      <c s="34" t="s">
        <v>984</v>
      </c>
      <c s="35" t="s">
        <v>985</v>
      </c>
      <c s="6" t="s">
        <v>986</v>
      </c>
      <c s="36" t="s">
        <v>939</v>
      </c>
      <c s="37">
        <v>8389.745</v>
      </c>
      <c s="36">
        <v>0</v>
      </c>
      <c s="36">
        <f>ROUND(G14*H14,6)</f>
      </c>
      <c r="L14" s="38">
        <v>0</v>
      </c>
      <c s="32">
        <f>ROUND(ROUND(L14,2)*ROUND(G14,3),2)</f>
      </c>
      <c s="36" t="s">
        <v>97</v>
      </c>
      <c>
        <f>(M14*21)/100</f>
      </c>
      <c t="s">
        <v>28</v>
      </c>
    </row>
    <row r="15" spans="1:5" ht="25.5">
      <c r="A15" s="35" t="s">
        <v>56</v>
      </c>
      <c r="E15" s="39" t="s">
        <v>986</v>
      </c>
    </row>
    <row r="16" spans="1:5" ht="12.75">
      <c r="A16" s="35" t="s">
        <v>57</v>
      </c>
      <c r="E16" s="40" t="s">
        <v>5</v>
      </c>
    </row>
    <row r="17" spans="1:5" ht="153">
      <c r="A17" t="s">
        <v>58</v>
      </c>
      <c r="E17" s="39" t="s">
        <v>983</v>
      </c>
    </row>
    <row r="18" spans="1:16" ht="25.5">
      <c r="A18" t="s">
        <v>50</v>
      </c>
      <c s="34" t="s">
        <v>26</v>
      </c>
      <c s="34" t="s">
        <v>1104</v>
      </c>
      <c s="35" t="s">
        <v>1105</v>
      </c>
      <c s="6" t="s">
        <v>1106</v>
      </c>
      <c s="36" t="s">
        <v>939</v>
      </c>
      <c s="37">
        <v>10.166</v>
      </c>
      <c s="36">
        <v>0</v>
      </c>
      <c s="36">
        <f>ROUND(G18*H18,6)</f>
      </c>
      <c r="L18" s="38">
        <v>0</v>
      </c>
      <c s="32">
        <f>ROUND(ROUND(L18,2)*ROUND(G18,3),2)</f>
      </c>
      <c s="36" t="s">
        <v>97</v>
      </c>
      <c>
        <f>(M18*21)/100</f>
      </c>
      <c t="s">
        <v>28</v>
      </c>
    </row>
    <row r="19" spans="1:5" ht="25.5">
      <c r="A19" s="35" t="s">
        <v>56</v>
      </c>
      <c r="E19" s="39" t="s">
        <v>1106</v>
      </c>
    </row>
    <row r="20" spans="1:5" ht="12.75">
      <c r="A20" s="35" t="s">
        <v>57</v>
      </c>
      <c r="E20" s="40" t="s">
        <v>5</v>
      </c>
    </row>
    <row r="21" spans="1:5" ht="153">
      <c r="A21" t="s">
        <v>58</v>
      </c>
      <c r="E21" s="39" t="s">
        <v>983</v>
      </c>
    </row>
    <row r="22" spans="1:16" ht="38.25">
      <c r="A22" t="s">
        <v>50</v>
      </c>
      <c s="34" t="s">
        <v>67</v>
      </c>
      <c s="34" t="s">
        <v>1107</v>
      </c>
      <c s="35" t="s">
        <v>1108</v>
      </c>
      <c s="6" t="s">
        <v>1109</v>
      </c>
      <c s="36" t="s">
        <v>939</v>
      </c>
      <c s="37">
        <v>18.63</v>
      </c>
      <c s="36">
        <v>0</v>
      </c>
      <c s="36">
        <f>ROUND(G22*H22,6)</f>
      </c>
      <c r="L22" s="38">
        <v>0</v>
      </c>
      <c s="32">
        <f>ROUND(ROUND(L22,2)*ROUND(G22,3),2)</f>
      </c>
      <c s="36" t="s">
        <v>97</v>
      </c>
      <c>
        <f>(M22*21)/100</f>
      </c>
      <c t="s">
        <v>28</v>
      </c>
    </row>
    <row r="23" spans="1:5" ht="38.25">
      <c r="A23" s="35" t="s">
        <v>56</v>
      </c>
      <c r="E23" s="39" t="s">
        <v>1110</v>
      </c>
    </row>
    <row r="24" spans="1:5" ht="12.75">
      <c r="A24" s="35" t="s">
        <v>57</v>
      </c>
      <c r="E24" s="40" t="s">
        <v>5</v>
      </c>
    </row>
    <row r="25" spans="1:5" ht="153">
      <c r="A25" t="s">
        <v>58</v>
      </c>
      <c r="E25" s="39" t="s">
        <v>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413</v>
      </c>
      <c r="E8" s="30" t="s">
        <v>412</v>
      </c>
      <c r="J8" s="29">
        <f>0+J9</f>
      </c>
      <c s="29">
        <f>0+K9</f>
      </c>
      <c s="29">
        <f>0+L9</f>
      </c>
      <c s="29">
        <f>0+M9</f>
      </c>
    </row>
    <row r="9" spans="1:13" ht="12.75">
      <c r="A9" t="s">
        <v>47</v>
      </c>
      <c r="C9" s="31" t="s">
        <v>60</v>
      </c>
      <c r="E9" s="33" t="s">
        <v>414</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50</v>
      </c>
      <c s="34" t="s">
        <v>51</v>
      </c>
      <c s="34" t="s">
        <v>415</v>
      </c>
      <c s="35" t="s">
        <v>5</v>
      </c>
      <c s="6" t="s">
        <v>416</v>
      </c>
      <c s="36" t="s">
        <v>64</v>
      </c>
      <c s="37">
        <v>30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417</v>
      </c>
      <c s="35" t="s">
        <v>5</v>
      </c>
      <c s="6" t="s">
        <v>418</v>
      </c>
      <c s="36" t="s">
        <v>64</v>
      </c>
      <c s="37">
        <v>830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12.75">
      <c r="A18" t="s">
        <v>50</v>
      </c>
      <c s="34" t="s">
        <v>26</v>
      </c>
      <c s="34" t="s">
        <v>419</v>
      </c>
      <c s="35" t="s">
        <v>5</v>
      </c>
      <c s="6" t="s">
        <v>420</v>
      </c>
      <c s="36" t="s">
        <v>54</v>
      </c>
      <c s="37">
        <v>800</v>
      </c>
      <c s="36">
        <v>0</v>
      </c>
      <c s="36">
        <f>ROUND(G18*H18,6)</f>
      </c>
      <c r="L18" s="38">
        <v>0</v>
      </c>
      <c s="32">
        <f>ROUND(ROUND(L18,2)*ROUND(G18,3),2)</f>
      </c>
      <c s="36" t="s">
        <v>55</v>
      </c>
      <c>
        <f>(M18*21)/100</f>
      </c>
      <c t="s">
        <v>28</v>
      </c>
    </row>
    <row r="19" spans="1:5" ht="12.75">
      <c r="A19" s="35" t="s">
        <v>56</v>
      </c>
      <c r="E19" s="39" t="s">
        <v>420</v>
      </c>
    </row>
    <row r="20" spans="1:5" ht="12.75">
      <c r="A20" s="35" t="s">
        <v>57</v>
      </c>
      <c r="E20" s="40" t="s">
        <v>5</v>
      </c>
    </row>
    <row r="21" spans="1:5" ht="12.75">
      <c r="A21" t="s">
        <v>58</v>
      </c>
      <c r="E21" s="39" t="s">
        <v>59</v>
      </c>
    </row>
    <row r="22" spans="1:16" ht="12.75">
      <c r="A22" t="s">
        <v>50</v>
      </c>
      <c s="34" t="s">
        <v>67</v>
      </c>
      <c s="34" t="s">
        <v>421</v>
      </c>
      <c s="35" t="s">
        <v>5</v>
      </c>
      <c s="6" t="s">
        <v>422</v>
      </c>
      <c s="36" t="s">
        <v>423</v>
      </c>
      <c s="37">
        <v>4</v>
      </c>
      <c s="36">
        <v>0</v>
      </c>
      <c s="36">
        <f>ROUND(G22*H22,6)</f>
      </c>
      <c r="L22" s="38">
        <v>0</v>
      </c>
      <c s="32">
        <f>ROUND(ROUND(L22,2)*ROUND(G22,3),2)</f>
      </c>
      <c s="36" t="s">
        <v>55</v>
      </c>
      <c>
        <f>(M22*21)/100</f>
      </c>
      <c t="s">
        <v>28</v>
      </c>
    </row>
    <row r="23" spans="1:5" ht="12.75">
      <c r="A23" s="35" t="s">
        <v>56</v>
      </c>
      <c r="E23" s="39" t="s">
        <v>422</v>
      </c>
    </row>
    <row r="24" spans="1:5" ht="12.75">
      <c r="A24" s="35" t="s">
        <v>57</v>
      </c>
      <c r="E24" s="40" t="s">
        <v>5</v>
      </c>
    </row>
    <row r="25" spans="1:5" ht="12.75">
      <c r="A25" t="s">
        <v>58</v>
      </c>
      <c r="E25" s="39" t="s">
        <v>59</v>
      </c>
    </row>
    <row r="26" spans="1:16" ht="12.75">
      <c r="A26" t="s">
        <v>50</v>
      </c>
      <c s="34" t="s">
        <v>70</v>
      </c>
      <c s="34" t="s">
        <v>71</v>
      </c>
      <c s="35" t="s">
        <v>5</v>
      </c>
      <c s="6" t="s">
        <v>72</v>
      </c>
      <c s="36" t="s">
        <v>64</v>
      </c>
      <c s="37">
        <v>11</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59</v>
      </c>
    </row>
    <row r="30" spans="1:16" ht="12.75">
      <c r="A30" t="s">
        <v>50</v>
      </c>
      <c s="34" t="s">
        <v>27</v>
      </c>
      <c s="34" t="s">
        <v>253</v>
      </c>
      <c s="35" t="s">
        <v>5</v>
      </c>
      <c s="6" t="s">
        <v>254</v>
      </c>
      <c s="36" t="s">
        <v>64</v>
      </c>
      <c s="37">
        <v>1000</v>
      </c>
      <c s="36">
        <v>0</v>
      </c>
      <c s="36">
        <f>ROUND(G30*H30,6)</f>
      </c>
      <c r="L30" s="38">
        <v>0</v>
      </c>
      <c s="32">
        <f>ROUND(ROUND(L30,2)*ROUND(G30,3),2)</f>
      </c>
      <c s="36" t="s">
        <v>55</v>
      </c>
      <c>
        <f>(M30*21)/100</f>
      </c>
      <c t="s">
        <v>28</v>
      </c>
    </row>
    <row r="31" spans="1:5" ht="12.75">
      <c r="A31" s="35" t="s">
        <v>56</v>
      </c>
      <c r="E31" s="39" t="s">
        <v>254</v>
      </c>
    </row>
    <row r="32" spans="1:5" ht="12.75">
      <c r="A32" s="35" t="s">
        <v>57</v>
      </c>
      <c r="E32" s="40" t="s">
        <v>5</v>
      </c>
    </row>
    <row r="33" spans="1:5" ht="12.75">
      <c r="A33" t="s">
        <v>58</v>
      </c>
      <c r="E33" s="39" t="s">
        <v>59</v>
      </c>
    </row>
    <row r="34" spans="1:16" ht="25.5">
      <c r="A34" t="s">
        <v>50</v>
      </c>
      <c s="34" t="s">
        <v>75</v>
      </c>
      <c s="34" t="s">
        <v>79</v>
      </c>
      <c s="35" t="s">
        <v>5</v>
      </c>
      <c s="6" t="s">
        <v>80</v>
      </c>
      <c s="36" t="s">
        <v>54</v>
      </c>
      <c s="37">
        <v>1</v>
      </c>
      <c s="36">
        <v>0</v>
      </c>
      <c s="36">
        <f>ROUND(G34*H34,6)</f>
      </c>
      <c r="L34" s="38">
        <v>0</v>
      </c>
      <c s="32">
        <f>ROUND(ROUND(L34,2)*ROUND(G34,3),2)</f>
      </c>
      <c s="36" t="s">
        <v>55</v>
      </c>
      <c>
        <f>(M34*21)/100</f>
      </c>
      <c t="s">
        <v>28</v>
      </c>
    </row>
    <row r="35" spans="1:5" ht="25.5">
      <c r="A35" s="35" t="s">
        <v>56</v>
      </c>
      <c r="E35" s="39" t="s">
        <v>80</v>
      </c>
    </row>
    <row r="36" spans="1:5" ht="12.75">
      <c r="A36" s="35" t="s">
        <v>57</v>
      </c>
      <c r="E36" s="40" t="s">
        <v>5</v>
      </c>
    </row>
    <row r="37" spans="1:5" ht="12.75">
      <c r="A37" t="s">
        <v>58</v>
      </c>
      <c r="E37" s="39" t="s">
        <v>59</v>
      </c>
    </row>
    <row r="38" spans="1:16" ht="38.25">
      <c r="A38" t="s">
        <v>50</v>
      </c>
      <c s="34" t="s">
        <v>78</v>
      </c>
      <c s="34" t="s">
        <v>82</v>
      </c>
      <c s="35" t="s">
        <v>5</v>
      </c>
      <c s="6" t="s">
        <v>83</v>
      </c>
      <c s="36" t="s">
        <v>54</v>
      </c>
      <c s="37">
        <v>1</v>
      </c>
      <c s="36">
        <v>0</v>
      </c>
      <c s="36">
        <f>ROUND(G38*H38,6)</f>
      </c>
      <c r="L38" s="38">
        <v>0</v>
      </c>
      <c s="32">
        <f>ROUND(ROUND(L38,2)*ROUND(G38,3),2)</f>
      </c>
      <c s="36" t="s">
        <v>55</v>
      </c>
      <c>
        <f>(M38*21)/100</f>
      </c>
      <c t="s">
        <v>28</v>
      </c>
    </row>
    <row r="39" spans="1:5" ht="38.25">
      <c r="A39" s="35" t="s">
        <v>56</v>
      </c>
      <c r="E39" s="39" t="s">
        <v>83</v>
      </c>
    </row>
    <row r="40" spans="1:5" ht="12.75">
      <c r="A40" s="35" t="s">
        <v>57</v>
      </c>
      <c r="E40" s="40" t="s">
        <v>5</v>
      </c>
    </row>
    <row r="41" spans="1:5" ht="12.75">
      <c r="A41" t="s">
        <v>58</v>
      </c>
      <c r="E41" s="39" t="s">
        <v>59</v>
      </c>
    </row>
    <row r="42" spans="1:16" ht="12.75">
      <c r="A42" t="s">
        <v>50</v>
      </c>
      <c s="34" t="s">
        <v>81</v>
      </c>
      <c s="34" t="s">
        <v>88</v>
      </c>
      <c s="35" t="s">
        <v>5</v>
      </c>
      <c s="6" t="s">
        <v>89</v>
      </c>
      <c s="36" t="s">
        <v>90</v>
      </c>
      <c s="37">
        <v>16</v>
      </c>
      <c s="36">
        <v>0</v>
      </c>
      <c s="36">
        <f>ROUND(G42*H42,6)</f>
      </c>
      <c r="L42" s="38">
        <v>0</v>
      </c>
      <c s="32">
        <f>ROUND(ROUND(L42,2)*ROUND(G42,3),2)</f>
      </c>
      <c s="36" t="s">
        <v>55</v>
      </c>
      <c>
        <f>(M42*21)/100</f>
      </c>
      <c t="s">
        <v>28</v>
      </c>
    </row>
    <row r="43" spans="1:5" ht="12.75">
      <c r="A43" s="35" t="s">
        <v>56</v>
      </c>
      <c r="E43" s="39" t="s">
        <v>89</v>
      </c>
    </row>
    <row r="44" spans="1:5" ht="12.75">
      <c r="A44" s="35" t="s">
        <v>57</v>
      </c>
      <c r="E44" s="40" t="s">
        <v>5</v>
      </c>
    </row>
    <row r="45" spans="1:5" ht="12.75">
      <c r="A45" t="s">
        <v>58</v>
      </c>
      <c r="E45" s="39" t="s">
        <v>59</v>
      </c>
    </row>
    <row r="46" spans="1:16" ht="12.75">
      <c r="A46" t="s">
        <v>50</v>
      </c>
      <c s="34" t="s">
        <v>84</v>
      </c>
      <c s="34" t="s">
        <v>424</v>
      </c>
      <c s="35" t="s">
        <v>5</v>
      </c>
      <c s="6" t="s">
        <v>425</v>
      </c>
      <c s="36" t="s">
        <v>90</v>
      </c>
      <c s="37">
        <v>24</v>
      </c>
      <c s="36">
        <v>0</v>
      </c>
      <c s="36">
        <f>ROUND(G46*H46,6)</f>
      </c>
      <c r="L46" s="38">
        <v>0</v>
      </c>
      <c s="32">
        <f>ROUND(ROUND(L46,2)*ROUND(G46,3),2)</f>
      </c>
      <c s="36" t="s">
        <v>55</v>
      </c>
      <c>
        <f>(M46*21)/100</f>
      </c>
      <c t="s">
        <v>28</v>
      </c>
    </row>
    <row r="47" spans="1:5" ht="12.75">
      <c r="A47" s="35" t="s">
        <v>56</v>
      </c>
      <c r="E47" s="39" t="s">
        <v>425</v>
      </c>
    </row>
    <row r="48" spans="1:5" ht="12.75">
      <c r="A48" s="35" t="s">
        <v>57</v>
      </c>
      <c r="E48" s="40" t="s">
        <v>5</v>
      </c>
    </row>
    <row r="49" spans="1:5" ht="12.75">
      <c r="A49" t="s">
        <v>58</v>
      </c>
      <c r="E49" s="39" t="s">
        <v>59</v>
      </c>
    </row>
    <row r="50" spans="1:16" ht="12.75">
      <c r="A50" t="s">
        <v>50</v>
      </c>
      <c s="34" t="s">
        <v>87</v>
      </c>
      <c s="34" t="s">
        <v>426</v>
      </c>
      <c s="35" t="s">
        <v>5</v>
      </c>
      <c s="6" t="s">
        <v>427</v>
      </c>
      <c s="36" t="s">
        <v>54</v>
      </c>
      <c s="37">
        <v>1</v>
      </c>
      <c s="36">
        <v>0</v>
      </c>
      <c s="36">
        <f>ROUND(G50*H50,6)</f>
      </c>
      <c r="L50" s="38">
        <v>0</v>
      </c>
      <c s="32">
        <f>ROUND(ROUND(L50,2)*ROUND(G50,3),2)</f>
      </c>
      <c s="36" t="s">
        <v>55</v>
      </c>
      <c>
        <f>(M50*21)/100</f>
      </c>
      <c t="s">
        <v>28</v>
      </c>
    </row>
    <row r="51" spans="1:5" ht="12.75">
      <c r="A51" s="35" t="s">
        <v>56</v>
      </c>
      <c r="E51" s="39" t="s">
        <v>427</v>
      </c>
    </row>
    <row r="52" spans="1:5" ht="12.75">
      <c r="A52" s="35" t="s">
        <v>57</v>
      </c>
      <c r="E52" s="40" t="s">
        <v>5</v>
      </c>
    </row>
    <row r="53" spans="1:5" ht="12.75">
      <c r="A53" t="s">
        <v>58</v>
      </c>
      <c r="E53" s="39" t="s">
        <v>59</v>
      </c>
    </row>
    <row r="54" spans="1:16" ht="12.75">
      <c r="A54" t="s">
        <v>50</v>
      </c>
      <c s="34" t="s">
        <v>91</v>
      </c>
      <c s="34" t="s">
        <v>428</v>
      </c>
      <c s="35" t="s">
        <v>5</v>
      </c>
      <c s="6" t="s">
        <v>429</v>
      </c>
      <c s="36" t="s">
        <v>54</v>
      </c>
      <c s="37">
        <v>1</v>
      </c>
      <c s="36">
        <v>0</v>
      </c>
      <c s="36">
        <f>ROUND(G54*H54,6)</f>
      </c>
      <c r="L54" s="38">
        <v>0</v>
      </c>
      <c s="32">
        <f>ROUND(ROUND(L54,2)*ROUND(G54,3),2)</f>
      </c>
      <c s="36" t="s">
        <v>55</v>
      </c>
      <c>
        <f>(M54*21)/100</f>
      </c>
      <c t="s">
        <v>28</v>
      </c>
    </row>
    <row r="55" spans="1:5" ht="12.75">
      <c r="A55" s="35" t="s">
        <v>56</v>
      </c>
      <c r="E55" s="39" t="s">
        <v>429</v>
      </c>
    </row>
    <row r="56" spans="1:5" ht="12.75">
      <c r="A56" s="35" t="s">
        <v>57</v>
      </c>
      <c r="E56" s="40" t="s">
        <v>5</v>
      </c>
    </row>
    <row r="57" spans="1:5" ht="12.75">
      <c r="A57" t="s">
        <v>58</v>
      </c>
      <c r="E57" s="39" t="s">
        <v>59</v>
      </c>
    </row>
    <row r="58" spans="1:16" ht="12.75">
      <c r="A58" t="s">
        <v>50</v>
      </c>
      <c s="34" t="s">
        <v>94</v>
      </c>
      <c s="34" t="s">
        <v>430</v>
      </c>
      <c s="35" t="s">
        <v>5</v>
      </c>
      <c s="6" t="s">
        <v>431</v>
      </c>
      <c s="36" t="s">
        <v>432</v>
      </c>
      <c s="37">
        <v>0.56</v>
      </c>
      <c s="36">
        <v>0</v>
      </c>
      <c s="36">
        <f>ROUND(G58*H58,6)</f>
      </c>
      <c r="L58" s="38">
        <v>0</v>
      </c>
      <c s="32">
        <f>ROUND(ROUND(L58,2)*ROUND(G58,3),2)</f>
      </c>
      <c s="36" t="s">
        <v>55</v>
      </c>
      <c>
        <f>(M58*21)/100</f>
      </c>
      <c t="s">
        <v>28</v>
      </c>
    </row>
    <row r="59" spans="1:5" ht="12.75">
      <c r="A59" s="35" t="s">
        <v>56</v>
      </c>
      <c r="E59" s="39" t="s">
        <v>431</v>
      </c>
    </row>
    <row r="60" spans="1:5" ht="12.75">
      <c r="A60" s="35" t="s">
        <v>57</v>
      </c>
      <c r="E60" s="40" t="s">
        <v>5</v>
      </c>
    </row>
    <row r="61" spans="1:5" ht="12.75">
      <c r="A61" t="s">
        <v>58</v>
      </c>
      <c r="E61" s="39" t="s">
        <v>59</v>
      </c>
    </row>
    <row r="62" spans="1:16" ht="12.75">
      <c r="A62" t="s">
        <v>50</v>
      </c>
      <c s="34" t="s">
        <v>101</v>
      </c>
      <c s="34" t="s">
        <v>433</v>
      </c>
      <c s="35" t="s">
        <v>5</v>
      </c>
      <c s="6" t="s">
        <v>434</v>
      </c>
      <c s="36" t="s">
        <v>432</v>
      </c>
      <c s="37">
        <v>0.56</v>
      </c>
      <c s="36">
        <v>0</v>
      </c>
      <c s="36">
        <f>ROUND(G62*H62,6)</f>
      </c>
      <c r="L62" s="38">
        <v>0</v>
      </c>
      <c s="32">
        <f>ROUND(ROUND(L62,2)*ROUND(G62,3),2)</f>
      </c>
      <c s="36" t="s">
        <v>55</v>
      </c>
      <c>
        <f>(M62*21)/100</f>
      </c>
      <c t="s">
        <v>28</v>
      </c>
    </row>
    <row r="63" spans="1:5" ht="12.75">
      <c r="A63" s="35" t="s">
        <v>56</v>
      </c>
      <c r="E63" s="39" t="s">
        <v>434</v>
      </c>
    </row>
    <row r="64" spans="1:5" ht="12.75">
      <c r="A64" s="35" t="s">
        <v>57</v>
      </c>
      <c r="E64" s="40" t="s">
        <v>5</v>
      </c>
    </row>
    <row r="65" spans="1:5" ht="12.75">
      <c r="A65" t="s">
        <v>58</v>
      </c>
      <c r="E65" s="39" t="s">
        <v>59</v>
      </c>
    </row>
    <row r="66" spans="1:16" ht="25.5">
      <c r="A66" t="s">
        <v>50</v>
      </c>
      <c s="34" t="s">
        <v>104</v>
      </c>
      <c s="34" t="s">
        <v>435</v>
      </c>
      <c s="35" t="s">
        <v>5</v>
      </c>
      <c s="6" t="s">
        <v>436</v>
      </c>
      <c s="36" t="s">
        <v>54</v>
      </c>
      <c s="37">
        <v>3</v>
      </c>
      <c s="36">
        <v>0</v>
      </c>
      <c s="36">
        <f>ROUND(G66*H66,6)</f>
      </c>
      <c r="L66" s="38">
        <v>0</v>
      </c>
      <c s="32">
        <f>ROUND(ROUND(L66,2)*ROUND(G66,3),2)</f>
      </c>
      <c s="36" t="s">
        <v>55</v>
      </c>
      <c>
        <f>(M66*21)/100</f>
      </c>
      <c t="s">
        <v>28</v>
      </c>
    </row>
    <row r="67" spans="1:5" ht="25.5">
      <c r="A67" s="35" t="s">
        <v>56</v>
      </c>
      <c r="E67" s="39" t="s">
        <v>436</v>
      </c>
    </row>
    <row r="68" spans="1:5" ht="12.75">
      <c r="A68" s="35" t="s">
        <v>57</v>
      </c>
      <c r="E68" s="40" t="s">
        <v>5</v>
      </c>
    </row>
    <row r="69" spans="1:5" ht="12.75">
      <c r="A69" t="s">
        <v>58</v>
      </c>
      <c r="E69" s="39" t="s">
        <v>59</v>
      </c>
    </row>
    <row r="70" spans="1:16" ht="12.75">
      <c r="A70" t="s">
        <v>50</v>
      </c>
      <c s="34" t="s">
        <v>109</v>
      </c>
      <c s="34" t="s">
        <v>437</v>
      </c>
      <c s="35" t="s">
        <v>5</v>
      </c>
      <c s="6" t="s">
        <v>438</v>
      </c>
      <c s="36" t="s">
        <v>54</v>
      </c>
      <c s="37">
        <v>3</v>
      </c>
      <c s="36">
        <v>0</v>
      </c>
      <c s="36">
        <f>ROUND(G70*H70,6)</f>
      </c>
      <c r="L70" s="38">
        <v>0</v>
      </c>
      <c s="32">
        <f>ROUND(ROUND(L70,2)*ROUND(G70,3),2)</f>
      </c>
      <c s="36" t="s">
        <v>55</v>
      </c>
      <c>
        <f>(M70*21)/100</f>
      </c>
      <c t="s">
        <v>28</v>
      </c>
    </row>
    <row r="71" spans="1:5" ht="12.75">
      <c r="A71" s="35" t="s">
        <v>56</v>
      </c>
      <c r="E71" s="39" t="s">
        <v>438</v>
      </c>
    </row>
    <row r="72" spans="1:5" ht="12.75">
      <c r="A72" s="35" t="s">
        <v>57</v>
      </c>
      <c r="E72" s="40" t="s">
        <v>5</v>
      </c>
    </row>
    <row r="73" spans="1:5" ht="12.75">
      <c r="A73" t="s">
        <v>58</v>
      </c>
      <c r="E73" s="39" t="s">
        <v>59</v>
      </c>
    </row>
    <row r="74" spans="1:16" ht="12.75">
      <c r="A74" t="s">
        <v>50</v>
      </c>
      <c s="34" t="s">
        <v>112</v>
      </c>
      <c s="34" t="s">
        <v>439</v>
      </c>
      <c s="35" t="s">
        <v>5</v>
      </c>
      <c s="6" t="s">
        <v>440</v>
      </c>
      <c s="36" t="s">
        <v>54</v>
      </c>
      <c s="37">
        <v>3</v>
      </c>
      <c s="36">
        <v>0</v>
      </c>
      <c s="36">
        <f>ROUND(G74*H74,6)</f>
      </c>
      <c r="L74" s="38">
        <v>0</v>
      </c>
      <c s="32">
        <f>ROUND(ROUND(L74,2)*ROUND(G74,3),2)</f>
      </c>
      <c s="36" t="s">
        <v>55</v>
      </c>
      <c>
        <f>(M74*21)/100</f>
      </c>
      <c t="s">
        <v>28</v>
      </c>
    </row>
    <row r="75" spans="1:5" ht="12.75">
      <c r="A75" s="35" t="s">
        <v>56</v>
      </c>
      <c r="E75" s="39" t="s">
        <v>440</v>
      </c>
    </row>
    <row r="76" spans="1:5" ht="12.75">
      <c r="A76" s="35" t="s">
        <v>57</v>
      </c>
      <c r="E76" s="40" t="s">
        <v>5</v>
      </c>
    </row>
    <row r="77" spans="1:5" ht="12.75">
      <c r="A77" t="s">
        <v>58</v>
      </c>
      <c r="E77" s="39" t="s">
        <v>59</v>
      </c>
    </row>
    <row r="78" spans="1:16" ht="12.75">
      <c r="A78" t="s">
        <v>50</v>
      </c>
      <c s="34" t="s">
        <v>115</v>
      </c>
      <c s="34" t="s">
        <v>441</v>
      </c>
      <c s="35" t="s">
        <v>5</v>
      </c>
      <c s="6" t="s">
        <v>442</v>
      </c>
      <c s="36" t="s">
        <v>54</v>
      </c>
      <c s="37">
        <v>3</v>
      </c>
      <c s="36">
        <v>0</v>
      </c>
      <c s="36">
        <f>ROUND(G78*H78,6)</f>
      </c>
      <c r="L78" s="38">
        <v>0</v>
      </c>
      <c s="32">
        <f>ROUND(ROUND(L78,2)*ROUND(G78,3),2)</f>
      </c>
      <c s="36" t="s">
        <v>55</v>
      </c>
      <c>
        <f>(M78*21)/100</f>
      </c>
      <c t="s">
        <v>28</v>
      </c>
    </row>
    <row r="79" spans="1:5" ht="12.75">
      <c r="A79" s="35" t="s">
        <v>56</v>
      </c>
      <c r="E79" s="39" t="s">
        <v>442</v>
      </c>
    </row>
    <row r="80" spans="1:5" ht="12.75">
      <c r="A80" s="35" t="s">
        <v>57</v>
      </c>
      <c r="E80" s="40" t="s">
        <v>5</v>
      </c>
    </row>
    <row r="81" spans="1:5" ht="12.75">
      <c r="A81" t="s">
        <v>58</v>
      </c>
      <c r="E81" s="39" t="s">
        <v>59</v>
      </c>
    </row>
    <row r="82" spans="1:16" ht="12.75">
      <c r="A82" t="s">
        <v>50</v>
      </c>
      <c s="34" t="s">
        <v>118</v>
      </c>
      <c s="34" t="s">
        <v>443</v>
      </c>
      <c s="35" t="s">
        <v>5</v>
      </c>
      <c s="6" t="s">
        <v>444</v>
      </c>
      <c s="36" t="s">
        <v>54</v>
      </c>
      <c s="37">
        <v>6</v>
      </c>
      <c s="36">
        <v>0</v>
      </c>
      <c s="36">
        <f>ROUND(G82*H82,6)</f>
      </c>
      <c r="L82" s="38">
        <v>0</v>
      </c>
      <c s="32">
        <f>ROUND(ROUND(L82,2)*ROUND(G82,3),2)</f>
      </c>
      <c s="36" t="s">
        <v>55</v>
      </c>
      <c>
        <f>(M82*21)/100</f>
      </c>
      <c t="s">
        <v>28</v>
      </c>
    </row>
    <row r="83" spans="1:5" ht="12.75">
      <c r="A83" s="35" t="s">
        <v>56</v>
      </c>
      <c r="E83" s="39" t="s">
        <v>444</v>
      </c>
    </row>
    <row r="84" spans="1:5" ht="12.75">
      <c r="A84" s="35" t="s">
        <v>57</v>
      </c>
      <c r="E84" s="40" t="s">
        <v>5</v>
      </c>
    </row>
    <row r="85" spans="1:5" ht="12.75">
      <c r="A85" t="s">
        <v>58</v>
      </c>
      <c r="E85" s="39" t="s">
        <v>59</v>
      </c>
    </row>
    <row r="86" spans="1:16" ht="12.75">
      <c r="A86" t="s">
        <v>50</v>
      </c>
      <c s="34" t="s">
        <v>121</v>
      </c>
      <c s="34" t="s">
        <v>445</v>
      </c>
      <c s="35" t="s">
        <v>5</v>
      </c>
      <c s="6" t="s">
        <v>446</v>
      </c>
      <c s="36" t="s">
        <v>54</v>
      </c>
      <c s="37">
        <v>2</v>
      </c>
      <c s="36">
        <v>0</v>
      </c>
      <c s="36">
        <f>ROUND(G86*H86,6)</f>
      </c>
      <c r="L86" s="38">
        <v>0</v>
      </c>
      <c s="32">
        <f>ROUND(ROUND(L86,2)*ROUND(G86,3),2)</f>
      </c>
      <c s="36" t="s">
        <v>55</v>
      </c>
      <c>
        <f>(M86*21)/100</f>
      </c>
      <c t="s">
        <v>28</v>
      </c>
    </row>
    <row r="87" spans="1:5" ht="12.75">
      <c r="A87" s="35" t="s">
        <v>56</v>
      </c>
      <c r="E87" s="39" t="s">
        <v>446</v>
      </c>
    </row>
    <row r="88" spans="1:5" ht="12.75">
      <c r="A88" s="35" t="s">
        <v>57</v>
      </c>
      <c r="E88" s="40" t="s">
        <v>5</v>
      </c>
    </row>
    <row r="89" spans="1:5" ht="12.75">
      <c r="A89" t="s">
        <v>58</v>
      </c>
      <c r="E89" s="39" t="s">
        <v>59</v>
      </c>
    </row>
    <row r="90" spans="1:16" ht="12.75">
      <c r="A90" t="s">
        <v>50</v>
      </c>
      <c s="34" t="s">
        <v>125</v>
      </c>
      <c s="34" t="s">
        <v>447</v>
      </c>
      <c s="35" t="s">
        <v>5</v>
      </c>
      <c s="6" t="s">
        <v>448</v>
      </c>
      <c s="36" t="s">
        <v>54</v>
      </c>
      <c s="37">
        <v>2</v>
      </c>
      <c s="36">
        <v>0</v>
      </c>
      <c s="36">
        <f>ROUND(G90*H90,6)</f>
      </c>
      <c r="L90" s="38">
        <v>0</v>
      </c>
      <c s="32">
        <f>ROUND(ROUND(L90,2)*ROUND(G90,3),2)</f>
      </c>
      <c s="36" t="s">
        <v>55</v>
      </c>
      <c>
        <f>(M90*21)/100</f>
      </c>
      <c t="s">
        <v>28</v>
      </c>
    </row>
    <row r="91" spans="1:5" ht="12.75">
      <c r="A91" s="35" t="s">
        <v>56</v>
      </c>
      <c r="E91" s="39" t="s">
        <v>448</v>
      </c>
    </row>
    <row r="92" spans="1:5" ht="12.75">
      <c r="A92" s="35" t="s">
        <v>57</v>
      </c>
      <c r="E92" s="40" t="s">
        <v>5</v>
      </c>
    </row>
    <row r="93" spans="1:5" ht="12.75">
      <c r="A93" t="s">
        <v>58</v>
      </c>
      <c r="E93" s="39" t="s">
        <v>59</v>
      </c>
    </row>
    <row r="94" spans="1:16" ht="12.75">
      <c r="A94" t="s">
        <v>50</v>
      </c>
      <c s="34" t="s">
        <v>128</v>
      </c>
      <c s="34" t="s">
        <v>449</v>
      </c>
      <c s="35" t="s">
        <v>5</v>
      </c>
      <c s="6" t="s">
        <v>450</v>
      </c>
      <c s="36" t="s">
        <v>54</v>
      </c>
      <c s="37">
        <v>58</v>
      </c>
      <c s="36">
        <v>0</v>
      </c>
      <c s="36">
        <f>ROUND(G94*H94,6)</f>
      </c>
      <c r="L94" s="38">
        <v>0</v>
      </c>
      <c s="32">
        <f>ROUND(ROUND(L94,2)*ROUND(G94,3),2)</f>
      </c>
      <c s="36" t="s">
        <v>55</v>
      </c>
      <c>
        <f>(M94*21)/100</f>
      </c>
      <c t="s">
        <v>28</v>
      </c>
    </row>
    <row r="95" spans="1:5" ht="12.75">
      <c r="A95" s="35" t="s">
        <v>56</v>
      </c>
      <c r="E95" s="39" t="s">
        <v>450</v>
      </c>
    </row>
    <row r="96" spans="1:5" ht="12.75">
      <c r="A96" s="35" t="s">
        <v>57</v>
      </c>
      <c r="E96" s="40" t="s">
        <v>5</v>
      </c>
    </row>
    <row r="97" spans="1:5" ht="12.75">
      <c r="A97" t="s">
        <v>58</v>
      </c>
      <c r="E97" s="39" t="s">
        <v>59</v>
      </c>
    </row>
    <row r="98" spans="1:16" ht="12.75">
      <c r="A98" t="s">
        <v>50</v>
      </c>
      <c s="34" t="s">
        <v>132</v>
      </c>
      <c s="34" t="s">
        <v>451</v>
      </c>
      <c s="35" t="s">
        <v>5</v>
      </c>
      <c s="6" t="s">
        <v>452</v>
      </c>
      <c s="36" t="s">
        <v>54</v>
      </c>
      <c s="37">
        <v>58</v>
      </c>
      <c s="36">
        <v>0</v>
      </c>
      <c s="36">
        <f>ROUND(G98*H98,6)</f>
      </c>
      <c r="L98" s="38">
        <v>0</v>
      </c>
      <c s="32">
        <f>ROUND(ROUND(L98,2)*ROUND(G98,3),2)</f>
      </c>
      <c s="36" t="s">
        <v>55</v>
      </c>
      <c>
        <f>(M98*21)/100</f>
      </c>
      <c t="s">
        <v>28</v>
      </c>
    </row>
    <row r="99" spans="1:5" ht="12.75">
      <c r="A99" s="35" t="s">
        <v>56</v>
      </c>
      <c r="E99" s="39" t="s">
        <v>452</v>
      </c>
    </row>
    <row r="100" spans="1:5" ht="12.75">
      <c r="A100" s="35" t="s">
        <v>57</v>
      </c>
      <c r="E100" s="40" t="s">
        <v>5</v>
      </c>
    </row>
    <row r="101" spans="1:5" ht="12.75">
      <c r="A101" t="s">
        <v>58</v>
      </c>
      <c r="E101" s="39" t="s">
        <v>59</v>
      </c>
    </row>
    <row r="102" spans="1:16" ht="12.75">
      <c r="A102" t="s">
        <v>50</v>
      </c>
      <c s="34" t="s">
        <v>136</v>
      </c>
      <c s="34" t="s">
        <v>453</v>
      </c>
      <c s="35" t="s">
        <v>5</v>
      </c>
      <c s="6" t="s">
        <v>454</v>
      </c>
      <c s="36" t="s">
        <v>54</v>
      </c>
      <c s="37">
        <v>20</v>
      </c>
      <c s="36">
        <v>0</v>
      </c>
      <c s="36">
        <f>ROUND(G102*H102,6)</f>
      </c>
      <c r="L102" s="38">
        <v>0</v>
      </c>
      <c s="32">
        <f>ROUND(ROUND(L102,2)*ROUND(G102,3),2)</f>
      </c>
      <c s="36" t="s">
        <v>55</v>
      </c>
      <c>
        <f>(M102*21)/100</f>
      </c>
      <c t="s">
        <v>28</v>
      </c>
    </row>
    <row r="103" spans="1:5" ht="12.75">
      <c r="A103" s="35" t="s">
        <v>56</v>
      </c>
      <c r="E103" s="39" t="s">
        <v>454</v>
      </c>
    </row>
    <row r="104" spans="1:5" ht="12.75">
      <c r="A104" s="35" t="s">
        <v>57</v>
      </c>
      <c r="E104" s="40" t="s">
        <v>5</v>
      </c>
    </row>
    <row r="105" spans="1:5" ht="12.75">
      <c r="A105" t="s">
        <v>58</v>
      </c>
      <c r="E105" s="39" t="s">
        <v>59</v>
      </c>
    </row>
    <row r="106" spans="1:16" ht="12.75">
      <c r="A106" t="s">
        <v>50</v>
      </c>
      <c s="34" t="s">
        <v>140</v>
      </c>
      <c s="34" t="s">
        <v>455</v>
      </c>
      <c s="35" t="s">
        <v>5</v>
      </c>
      <c s="6" t="s">
        <v>456</v>
      </c>
      <c s="36" t="s">
        <v>54</v>
      </c>
      <c s="37">
        <v>20</v>
      </c>
      <c s="36">
        <v>0</v>
      </c>
      <c s="36">
        <f>ROUND(G106*H106,6)</f>
      </c>
      <c r="L106" s="38">
        <v>0</v>
      </c>
      <c s="32">
        <f>ROUND(ROUND(L106,2)*ROUND(G106,3),2)</f>
      </c>
      <c s="36" t="s">
        <v>55</v>
      </c>
      <c>
        <f>(M106*21)/100</f>
      </c>
      <c t="s">
        <v>28</v>
      </c>
    </row>
    <row r="107" spans="1:5" ht="12.75">
      <c r="A107" s="35" t="s">
        <v>56</v>
      </c>
      <c r="E107" s="39" t="s">
        <v>456</v>
      </c>
    </row>
    <row r="108" spans="1:5" ht="12.75">
      <c r="A108" s="35" t="s">
        <v>57</v>
      </c>
      <c r="E108" s="40" t="s">
        <v>5</v>
      </c>
    </row>
    <row r="109" spans="1:5" ht="12.75">
      <c r="A109" t="s">
        <v>58</v>
      </c>
      <c r="E109" s="39" t="s">
        <v>59</v>
      </c>
    </row>
    <row r="110" spans="1:16" ht="12.75">
      <c r="A110" t="s">
        <v>50</v>
      </c>
      <c s="34" t="s">
        <v>144</v>
      </c>
      <c s="34" t="s">
        <v>457</v>
      </c>
      <c s="35" t="s">
        <v>5</v>
      </c>
      <c s="6" t="s">
        <v>458</v>
      </c>
      <c s="36" t="s">
        <v>54</v>
      </c>
      <c s="37">
        <v>76</v>
      </c>
      <c s="36">
        <v>0</v>
      </c>
      <c s="36">
        <f>ROUND(G110*H110,6)</f>
      </c>
      <c r="L110" s="38">
        <v>0</v>
      </c>
      <c s="32">
        <f>ROUND(ROUND(L110,2)*ROUND(G110,3),2)</f>
      </c>
      <c s="36" t="s">
        <v>55</v>
      </c>
      <c>
        <f>(M110*21)/100</f>
      </c>
      <c t="s">
        <v>28</v>
      </c>
    </row>
    <row r="111" spans="1:5" ht="12.75">
      <c r="A111" s="35" t="s">
        <v>56</v>
      </c>
      <c r="E111" s="39" t="s">
        <v>458</v>
      </c>
    </row>
    <row r="112" spans="1:5" ht="12.75">
      <c r="A112" s="35" t="s">
        <v>57</v>
      </c>
      <c r="E112" s="40" t="s">
        <v>5</v>
      </c>
    </row>
    <row r="113" spans="1:5" ht="12.75">
      <c r="A113" t="s">
        <v>58</v>
      </c>
      <c r="E113" s="39" t="s">
        <v>59</v>
      </c>
    </row>
    <row r="114" spans="1:16" ht="12.75">
      <c r="A114" t="s">
        <v>50</v>
      </c>
      <c s="34" t="s">
        <v>148</v>
      </c>
      <c s="34" t="s">
        <v>459</v>
      </c>
      <c s="35" t="s">
        <v>5</v>
      </c>
      <c s="6" t="s">
        <v>460</v>
      </c>
      <c s="36" t="s">
        <v>54</v>
      </c>
      <c s="37">
        <v>22</v>
      </c>
      <c s="36">
        <v>0</v>
      </c>
      <c s="36">
        <f>ROUND(G114*H114,6)</f>
      </c>
      <c r="L114" s="38">
        <v>0</v>
      </c>
      <c s="32">
        <f>ROUND(ROUND(L114,2)*ROUND(G114,3),2)</f>
      </c>
      <c s="36" t="s">
        <v>55</v>
      </c>
      <c>
        <f>(M114*21)/100</f>
      </c>
      <c t="s">
        <v>28</v>
      </c>
    </row>
    <row r="115" spans="1:5" ht="12.75">
      <c r="A115" s="35" t="s">
        <v>56</v>
      </c>
      <c r="E115" s="39" t="s">
        <v>460</v>
      </c>
    </row>
    <row r="116" spans="1:5" ht="12.75">
      <c r="A116" s="35" t="s">
        <v>57</v>
      </c>
      <c r="E116" s="40" t="s">
        <v>5</v>
      </c>
    </row>
    <row r="117" spans="1:5" ht="12.75">
      <c r="A117" t="s">
        <v>58</v>
      </c>
      <c r="E117" s="39" t="s">
        <v>59</v>
      </c>
    </row>
    <row r="118" spans="1:16" ht="12.75">
      <c r="A118" t="s">
        <v>50</v>
      </c>
      <c s="34" t="s">
        <v>152</v>
      </c>
      <c s="34" t="s">
        <v>461</v>
      </c>
      <c s="35" t="s">
        <v>5</v>
      </c>
      <c s="6" t="s">
        <v>462</v>
      </c>
      <c s="36" t="s">
        <v>54</v>
      </c>
      <c s="37">
        <v>98</v>
      </c>
      <c s="36">
        <v>0</v>
      </c>
      <c s="36">
        <f>ROUND(G118*H118,6)</f>
      </c>
      <c r="L118" s="38">
        <v>0</v>
      </c>
      <c s="32">
        <f>ROUND(ROUND(L118,2)*ROUND(G118,3),2)</f>
      </c>
      <c s="36" t="s">
        <v>55</v>
      </c>
      <c>
        <f>(M118*21)/100</f>
      </c>
      <c t="s">
        <v>28</v>
      </c>
    </row>
    <row r="119" spans="1:5" ht="12.75">
      <c r="A119" s="35" t="s">
        <v>56</v>
      </c>
      <c r="E119" s="39" t="s">
        <v>462</v>
      </c>
    </row>
    <row r="120" spans="1:5" ht="12.75">
      <c r="A120" s="35" t="s">
        <v>57</v>
      </c>
      <c r="E120" s="40" t="s">
        <v>5</v>
      </c>
    </row>
    <row r="121" spans="1:5" ht="12.75">
      <c r="A121" t="s">
        <v>58</v>
      </c>
      <c r="E121" s="39" t="s">
        <v>59</v>
      </c>
    </row>
    <row r="122" spans="1:16" ht="12.75">
      <c r="A122" t="s">
        <v>50</v>
      </c>
      <c s="34" t="s">
        <v>156</v>
      </c>
      <c s="34" t="s">
        <v>463</v>
      </c>
      <c s="35" t="s">
        <v>5</v>
      </c>
      <c s="6" t="s">
        <v>464</v>
      </c>
      <c s="36" t="s">
        <v>465</v>
      </c>
      <c s="37">
        <v>2.2</v>
      </c>
      <c s="36">
        <v>0</v>
      </c>
      <c s="36">
        <f>ROUND(G122*H122,6)</f>
      </c>
      <c r="L122" s="38">
        <v>0</v>
      </c>
      <c s="32">
        <f>ROUND(ROUND(L122,2)*ROUND(G122,3),2)</f>
      </c>
      <c s="36" t="s">
        <v>55</v>
      </c>
      <c>
        <f>(M122*21)/100</f>
      </c>
      <c t="s">
        <v>28</v>
      </c>
    </row>
    <row r="123" spans="1:5" ht="12.75">
      <c r="A123" s="35" t="s">
        <v>56</v>
      </c>
      <c r="E123" s="39" t="s">
        <v>464</v>
      </c>
    </row>
    <row r="124" spans="1:5" ht="12.75">
      <c r="A124" s="35" t="s">
        <v>57</v>
      </c>
      <c r="E124" s="40" t="s">
        <v>5</v>
      </c>
    </row>
    <row r="125" spans="1:5" ht="12.75">
      <c r="A125" t="s">
        <v>58</v>
      </c>
      <c r="E125" s="39" t="s">
        <v>59</v>
      </c>
    </row>
    <row r="126" spans="1:16" ht="12.75">
      <c r="A126" t="s">
        <v>50</v>
      </c>
      <c s="34" t="s">
        <v>160</v>
      </c>
      <c s="34" t="s">
        <v>466</v>
      </c>
      <c s="35" t="s">
        <v>5</v>
      </c>
      <c s="6" t="s">
        <v>467</v>
      </c>
      <c s="36" t="s">
        <v>465</v>
      </c>
      <c s="37">
        <v>0.02</v>
      </c>
      <c s="36">
        <v>0</v>
      </c>
      <c s="36">
        <f>ROUND(G126*H126,6)</f>
      </c>
      <c r="L126" s="38">
        <v>0</v>
      </c>
      <c s="32">
        <f>ROUND(ROUND(L126,2)*ROUND(G126,3),2)</f>
      </c>
      <c s="36" t="s">
        <v>55</v>
      </c>
      <c>
        <f>(M126*21)/100</f>
      </c>
      <c t="s">
        <v>28</v>
      </c>
    </row>
    <row r="127" spans="1:5" ht="12.75">
      <c r="A127" s="35" t="s">
        <v>56</v>
      </c>
      <c r="E127" s="39" t="s">
        <v>467</v>
      </c>
    </row>
    <row r="128" spans="1:5" ht="12.75">
      <c r="A128" s="35" t="s">
        <v>57</v>
      </c>
      <c r="E128" s="40" t="s">
        <v>5</v>
      </c>
    </row>
    <row r="129" spans="1:5" ht="12.75">
      <c r="A129" t="s">
        <v>58</v>
      </c>
      <c r="E129" s="39" t="s">
        <v>59</v>
      </c>
    </row>
    <row r="130" spans="1:16" ht="12.75">
      <c r="A130" t="s">
        <v>50</v>
      </c>
      <c s="34" t="s">
        <v>164</v>
      </c>
      <c s="34" t="s">
        <v>468</v>
      </c>
      <c s="35" t="s">
        <v>5</v>
      </c>
      <c s="6" t="s">
        <v>469</v>
      </c>
      <c s="36" t="s">
        <v>465</v>
      </c>
      <c s="37">
        <v>2.22</v>
      </c>
      <c s="36">
        <v>0</v>
      </c>
      <c s="36">
        <f>ROUND(G130*H130,6)</f>
      </c>
      <c r="L130" s="38">
        <v>0</v>
      </c>
      <c s="32">
        <f>ROUND(ROUND(L130,2)*ROUND(G130,3),2)</f>
      </c>
      <c s="36" t="s">
        <v>55</v>
      </c>
      <c>
        <f>(M130*21)/100</f>
      </c>
      <c t="s">
        <v>28</v>
      </c>
    </row>
    <row r="131" spans="1:5" ht="12.75">
      <c r="A131" s="35" t="s">
        <v>56</v>
      </c>
      <c r="E131" s="39" t="s">
        <v>469</v>
      </c>
    </row>
    <row r="132" spans="1:5" ht="12.75">
      <c r="A132" s="35" t="s">
        <v>57</v>
      </c>
      <c r="E132" s="40" t="s">
        <v>5</v>
      </c>
    </row>
    <row r="133" spans="1:5" ht="12.75">
      <c r="A133" t="s">
        <v>58</v>
      </c>
      <c r="E133" s="39" t="s">
        <v>59</v>
      </c>
    </row>
    <row r="134" spans="1:16" ht="12.75">
      <c r="A134" t="s">
        <v>50</v>
      </c>
      <c s="34" t="s">
        <v>168</v>
      </c>
      <c s="34" t="s">
        <v>470</v>
      </c>
      <c s="35" t="s">
        <v>5</v>
      </c>
      <c s="6" t="s">
        <v>471</v>
      </c>
      <c s="36" t="s">
        <v>472</v>
      </c>
      <c s="37">
        <v>1</v>
      </c>
      <c s="36">
        <v>0</v>
      </c>
      <c s="36">
        <f>ROUND(G134*H134,6)</f>
      </c>
      <c r="L134" s="38">
        <v>0</v>
      </c>
      <c s="32">
        <f>ROUND(ROUND(L134,2)*ROUND(G134,3),2)</f>
      </c>
      <c s="36" t="s">
        <v>55</v>
      </c>
      <c>
        <f>(M134*21)/100</f>
      </c>
      <c t="s">
        <v>28</v>
      </c>
    </row>
    <row r="135" spans="1:5" ht="12.75">
      <c r="A135" s="35" t="s">
        <v>56</v>
      </c>
      <c r="E135" s="39" t="s">
        <v>471</v>
      </c>
    </row>
    <row r="136" spans="1:5" ht="12.75">
      <c r="A136" s="35" t="s">
        <v>57</v>
      </c>
      <c r="E136" s="40" t="s">
        <v>5</v>
      </c>
    </row>
    <row r="137" spans="1:5" ht="12.75">
      <c r="A137" t="s">
        <v>58</v>
      </c>
      <c r="E137" s="39" t="s">
        <v>59</v>
      </c>
    </row>
    <row r="138" spans="1:16" ht="12.75">
      <c r="A138" t="s">
        <v>50</v>
      </c>
      <c s="34" t="s">
        <v>172</v>
      </c>
      <c s="34" t="s">
        <v>473</v>
      </c>
      <c s="35" t="s">
        <v>5</v>
      </c>
      <c s="6" t="s">
        <v>474</v>
      </c>
      <c s="36" t="s">
        <v>472</v>
      </c>
      <c s="37">
        <v>1</v>
      </c>
      <c s="36">
        <v>0</v>
      </c>
      <c s="36">
        <f>ROUND(G138*H138,6)</f>
      </c>
      <c r="L138" s="38">
        <v>0</v>
      </c>
      <c s="32">
        <f>ROUND(ROUND(L138,2)*ROUND(G138,3),2)</f>
      </c>
      <c s="36" t="s">
        <v>55</v>
      </c>
      <c>
        <f>(M138*21)/100</f>
      </c>
      <c t="s">
        <v>28</v>
      </c>
    </row>
    <row r="139" spans="1:5" ht="12.75">
      <c r="A139" s="35" t="s">
        <v>56</v>
      </c>
      <c r="E139" s="39" t="s">
        <v>474</v>
      </c>
    </row>
    <row r="140" spans="1:5" ht="12.75">
      <c r="A140" s="35" t="s">
        <v>57</v>
      </c>
      <c r="E140" s="40" t="s">
        <v>5</v>
      </c>
    </row>
    <row r="141" spans="1:5" ht="12.75">
      <c r="A141" t="s">
        <v>58</v>
      </c>
      <c r="E141" s="39" t="s">
        <v>59</v>
      </c>
    </row>
    <row r="142" spans="1:16" ht="12.75">
      <c r="A142" t="s">
        <v>50</v>
      </c>
      <c s="34" t="s">
        <v>176</v>
      </c>
      <c s="34" t="s">
        <v>475</v>
      </c>
      <c s="35" t="s">
        <v>5</v>
      </c>
      <c s="6" t="s">
        <v>476</v>
      </c>
      <c s="36" t="s">
        <v>54</v>
      </c>
      <c s="37">
        <v>1</v>
      </c>
      <c s="36">
        <v>0</v>
      </c>
      <c s="36">
        <f>ROUND(G142*H142,6)</f>
      </c>
      <c r="L142" s="38">
        <v>0</v>
      </c>
      <c s="32">
        <f>ROUND(ROUND(L142,2)*ROUND(G142,3),2)</f>
      </c>
      <c s="36" t="s">
        <v>55</v>
      </c>
      <c>
        <f>(M142*21)/100</f>
      </c>
      <c t="s">
        <v>28</v>
      </c>
    </row>
    <row r="143" spans="1:5" ht="12.75">
      <c r="A143" s="35" t="s">
        <v>56</v>
      </c>
      <c r="E143" s="39" t="s">
        <v>476</v>
      </c>
    </row>
    <row r="144" spans="1:5" ht="12.75">
      <c r="A144" s="35" t="s">
        <v>57</v>
      </c>
      <c r="E144" s="40" t="s">
        <v>5</v>
      </c>
    </row>
    <row r="145" spans="1:5" ht="12.75">
      <c r="A145" t="s">
        <v>58</v>
      </c>
      <c r="E14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479</v>
      </c>
      <c r="E8" s="30" t="s">
        <v>478</v>
      </c>
      <c r="J8" s="29">
        <f>0+J9</f>
      </c>
      <c s="29">
        <f>0+K9</f>
      </c>
      <c s="29">
        <f>0+L9</f>
      </c>
      <c s="29">
        <f>0+M9</f>
      </c>
    </row>
    <row r="9" spans="1:13" ht="12.75">
      <c r="A9" t="s">
        <v>47</v>
      </c>
      <c r="C9" s="31" t="s">
        <v>60</v>
      </c>
      <c r="E9" s="33" t="s">
        <v>414</v>
      </c>
      <c r="J9" s="32">
        <f>0</f>
      </c>
      <c s="32">
        <f>0</f>
      </c>
      <c s="32">
        <f>0+L10+L14+L18+L22+L26+L30+L34+L38+L42+L46+L50+L54+L58+L62+L66+L70+L74+L78</f>
      </c>
      <c s="32">
        <f>0+M10+M14+M18+M22+M26+M30+M34+M38+M42+M46+M50+M54+M58+M62+M66+M70+M74+M78</f>
      </c>
    </row>
    <row r="10" spans="1:16" ht="12.75">
      <c r="A10" t="s">
        <v>50</v>
      </c>
      <c s="34" t="s">
        <v>51</v>
      </c>
      <c s="34" t="s">
        <v>480</v>
      </c>
      <c s="35" t="s">
        <v>5</v>
      </c>
      <c s="6" t="s">
        <v>481</v>
      </c>
      <c s="36" t="s">
        <v>54</v>
      </c>
      <c s="37">
        <v>4</v>
      </c>
      <c s="36">
        <v>0</v>
      </c>
      <c s="36">
        <f>ROUND(G10*H10,6)</f>
      </c>
      <c r="L10" s="38">
        <v>0</v>
      </c>
      <c s="32">
        <f>ROUND(ROUND(L10,2)*ROUND(G10,3),2)</f>
      </c>
      <c s="36" t="s">
        <v>55</v>
      </c>
      <c>
        <f>(M10*21)/100</f>
      </c>
      <c t="s">
        <v>28</v>
      </c>
    </row>
    <row r="11" spans="1:5" ht="12.75">
      <c r="A11" s="35" t="s">
        <v>56</v>
      </c>
      <c r="E11" s="39" t="s">
        <v>481</v>
      </c>
    </row>
    <row r="12" spans="1:5" ht="12.75">
      <c r="A12" s="35" t="s">
        <v>57</v>
      </c>
      <c r="E12" s="40" t="s">
        <v>5</v>
      </c>
    </row>
    <row r="13" spans="1:5" ht="12.75">
      <c r="A13" t="s">
        <v>58</v>
      </c>
      <c r="E13" s="39" t="s">
        <v>59</v>
      </c>
    </row>
    <row r="14" spans="1:16" ht="12.75">
      <c r="A14" t="s">
        <v>50</v>
      </c>
      <c s="34" t="s">
        <v>28</v>
      </c>
      <c s="34" t="s">
        <v>71</v>
      </c>
      <c s="35" t="s">
        <v>5</v>
      </c>
      <c s="6" t="s">
        <v>72</v>
      </c>
      <c s="36" t="s">
        <v>64</v>
      </c>
      <c s="37">
        <v>106</v>
      </c>
      <c s="36">
        <v>0</v>
      </c>
      <c s="36">
        <f>ROUND(G14*H14,6)</f>
      </c>
      <c r="L14" s="38">
        <v>0</v>
      </c>
      <c s="32">
        <f>ROUND(ROUND(L14,2)*ROUND(G14,3),2)</f>
      </c>
      <c s="36" t="s">
        <v>55</v>
      </c>
      <c>
        <f>(M14*21)/100</f>
      </c>
      <c t="s">
        <v>28</v>
      </c>
    </row>
    <row r="15" spans="1:5" ht="12.75">
      <c r="A15" s="35" t="s">
        <v>56</v>
      </c>
      <c r="E15" s="39" t="s">
        <v>72</v>
      </c>
    </row>
    <row r="16" spans="1:5" ht="12.75">
      <c r="A16" s="35" t="s">
        <v>57</v>
      </c>
      <c r="E16" s="40" t="s">
        <v>5</v>
      </c>
    </row>
    <row r="17" spans="1:5" ht="12.75">
      <c r="A17" t="s">
        <v>58</v>
      </c>
      <c r="E17" s="39" t="s">
        <v>59</v>
      </c>
    </row>
    <row r="18" spans="1:16" ht="12.75">
      <c r="A18" t="s">
        <v>50</v>
      </c>
      <c s="34" t="s">
        <v>26</v>
      </c>
      <c s="34" t="s">
        <v>482</v>
      </c>
      <c s="35" t="s">
        <v>5</v>
      </c>
      <c s="6" t="s">
        <v>483</v>
      </c>
      <c s="36" t="s">
        <v>54</v>
      </c>
      <c s="37">
        <v>1</v>
      </c>
      <c s="36">
        <v>0</v>
      </c>
      <c s="36">
        <f>ROUND(G18*H18,6)</f>
      </c>
      <c r="L18" s="38">
        <v>0</v>
      </c>
      <c s="32">
        <f>ROUND(ROUND(L18,2)*ROUND(G18,3),2)</f>
      </c>
      <c s="36" t="s">
        <v>55</v>
      </c>
      <c>
        <f>(M18*21)/100</f>
      </c>
      <c t="s">
        <v>28</v>
      </c>
    </row>
    <row r="19" spans="1:5" ht="12.75">
      <c r="A19" s="35" t="s">
        <v>56</v>
      </c>
      <c r="E19" s="39" t="s">
        <v>483</v>
      </c>
    </row>
    <row r="20" spans="1:5" ht="12.75">
      <c r="A20" s="35" t="s">
        <v>57</v>
      </c>
      <c r="E20" s="40" t="s">
        <v>5</v>
      </c>
    </row>
    <row r="21" spans="1:5" ht="12.75">
      <c r="A21" t="s">
        <v>58</v>
      </c>
      <c r="E21" s="39" t="s">
        <v>59</v>
      </c>
    </row>
    <row r="22" spans="1:16" ht="12.75">
      <c r="A22" t="s">
        <v>50</v>
      </c>
      <c s="34" t="s">
        <v>67</v>
      </c>
      <c s="34" t="s">
        <v>484</v>
      </c>
      <c s="35" t="s">
        <v>5</v>
      </c>
      <c s="6" t="s">
        <v>485</v>
      </c>
      <c s="36" t="s">
        <v>54</v>
      </c>
      <c s="37">
        <v>1</v>
      </c>
      <c s="36">
        <v>0</v>
      </c>
      <c s="36">
        <f>ROUND(G22*H22,6)</f>
      </c>
      <c r="L22" s="38">
        <v>0</v>
      </c>
      <c s="32">
        <f>ROUND(ROUND(L22,2)*ROUND(G22,3),2)</f>
      </c>
      <c s="36" t="s">
        <v>55</v>
      </c>
      <c>
        <f>(M22*21)/100</f>
      </c>
      <c t="s">
        <v>28</v>
      </c>
    </row>
    <row r="23" spans="1:5" ht="12.75">
      <c r="A23" s="35" t="s">
        <v>56</v>
      </c>
      <c r="E23" s="39" t="s">
        <v>485</v>
      </c>
    </row>
    <row r="24" spans="1:5" ht="12.75">
      <c r="A24" s="35" t="s">
        <v>57</v>
      </c>
      <c r="E24" s="40" t="s">
        <v>5</v>
      </c>
    </row>
    <row r="25" spans="1:5" ht="12.75">
      <c r="A25" t="s">
        <v>58</v>
      </c>
      <c r="E25" s="39" t="s">
        <v>59</v>
      </c>
    </row>
    <row r="26" spans="1:16" ht="25.5">
      <c r="A26" t="s">
        <v>50</v>
      </c>
      <c s="34" t="s">
        <v>70</v>
      </c>
      <c s="34" t="s">
        <v>486</v>
      </c>
      <c s="35" t="s">
        <v>5</v>
      </c>
      <c s="6" t="s">
        <v>487</v>
      </c>
      <c s="36" t="s">
        <v>54</v>
      </c>
      <c s="37">
        <v>32</v>
      </c>
      <c s="36">
        <v>0</v>
      </c>
      <c s="36">
        <f>ROUND(G26*H26,6)</f>
      </c>
      <c r="L26" s="38">
        <v>0</v>
      </c>
      <c s="32">
        <f>ROUND(ROUND(L26,2)*ROUND(G26,3),2)</f>
      </c>
      <c s="36" t="s">
        <v>55</v>
      </c>
      <c>
        <f>(M26*21)/100</f>
      </c>
      <c t="s">
        <v>28</v>
      </c>
    </row>
    <row r="27" spans="1:5" ht="25.5">
      <c r="A27" s="35" t="s">
        <v>56</v>
      </c>
      <c r="E27" s="39" t="s">
        <v>487</v>
      </c>
    </row>
    <row r="28" spans="1:5" ht="12.75">
      <c r="A28" s="35" t="s">
        <v>57</v>
      </c>
      <c r="E28" s="40" t="s">
        <v>5</v>
      </c>
    </row>
    <row r="29" spans="1:5" ht="12.75">
      <c r="A29" t="s">
        <v>58</v>
      </c>
      <c r="E29" s="39" t="s">
        <v>59</v>
      </c>
    </row>
    <row r="30" spans="1:16" ht="25.5">
      <c r="A30" t="s">
        <v>50</v>
      </c>
      <c s="34" t="s">
        <v>27</v>
      </c>
      <c s="34" t="s">
        <v>488</v>
      </c>
      <c s="35" t="s">
        <v>5</v>
      </c>
      <c s="6" t="s">
        <v>489</v>
      </c>
      <c s="36" t="s">
        <v>54</v>
      </c>
      <c s="37">
        <v>32</v>
      </c>
      <c s="36">
        <v>0</v>
      </c>
      <c s="36">
        <f>ROUND(G30*H30,6)</f>
      </c>
      <c r="L30" s="38">
        <v>0</v>
      </c>
      <c s="32">
        <f>ROUND(ROUND(L30,2)*ROUND(G30,3),2)</f>
      </c>
      <c s="36" t="s">
        <v>55</v>
      </c>
      <c>
        <f>(M30*21)/100</f>
      </c>
      <c t="s">
        <v>28</v>
      </c>
    </row>
    <row r="31" spans="1:5" ht="25.5">
      <c r="A31" s="35" t="s">
        <v>56</v>
      </c>
      <c r="E31" s="39" t="s">
        <v>489</v>
      </c>
    </row>
    <row r="32" spans="1:5" ht="12.75">
      <c r="A32" s="35" t="s">
        <v>57</v>
      </c>
      <c r="E32" s="40" t="s">
        <v>5</v>
      </c>
    </row>
    <row r="33" spans="1:5" ht="12.75">
      <c r="A33" t="s">
        <v>58</v>
      </c>
      <c r="E33" s="39" t="s">
        <v>59</v>
      </c>
    </row>
    <row r="34" spans="1:16" ht="25.5">
      <c r="A34" t="s">
        <v>50</v>
      </c>
      <c s="34" t="s">
        <v>75</v>
      </c>
      <c s="34" t="s">
        <v>490</v>
      </c>
      <c s="35" t="s">
        <v>5</v>
      </c>
      <c s="6" t="s">
        <v>491</v>
      </c>
      <c s="36" t="s">
        <v>54</v>
      </c>
      <c s="37">
        <v>4</v>
      </c>
      <c s="36">
        <v>0</v>
      </c>
      <c s="36">
        <f>ROUND(G34*H34,6)</f>
      </c>
      <c r="L34" s="38">
        <v>0</v>
      </c>
      <c s="32">
        <f>ROUND(ROUND(L34,2)*ROUND(G34,3),2)</f>
      </c>
      <c s="36" t="s">
        <v>55</v>
      </c>
      <c>
        <f>(M34*21)/100</f>
      </c>
      <c t="s">
        <v>28</v>
      </c>
    </row>
    <row r="35" spans="1:5" ht="25.5">
      <c r="A35" s="35" t="s">
        <v>56</v>
      </c>
      <c r="E35" s="39" t="s">
        <v>491</v>
      </c>
    </row>
    <row r="36" spans="1:5" ht="12.75">
      <c r="A36" s="35" t="s">
        <v>57</v>
      </c>
      <c r="E36" s="40" t="s">
        <v>5</v>
      </c>
    </row>
    <row r="37" spans="1:5" ht="12.75">
      <c r="A37" t="s">
        <v>58</v>
      </c>
      <c r="E37" s="39" t="s">
        <v>59</v>
      </c>
    </row>
    <row r="38" spans="1:16" ht="25.5">
      <c r="A38" t="s">
        <v>50</v>
      </c>
      <c s="34" t="s">
        <v>78</v>
      </c>
      <c s="34" t="s">
        <v>492</v>
      </c>
      <c s="35" t="s">
        <v>5</v>
      </c>
      <c s="6" t="s">
        <v>493</v>
      </c>
      <c s="36" t="s">
        <v>54</v>
      </c>
      <c s="37">
        <v>2</v>
      </c>
      <c s="36">
        <v>0</v>
      </c>
      <c s="36">
        <f>ROUND(G38*H38,6)</f>
      </c>
      <c r="L38" s="38">
        <v>0</v>
      </c>
      <c s="32">
        <f>ROUND(ROUND(L38,2)*ROUND(G38,3),2)</f>
      </c>
      <c s="36" t="s">
        <v>55</v>
      </c>
      <c>
        <f>(M38*21)/100</f>
      </c>
      <c t="s">
        <v>28</v>
      </c>
    </row>
    <row r="39" spans="1:5" ht="25.5">
      <c r="A39" s="35" t="s">
        <v>56</v>
      </c>
      <c r="E39" s="39" t="s">
        <v>493</v>
      </c>
    </row>
    <row r="40" spans="1:5" ht="12.75">
      <c r="A40" s="35" t="s">
        <v>57</v>
      </c>
      <c r="E40" s="40" t="s">
        <v>5</v>
      </c>
    </row>
    <row r="41" spans="1:5" ht="12.75">
      <c r="A41" t="s">
        <v>58</v>
      </c>
      <c r="E41" s="39" t="s">
        <v>59</v>
      </c>
    </row>
    <row r="42" spans="1:16" ht="12.75">
      <c r="A42" t="s">
        <v>50</v>
      </c>
      <c s="34" t="s">
        <v>81</v>
      </c>
      <c s="34" t="s">
        <v>494</v>
      </c>
      <c s="35" t="s">
        <v>5</v>
      </c>
      <c s="6" t="s">
        <v>495</v>
      </c>
      <c s="36" t="s">
        <v>54</v>
      </c>
      <c s="37">
        <v>2</v>
      </c>
      <c s="36">
        <v>0</v>
      </c>
      <c s="36">
        <f>ROUND(G42*H42,6)</f>
      </c>
      <c r="L42" s="38">
        <v>0</v>
      </c>
      <c s="32">
        <f>ROUND(ROUND(L42,2)*ROUND(G42,3),2)</f>
      </c>
      <c s="36" t="s">
        <v>55</v>
      </c>
      <c>
        <f>(M42*21)/100</f>
      </c>
      <c t="s">
        <v>28</v>
      </c>
    </row>
    <row r="43" spans="1:5" ht="12.75">
      <c r="A43" s="35" t="s">
        <v>56</v>
      </c>
      <c r="E43" s="39" t="s">
        <v>495</v>
      </c>
    </row>
    <row r="44" spans="1:5" ht="12.75">
      <c r="A44" s="35" t="s">
        <v>57</v>
      </c>
      <c r="E44" s="40" t="s">
        <v>5</v>
      </c>
    </row>
    <row r="45" spans="1:5" ht="12.75">
      <c r="A45" t="s">
        <v>58</v>
      </c>
      <c r="E45" s="39" t="s">
        <v>59</v>
      </c>
    </row>
    <row r="46" spans="1:16" ht="25.5">
      <c r="A46" t="s">
        <v>50</v>
      </c>
      <c s="34" t="s">
        <v>84</v>
      </c>
      <c s="34" t="s">
        <v>496</v>
      </c>
      <c s="35" t="s">
        <v>5</v>
      </c>
      <c s="6" t="s">
        <v>497</v>
      </c>
      <c s="36" t="s">
        <v>54</v>
      </c>
      <c s="37">
        <v>1</v>
      </c>
      <c s="36">
        <v>0</v>
      </c>
      <c s="36">
        <f>ROUND(G46*H46,6)</f>
      </c>
      <c r="L46" s="38">
        <v>0</v>
      </c>
      <c s="32">
        <f>ROUND(ROUND(L46,2)*ROUND(G46,3),2)</f>
      </c>
      <c s="36" t="s">
        <v>55</v>
      </c>
      <c>
        <f>(M46*21)/100</f>
      </c>
      <c t="s">
        <v>28</v>
      </c>
    </row>
    <row r="47" spans="1:5" ht="25.5">
      <c r="A47" s="35" t="s">
        <v>56</v>
      </c>
      <c r="E47" s="39" t="s">
        <v>497</v>
      </c>
    </row>
    <row r="48" spans="1:5" ht="12.75">
      <c r="A48" s="35" t="s">
        <v>57</v>
      </c>
      <c r="E48" s="40" t="s">
        <v>5</v>
      </c>
    </row>
    <row r="49" spans="1:5" ht="12.75">
      <c r="A49" t="s">
        <v>58</v>
      </c>
      <c r="E49" s="39" t="s">
        <v>59</v>
      </c>
    </row>
    <row r="50" spans="1:16" ht="12.75">
      <c r="A50" t="s">
        <v>50</v>
      </c>
      <c s="34" t="s">
        <v>87</v>
      </c>
      <c s="34" t="s">
        <v>498</v>
      </c>
      <c s="35" t="s">
        <v>5</v>
      </c>
      <c s="6" t="s">
        <v>499</v>
      </c>
      <c s="36" t="s">
        <v>54</v>
      </c>
      <c s="37">
        <v>1</v>
      </c>
      <c s="36">
        <v>0</v>
      </c>
      <c s="36">
        <f>ROUND(G50*H50,6)</f>
      </c>
      <c r="L50" s="38">
        <v>0</v>
      </c>
      <c s="32">
        <f>ROUND(ROUND(L50,2)*ROUND(G50,3),2)</f>
      </c>
      <c s="36" t="s">
        <v>97</v>
      </c>
      <c>
        <f>(M50*21)/100</f>
      </c>
      <c t="s">
        <v>28</v>
      </c>
    </row>
    <row r="51" spans="1:5" ht="12.75">
      <c r="A51" s="35" t="s">
        <v>56</v>
      </c>
      <c r="E51" s="39" t="s">
        <v>499</v>
      </c>
    </row>
    <row r="52" spans="1:5" ht="12.75">
      <c r="A52" s="35" t="s">
        <v>57</v>
      </c>
      <c r="E52" s="40" t="s">
        <v>5</v>
      </c>
    </row>
    <row r="53" spans="1:5" ht="114.75">
      <c r="A53" t="s">
        <v>58</v>
      </c>
      <c r="E53" s="39" t="s">
        <v>397</v>
      </c>
    </row>
    <row r="54" spans="1:16" ht="12.75">
      <c r="A54" t="s">
        <v>50</v>
      </c>
      <c s="34" t="s">
        <v>91</v>
      </c>
      <c s="34" t="s">
        <v>500</v>
      </c>
      <c s="35" t="s">
        <v>5</v>
      </c>
      <c s="6" t="s">
        <v>501</v>
      </c>
      <c s="36" t="s">
        <v>54</v>
      </c>
      <c s="37">
        <v>1</v>
      </c>
      <c s="36">
        <v>0</v>
      </c>
      <c s="36">
        <f>ROUND(G54*H54,6)</f>
      </c>
      <c r="L54" s="38">
        <v>0</v>
      </c>
      <c s="32">
        <f>ROUND(ROUND(L54,2)*ROUND(G54,3),2)</f>
      </c>
      <c s="36" t="s">
        <v>55</v>
      </c>
      <c>
        <f>(M54*21)/100</f>
      </c>
      <c t="s">
        <v>28</v>
      </c>
    </row>
    <row r="55" spans="1:5" ht="12.75">
      <c r="A55" s="35" t="s">
        <v>56</v>
      </c>
      <c r="E55" s="39" t="s">
        <v>501</v>
      </c>
    </row>
    <row r="56" spans="1:5" ht="12.75">
      <c r="A56" s="35" t="s">
        <v>57</v>
      </c>
      <c r="E56" s="40" t="s">
        <v>5</v>
      </c>
    </row>
    <row r="57" spans="1:5" ht="12.75">
      <c r="A57" t="s">
        <v>58</v>
      </c>
      <c r="E57" s="39" t="s">
        <v>59</v>
      </c>
    </row>
    <row r="58" spans="1:16" ht="12.75">
      <c r="A58" t="s">
        <v>50</v>
      </c>
      <c s="34" t="s">
        <v>94</v>
      </c>
      <c s="34" t="s">
        <v>502</v>
      </c>
      <c s="35" t="s">
        <v>5</v>
      </c>
      <c s="6" t="s">
        <v>503</v>
      </c>
      <c s="36" t="s">
        <v>54</v>
      </c>
      <c s="37">
        <v>1</v>
      </c>
      <c s="36">
        <v>0</v>
      </c>
      <c s="36">
        <f>ROUND(G58*H58,6)</f>
      </c>
      <c r="L58" s="38">
        <v>0</v>
      </c>
      <c s="32">
        <f>ROUND(ROUND(L58,2)*ROUND(G58,3),2)</f>
      </c>
      <c s="36" t="s">
        <v>55</v>
      </c>
      <c>
        <f>(M58*21)/100</f>
      </c>
      <c t="s">
        <v>28</v>
      </c>
    </row>
    <row r="59" spans="1:5" ht="12.75">
      <c r="A59" s="35" t="s">
        <v>56</v>
      </c>
      <c r="E59" s="39" t="s">
        <v>503</v>
      </c>
    </row>
    <row r="60" spans="1:5" ht="12.75">
      <c r="A60" s="35" t="s">
        <v>57</v>
      </c>
      <c r="E60" s="40" t="s">
        <v>5</v>
      </c>
    </row>
    <row r="61" spans="1:5" ht="12.75">
      <c r="A61" t="s">
        <v>58</v>
      </c>
      <c r="E61" s="39" t="s">
        <v>59</v>
      </c>
    </row>
    <row r="62" spans="1:16" ht="25.5">
      <c r="A62" t="s">
        <v>50</v>
      </c>
      <c s="34" t="s">
        <v>101</v>
      </c>
      <c s="34" t="s">
        <v>504</v>
      </c>
      <c s="35" t="s">
        <v>5</v>
      </c>
      <c s="6" t="s">
        <v>505</v>
      </c>
      <c s="36" t="s">
        <v>54</v>
      </c>
      <c s="37">
        <v>5</v>
      </c>
      <c s="36">
        <v>0</v>
      </c>
      <c s="36">
        <f>ROUND(G62*H62,6)</f>
      </c>
      <c r="L62" s="38">
        <v>0</v>
      </c>
      <c s="32">
        <f>ROUND(ROUND(L62,2)*ROUND(G62,3),2)</f>
      </c>
      <c s="36" t="s">
        <v>55</v>
      </c>
      <c>
        <f>(M62*21)/100</f>
      </c>
      <c t="s">
        <v>28</v>
      </c>
    </row>
    <row r="63" spans="1:5" ht="25.5">
      <c r="A63" s="35" t="s">
        <v>56</v>
      </c>
      <c r="E63" s="39" t="s">
        <v>505</v>
      </c>
    </row>
    <row r="64" spans="1:5" ht="12.75">
      <c r="A64" s="35" t="s">
        <v>57</v>
      </c>
      <c r="E64" s="40" t="s">
        <v>5</v>
      </c>
    </row>
    <row r="65" spans="1:5" ht="12.75">
      <c r="A65" t="s">
        <v>58</v>
      </c>
      <c r="E65" s="39" t="s">
        <v>59</v>
      </c>
    </row>
    <row r="66" spans="1:16" ht="12.75">
      <c r="A66" t="s">
        <v>50</v>
      </c>
      <c s="34" t="s">
        <v>104</v>
      </c>
      <c s="34" t="s">
        <v>506</v>
      </c>
      <c s="35" t="s">
        <v>5</v>
      </c>
      <c s="6" t="s">
        <v>507</v>
      </c>
      <c s="36" t="s">
        <v>54</v>
      </c>
      <c s="37">
        <v>1</v>
      </c>
      <c s="36">
        <v>0</v>
      </c>
      <c s="36">
        <f>ROUND(G66*H66,6)</f>
      </c>
      <c r="L66" s="38">
        <v>0</v>
      </c>
      <c s="32">
        <f>ROUND(ROUND(L66,2)*ROUND(G66,3),2)</f>
      </c>
      <c s="36" t="s">
        <v>55</v>
      </c>
      <c>
        <f>(M66*21)/100</f>
      </c>
      <c t="s">
        <v>28</v>
      </c>
    </row>
    <row r="67" spans="1:5" ht="12.75">
      <c r="A67" s="35" t="s">
        <v>56</v>
      </c>
      <c r="E67" s="39" t="s">
        <v>507</v>
      </c>
    </row>
    <row r="68" spans="1:5" ht="12.75">
      <c r="A68" s="35" t="s">
        <v>57</v>
      </c>
      <c r="E68" s="40" t="s">
        <v>5</v>
      </c>
    </row>
    <row r="69" spans="1:5" ht="12.75">
      <c r="A69" t="s">
        <v>58</v>
      </c>
      <c r="E69" s="39" t="s">
        <v>59</v>
      </c>
    </row>
    <row r="70" spans="1:16" ht="12.75">
      <c r="A70" t="s">
        <v>50</v>
      </c>
      <c s="34" t="s">
        <v>109</v>
      </c>
      <c s="34" t="s">
        <v>498</v>
      </c>
      <c s="35" t="s">
        <v>51</v>
      </c>
      <c s="6" t="s">
        <v>508</v>
      </c>
      <c s="36" t="s">
        <v>54</v>
      </c>
      <c s="37">
        <v>1</v>
      </c>
      <c s="36">
        <v>0</v>
      </c>
      <c s="36">
        <f>ROUND(G70*H70,6)</f>
      </c>
      <c r="L70" s="38">
        <v>0</v>
      </c>
      <c s="32">
        <f>ROUND(ROUND(L70,2)*ROUND(G70,3),2)</f>
      </c>
      <c s="36" t="s">
        <v>97</v>
      </c>
      <c>
        <f>(M70*21)/100</f>
      </c>
      <c t="s">
        <v>28</v>
      </c>
    </row>
    <row r="71" spans="1:5" ht="12.75">
      <c r="A71" s="35" t="s">
        <v>56</v>
      </c>
      <c r="E71" s="39" t="s">
        <v>508</v>
      </c>
    </row>
    <row r="72" spans="1:5" ht="12.75">
      <c r="A72" s="35" t="s">
        <v>57</v>
      </c>
      <c r="E72" s="40" t="s">
        <v>5</v>
      </c>
    </row>
    <row r="73" spans="1:5" ht="12.75">
      <c r="A73" t="s">
        <v>58</v>
      </c>
      <c r="E73" s="39" t="s">
        <v>5</v>
      </c>
    </row>
    <row r="74" spans="1:16" ht="12.75">
      <c r="A74" t="s">
        <v>50</v>
      </c>
      <c s="34" t="s">
        <v>112</v>
      </c>
      <c s="34" t="s">
        <v>509</v>
      </c>
      <c s="35" t="s">
        <v>5</v>
      </c>
      <c s="6" t="s">
        <v>510</v>
      </c>
      <c s="36" t="s">
        <v>511</v>
      </c>
      <c s="37">
        <v>1</v>
      </c>
      <c s="36">
        <v>0</v>
      </c>
      <c s="36">
        <f>ROUND(G74*H74,6)</f>
      </c>
      <c r="L74" s="38">
        <v>0</v>
      </c>
      <c s="32">
        <f>ROUND(ROUND(L74,2)*ROUND(G74,3),2)</f>
      </c>
      <c s="36" t="s">
        <v>97</v>
      </c>
      <c>
        <f>(M74*21)/100</f>
      </c>
      <c t="s">
        <v>28</v>
      </c>
    </row>
    <row r="75" spans="1:5" ht="12.75">
      <c r="A75" s="35" t="s">
        <v>56</v>
      </c>
      <c r="E75" s="39" t="s">
        <v>510</v>
      </c>
    </row>
    <row r="76" spans="1:5" ht="12.75">
      <c r="A76" s="35" t="s">
        <v>57</v>
      </c>
      <c r="E76" s="40" t="s">
        <v>5</v>
      </c>
    </row>
    <row r="77" spans="1:5" ht="12.75">
      <c r="A77" t="s">
        <v>58</v>
      </c>
      <c r="E77" s="39" t="s">
        <v>5</v>
      </c>
    </row>
    <row r="78" spans="1:16" ht="12.75">
      <c r="A78" t="s">
        <v>50</v>
      </c>
      <c s="34" t="s">
        <v>115</v>
      </c>
      <c s="34" t="s">
        <v>512</v>
      </c>
      <c s="35" t="s">
        <v>5</v>
      </c>
      <c s="6" t="s">
        <v>513</v>
      </c>
      <c s="36" t="s">
        <v>511</v>
      </c>
      <c s="37">
        <v>1</v>
      </c>
      <c s="36">
        <v>0</v>
      </c>
      <c s="36">
        <f>ROUND(G78*H78,6)</f>
      </c>
      <c r="L78" s="38">
        <v>0</v>
      </c>
      <c s="32">
        <f>ROUND(ROUND(L78,2)*ROUND(G78,3),2)</f>
      </c>
      <c s="36" t="s">
        <v>97</v>
      </c>
      <c>
        <f>(M78*21)/100</f>
      </c>
      <c t="s">
        <v>28</v>
      </c>
    </row>
    <row r="79" spans="1:5" ht="12.75">
      <c r="A79" s="35" t="s">
        <v>56</v>
      </c>
      <c r="E79" s="39" t="s">
        <v>513</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516</v>
      </c>
      <c r="E8" s="30" t="s">
        <v>515</v>
      </c>
      <c r="J8" s="29">
        <f>0+J9</f>
      </c>
      <c s="29">
        <f>0+K9</f>
      </c>
      <c s="29">
        <f>0+L9</f>
      </c>
      <c s="29">
        <f>0+M9</f>
      </c>
    </row>
    <row r="9" spans="1:13" ht="12.75">
      <c r="A9" t="s">
        <v>47</v>
      </c>
      <c r="C9" s="31" t="s">
        <v>60</v>
      </c>
      <c r="E9" s="33" t="s">
        <v>414</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25.5">
      <c r="A10" t="s">
        <v>50</v>
      </c>
      <c s="34" t="s">
        <v>51</v>
      </c>
      <c s="34" t="s">
        <v>415</v>
      </c>
      <c s="35" t="s">
        <v>5</v>
      </c>
      <c s="6" t="s">
        <v>416</v>
      </c>
      <c s="36" t="s">
        <v>64</v>
      </c>
      <c s="37">
        <v>100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417</v>
      </c>
      <c s="35" t="s">
        <v>5</v>
      </c>
      <c s="6" t="s">
        <v>418</v>
      </c>
      <c s="36" t="s">
        <v>64</v>
      </c>
      <c s="37">
        <v>1050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1000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12.75">
      <c r="A22" t="s">
        <v>50</v>
      </c>
      <c s="34" t="s">
        <v>67</v>
      </c>
      <c s="34" t="s">
        <v>421</v>
      </c>
      <c s="35" t="s">
        <v>5</v>
      </c>
      <c s="6" t="s">
        <v>422</v>
      </c>
      <c s="36" t="s">
        <v>423</v>
      </c>
      <c s="37">
        <v>3</v>
      </c>
      <c s="36">
        <v>0</v>
      </c>
      <c s="36">
        <f>ROUND(G22*H22,6)</f>
      </c>
      <c r="L22" s="38">
        <v>0</v>
      </c>
      <c s="32">
        <f>ROUND(ROUND(L22,2)*ROUND(G22,3),2)</f>
      </c>
      <c s="36" t="s">
        <v>55</v>
      </c>
      <c>
        <f>(M22*21)/100</f>
      </c>
      <c t="s">
        <v>28</v>
      </c>
    </row>
    <row r="23" spans="1:5" ht="12.75">
      <c r="A23" s="35" t="s">
        <v>56</v>
      </c>
      <c r="E23" s="39" t="s">
        <v>422</v>
      </c>
    </row>
    <row r="24" spans="1:5" ht="12.75">
      <c r="A24" s="35" t="s">
        <v>57</v>
      </c>
      <c r="E24" s="40" t="s">
        <v>5</v>
      </c>
    </row>
    <row r="25" spans="1:5" ht="12.75">
      <c r="A25" t="s">
        <v>58</v>
      </c>
      <c r="E25" s="39" t="s">
        <v>59</v>
      </c>
    </row>
    <row r="26" spans="1:16" ht="25.5">
      <c r="A26" t="s">
        <v>50</v>
      </c>
      <c s="34" t="s">
        <v>70</v>
      </c>
      <c s="34" t="s">
        <v>519</v>
      </c>
      <c s="35" t="s">
        <v>5</v>
      </c>
      <c s="6" t="s">
        <v>520</v>
      </c>
      <c s="36" t="s">
        <v>54</v>
      </c>
      <c s="37">
        <v>32</v>
      </c>
      <c s="36">
        <v>0</v>
      </c>
      <c s="36">
        <f>ROUND(G26*H26,6)</f>
      </c>
      <c r="L26" s="38">
        <v>0</v>
      </c>
      <c s="32">
        <f>ROUND(ROUND(L26,2)*ROUND(G26,3),2)</f>
      </c>
      <c s="36" t="s">
        <v>55</v>
      </c>
      <c>
        <f>(M26*21)/100</f>
      </c>
      <c t="s">
        <v>28</v>
      </c>
    </row>
    <row r="27" spans="1:5" ht="25.5">
      <c r="A27" s="35" t="s">
        <v>56</v>
      </c>
      <c r="E27" s="39" t="s">
        <v>520</v>
      </c>
    </row>
    <row r="28" spans="1:5" ht="12.75">
      <c r="A28" s="35" t="s">
        <v>57</v>
      </c>
      <c r="E28" s="40" t="s">
        <v>5</v>
      </c>
    </row>
    <row r="29" spans="1:5" ht="12.75">
      <c r="A29" t="s">
        <v>58</v>
      </c>
      <c r="E29" s="39" t="s">
        <v>59</v>
      </c>
    </row>
    <row r="30" spans="1:16" ht="12.75">
      <c r="A30" t="s">
        <v>50</v>
      </c>
      <c s="34" t="s">
        <v>27</v>
      </c>
      <c s="34" t="s">
        <v>65</v>
      </c>
      <c s="35" t="s">
        <v>5</v>
      </c>
      <c s="6" t="s">
        <v>66</v>
      </c>
      <c s="36" t="s">
        <v>64</v>
      </c>
      <c s="37">
        <v>190</v>
      </c>
      <c s="36">
        <v>0</v>
      </c>
      <c s="36">
        <f>ROUND(G30*H30,6)</f>
      </c>
      <c r="L30" s="38">
        <v>0</v>
      </c>
      <c s="32">
        <f>ROUND(ROUND(L30,2)*ROUND(G30,3),2)</f>
      </c>
      <c s="36" t="s">
        <v>55</v>
      </c>
      <c>
        <f>(M30*21)/100</f>
      </c>
      <c t="s">
        <v>28</v>
      </c>
    </row>
    <row r="31" spans="1:5" ht="12.75">
      <c r="A31" s="35" t="s">
        <v>56</v>
      </c>
      <c r="E31" s="39" t="s">
        <v>66</v>
      </c>
    </row>
    <row r="32" spans="1:5" ht="12.75">
      <c r="A32" s="35" t="s">
        <v>57</v>
      </c>
      <c r="E32" s="40" t="s">
        <v>5</v>
      </c>
    </row>
    <row r="33" spans="1:5" ht="12.75">
      <c r="A33" t="s">
        <v>58</v>
      </c>
      <c r="E33" s="39" t="s">
        <v>59</v>
      </c>
    </row>
    <row r="34" spans="1:16" ht="12.75">
      <c r="A34" t="s">
        <v>50</v>
      </c>
      <c s="34" t="s">
        <v>75</v>
      </c>
      <c s="34" t="s">
        <v>253</v>
      </c>
      <c s="35" t="s">
        <v>5</v>
      </c>
      <c s="6" t="s">
        <v>254</v>
      </c>
      <c s="36" t="s">
        <v>64</v>
      </c>
      <c s="37">
        <v>1050</v>
      </c>
      <c s="36">
        <v>0</v>
      </c>
      <c s="36">
        <f>ROUND(G34*H34,6)</f>
      </c>
      <c r="L34" s="38">
        <v>0</v>
      </c>
      <c s="32">
        <f>ROUND(ROUND(L34,2)*ROUND(G34,3),2)</f>
      </c>
      <c s="36" t="s">
        <v>55</v>
      </c>
      <c>
        <f>(M34*21)/100</f>
      </c>
      <c t="s">
        <v>28</v>
      </c>
    </row>
    <row r="35" spans="1:5" ht="12.75">
      <c r="A35" s="35" t="s">
        <v>56</v>
      </c>
      <c r="E35" s="39" t="s">
        <v>254</v>
      </c>
    </row>
    <row r="36" spans="1:5" ht="12.75">
      <c r="A36" s="35" t="s">
        <v>57</v>
      </c>
      <c r="E36" s="40" t="s">
        <v>5</v>
      </c>
    </row>
    <row r="37" spans="1:5" ht="12.75">
      <c r="A37" t="s">
        <v>58</v>
      </c>
      <c r="E37" s="39" t="s">
        <v>59</v>
      </c>
    </row>
    <row r="38" spans="1:16" ht="12.75">
      <c r="A38" t="s">
        <v>50</v>
      </c>
      <c s="34" t="s">
        <v>78</v>
      </c>
      <c s="34" t="s">
        <v>88</v>
      </c>
      <c s="35" t="s">
        <v>5</v>
      </c>
      <c s="6" t="s">
        <v>89</v>
      </c>
      <c s="36" t="s">
        <v>90</v>
      </c>
      <c s="37">
        <v>8</v>
      </c>
      <c s="36">
        <v>0</v>
      </c>
      <c s="36">
        <f>ROUND(G38*H38,6)</f>
      </c>
      <c r="L38" s="38">
        <v>0</v>
      </c>
      <c s="32">
        <f>ROUND(ROUND(L38,2)*ROUND(G38,3),2)</f>
      </c>
      <c s="36" t="s">
        <v>55</v>
      </c>
      <c>
        <f>(M38*21)/100</f>
      </c>
      <c t="s">
        <v>28</v>
      </c>
    </row>
    <row r="39" spans="1:5" ht="12.75">
      <c r="A39" s="35" t="s">
        <v>56</v>
      </c>
      <c r="E39" s="39" t="s">
        <v>89</v>
      </c>
    </row>
    <row r="40" spans="1:5" ht="12.75">
      <c r="A40" s="35" t="s">
        <v>57</v>
      </c>
      <c r="E40" s="40" t="s">
        <v>5</v>
      </c>
    </row>
    <row r="41" spans="1:5" ht="12.75">
      <c r="A41" t="s">
        <v>58</v>
      </c>
      <c r="E41" s="39" t="s">
        <v>59</v>
      </c>
    </row>
    <row r="42" spans="1:16" ht="25.5">
      <c r="A42" t="s">
        <v>50</v>
      </c>
      <c s="34" t="s">
        <v>81</v>
      </c>
      <c s="34" t="s">
        <v>521</v>
      </c>
      <c s="35" t="s">
        <v>5</v>
      </c>
      <c s="6" t="s">
        <v>522</v>
      </c>
      <c s="36" t="s">
        <v>432</v>
      </c>
      <c s="37">
        <v>4.04</v>
      </c>
      <c s="36">
        <v>0</v>
      </c>
      <c s="36">
        <f>ROUND(G42*H42,6)</f>
      </c>
      <c r="L42" s="38">
        <v>0</v>
      </c>
      <c s="32">
        <f>ROUND(ROUND(L42,2)*ROUND(G42,3),2)</f>
      </c>
      <c s="36" t="s">
        <v>55</v>
      </c>
      <c>
        <f>(M42*21)/100</f>
      </c>
      <c t="s">
        <v>28</v>
      </c>
    </row>
    <row r="43" spans="1:5" ht="25.5">
      <c r="A43" s="35" t="s">
        <v>56</v>
      </c>
      <c r="E43" s="39" t="s">
        <v>522</v>
      </c>
    </row>
    <row r="44" spans="1:5" ht="12.75">
      <c r="A44" s="35" t="s">
        <v>57</v>
      </c>
      <c r="E44" s="40" t="s">
        <v>5</v>
      </c>
    </row>
    <row r="45" spans="1:5" ht="12.75">
      <c r="A45" t="s">
        <v>58</v>
      </c>
      <c r="E45" s="39" t="s">
        <v>59</v>
      </c>
    </row>
    <row r="46" spans="1:16" ht="25.5">
      <c r="A46" t="s">
        <v>50</v>
      </c>
      <c s="34" t="s">
        <v>84</v>
      </c>
      <c s="34" t="s">
        <v>523</v>
      </c>
      <c s="35" t="s">
        <v>5</v>
      </c>
      <c s="6" t="s">
        <v>524</v>
      </c>
      <c s="36" t="s">
        <v>432</v>
      </c>
      <c s="37">
        <v>4.04</v>
      </c>
      <c s="36">
        <v>0</v>
      </c>
      <c s="36">
        <f>ROUND(G46*H46,6)</f>
      </c>
      <c r="L46" s="38">
        <v>0</v>
      </c>
      <c s="32">
        <f>ROUND(ROUND(L46,2)*ROUND(G46,3),2)</f>
      </c>
      <c s="36" t="s">
        <v>55</v>
      </c>
      <c>
        <f>(M46*21)/100</f>
      </c>
      <c t="s">
        <v>28</v>
      </c>
    </row>
    <row r="47" spans="1:5" ht="25.5">
      <c r="A47" s="35" t="s">
        <v>56</v>
      </c>
      <c r="E47" s="39" t="s">
        <v>524</v>
      </c>
    </row>
    <row r="48" spans="1:5" ht="12.75">
      <c r="A48" s="35" t="s">
        <v>57</v>
      </c>
      <c r="E48" s="40" t="s">
        <v>5</v>
      </c>
    </row>
    <row r="49" spans="1:5" ht="12.75">
      <c r="A49" t="s">
        <v>58</v>
      </c>
      <c r="E49" s="39" t="s">
        <v>59</v>
      </c>
    </row>
    <row r="50" spans="1:16" ht="12.75">
      <c r="A50" t="s">
        <v>50</v>
      </c>
      <c s="34" t="s">
        <v>87</v>
      </c>
      <c s="34" t="s">
        <v>368</v>
      </c>
      <c s="35" t="s">
        <v>5</v>
      </c>
      <c s="6" t="s">
        <v>369</v>
      </c>
      <c s="36" t="s">
        <v>54</v>
      </c>
      <c s="37">
        <v>4</v>
      </c>
      <c s="36">
        <v>0</v>
      </c>
      <c s="36">
        <f>ROUND(G50*H50,6)</f>
      </c>
      <c r="L50" s="38">
        <v>0</v>
      </c>
      <c s="32">
        <f>ROUND(ROUND(L50,2)*ROUND(G50,3),2)</f>
      </c>
      <c s="36" t="s">
        <v>55</v>
      </c>
      <c>
        <f>(M50*21)/100</f>
      </c>
      <c t="s">
        <v>28</v>
      </c>
    </row>
    <row r="51" spans="1:5" ht="12.75">
      <c r="A51" s="35" t="s">
        <v>56</v>
      </c>
      <c r="E51" s="39" t="s">
        <v>369</v>
      </c>
    </row>
    <row r="52" spans="1:5" ht="12.75">
      <c r="A52" s="35" t="s">
        <v>57</v>
      </c>
      <c r="E52" s="40" t="s">
        <v>5</v>
      </c>
    </row>
    <row r="53" spans="1:5" ht="12.75">
      <c r="A53" t="s">
        <v>58</v>
      </c>
      <c r="E53" s="39" t="s">
        <v>59</v>
      </c>
    </row>
    <row r="54" spans="1:16" ht="12.75">
      <c r="A54" t="s">
        <v>50</v>
      </c>
      <c s="34" t="s">
        <v>91</v>
      </c>
      <c s="34" t="s">
        <v>371</v>
      </c>
      <c s="35" t="s">
        <v>5</v>
      </c>
      <c s="6" t="s">
        <v>372</v>
      </c>
      <c s="36" t="s">
        <v>54</v>
      </c>
      <c s="37">
        <v>4</v>
      </c>
      <c s="36">
        <v>0</v>
      </c>
      <c s="36">
        <f>ROUND(G54*H54,6)</f>
      </c>
      <c r="L54" s="38">
        <v>0</v>
      </c>
      <c s="32">
        <f>ROUND(ROUND(L54,2)*ROUND(G54,3),2)</f>
      </c>
      <c s="36" t="s">
        <v>55</v>
      </c>
      <c>
        <f>(M54*21)/100</f>
      </c>
      <c t="s">
        <v>28</v>
      </c>
    </row>
    <row r="55" spans="1:5" ht="12.75">
      <c r="A55" s="35" t="s">
        <v>56</v>
      </c>
      <c r="E55" s="39" t="s">
        <v>372</v>
      </c>
    </row>
    <row r="56" spans="1:5" ht="12.75">
      <c r="A56" s="35" t="s">
        <v>57</v>
      </c>
      <c r="E56" s="40" t="s">
        <v>5</v>
      </c>
    </row>
    <row r="57" spans="1:5" ht="12.75">
      <c r="A57" t="s">
        <v>58</v>
      </c>
      <c r="E57" s="39" t="s">
        <v>59</v>
      </c>
    </row>
    <row r="58" spans="1:16" ht="12.75">
      <c r="A58" t="s">
        <v>50</v>
      </c>
      <c s="34" t="s">
        <v>94</v>
      </c>
      <c s="34" t="s">
        <v>525</v>
      </c>
      <c s="35" t="s">
        <v>5</v>
      </c>
      <c s="6" t="s">
        <v>526</v>
      </c>
      <c s="36" t="s">
        <v>54</v>
      </c>
      <c s="37">
        <v>1</v>
      </c>
      <c s="36">
        <v>0</v>
      </c>
      <c s="36">
        <f>ROUND(G58*H58,6)</f>
      </c>
      <c r="L58" s="38">
        <v>0</v>
      </c>
      <c s="32">
        <f>ROUND(ROUND(L58,2)*ROUND(G58,3),2)</f>
      </c>
      <c s="36" t="s">
        <v>55</v>
      </c>
      <c>
        <f>(M58*21)/100</f>
      </c>
      <c t="s">
        <v>28</v>
      </c>
    </row>
    <row r="59" spans="1:5" ht="12.75">
      <c r="A59" s="35" t="s">
        <v>56</v>
      </c>
      <c r="E59" s="39" t="s">
        <v>526</v>
      </c>
    </row>
    <row r="60" spans="1:5" ht="12.75">
      <c r="A60" s="35" t="s">
        <v>57</v>
      </c>
      <c r="E60" s="40" t="s">
        <v>5</v>
      </c>
    </row>
    <row r="61" spans="1:5" ht="12.75">
      <c r="A61" t="s">
        <v>58</v>
      </c>
      <c r="E61" s="39" t="s">
        <v>59</v>
      </c>
    </row>
    <row r="62" spans="1:16" ht="12.75">
      <c r="A62" t="s">
        <v>50</v>
      </c>
      <c s="34" t="s">
        <v>101</v>
      </c>
      <c s="34" t="s">
        <v>527</v>
      </c>
      <c s="35" t="s">
        <v>5</v>
      </c>
      <c s="6" t="s">
        <v>528</v>
      </c>
      <c s="36" t="s">
        <v>54</v>
      </c>
      <c s="37">
        <v>1</v>
      </c>
      <c s="36">
        <v>0</v>
      </c>
      <c s="36">
        <f>ROUND(G62*H62,6)</f>
      </c>
      <c r="L62" s="38">
        <v>0</v>
      </c>
      <c s="32">
        <f>ROUND(ROUND(L62,2)*ROUND(G62,3),2)</f>
      </c>
      <c s="36" t="s">
        <v>55</v>
      </c>
      <c>
        <f>(M62*21)/100</f>
      </c>
      <c t="s">
        <v>28</v>
      </c>
    </row>
    <row r="63" spans="1:5" ht="12.75">
      <c r="A63" s="35" t="s">
        <v>56</v>
      </c>
      <c r="E63" s="39" t="s">
        <v>528</v>
      </c>
    </row>
    <row r="64" spans="1:5" ht="12.75">
      <c r="A64" s="35" t="s">
        <v>57</v>
      </c>
      <c r="E64" s="40" t="s">
        <v>5</v>
      </c>
    </row>
    <row r="65" spans="1:5" ht="12.75">
      <c r="A65" t="s">
        <v>58</v>
      </c>
      <c r="E65" s="39" t="s">
        <v>59</v>
      </c>
    </row>
    <row r="66" spans="1:16" ht="12.75">
      <c r="A66" t="s">
        <v>50</v>
      </c>
      <c s="34" t="s">
        <v>104</v>
      </c>
      <c s="34" t="s">
        <v>529</v>
      </c>
      <c s="35" t="s">
        <v>5</v>
      </c>
      <c s="6" t="s">
        <v>530</v>
      </c>
      <c s="36" t="s">
        <v>54</v>
      </c>
      <c s="37">
        <v>1</v>
      </c>
      <c s="36">
        <v>0</v>
      </c>
      <c s="36">
        <f>ROUND(G66*H66,6)</f>
      </c>
      <c r="L66" s="38">
        <v>0</v>
      </c>
      <c s="32">
        <f>ROUND(ROUND(L66,2)*ROUND(G66,3),2)</f>
      </c>
      <c s="36" t="s">
        <v>55</v>
      </c>
      <c>
        <f>(M66*21)/100</f>
      </c>
      <c t="s">
        <v>28</v>
      </c>
    </row>
    <row r="67" spans="1:5" ht="12.75">
      <c r="A67" s="35" t="s">
        <v>56</v>
      </c>
      <c r="E67" s="39" t="s">
        <v>530</v>
      </c>
    </row>
    <row r="68" spans="1:5" ht="12.75">
      <c r="A68" s="35" t="s">
        <v>57</v>
      </c>
      <c r="E68" s="40" t="s">
        <v>5</v>
      </c>
    </row>
    <row r="69" spans="1:5" ht="12.75">
      <c r="A69" t="s">
        <v>58</v>
      </c>
      <c r="E69" s="39" t="s">
        <v>59</v>
      </c>
    </row>
    <row r="70" spans="1:16" ht="12.75">
      <c r="A70" t="s">
        <v>50</v>
      </c>
      <c s="34" t="s">
        <v>109</v>
      </c>
      <c s="34" t="s">
        <v>531</v>
      </c>
      <c s="35" t="s">
        <v>5</v>
      </c>
      <c s="6" t="s">
        <v>532</v>
      </c>
      <c s="36" t="s">
        <v>54</v>
      </c>
      <c s="37">
        <v>1</v>
      </c>
      <c s="36">
        <v>0</v>
      </c>
      <c s="36">
        <f>ROUND(G70*H70,6)</f>
      </c>
      <c r="L70" s="38">
        <v>0</v>
      </c>
      <c s="32">
        <f>ROUND(ROUND(L70,2)*ROUND(G70,3),2)</f>
      </c>
      <c s="36" t="s">
        <v>55</v>
      </c>
      <c>
        <f>(M70*21)/100</f>
      </c>
      <c t="s">
        <v>28</v>
      </c>
    </row>
    <row r="71" spans="1:5" ht="12.75">
      <c r="A71" s="35" t="s">
        <v>56</v>
      </c>
      <c r="E71" s="39" t="s">
        <v>532</v>
      </c>
    </row>
    <row r="72" spans="1:5" ht="12.75">
      <c r="A72" s="35" t="s">
        <v>57</v>
      </c>
      <c r="E72" s="40" t="s">
        <v>5</v>
      </c>
    </row>
    <row r="73" spans="1:5" ht="12.75">
      <c r="A73" t="s">
        <v>58</v>
      </c>
      <c r="E73" s="39" t="s">
        <v>59</v>
      </c>
    </row>
    <row r="74" spans="1:16" ht="12.75">
      <c r="A74" t="s">
        <v>50</v>
      </c>
      <c s="34" t="s">
        <v>112</v>
      </c>
      <c s="34" t="s">
        <v>533</v>
      </c>
      <c s="35" t="s">
        <v>5</v>
      </c>
      <c s="6" t="s">
        <v>534</v>
      </c>
      <c s="36" t="s">
        <v>54</v>
      </c>
      <c s="37">
        <v>1</v>
      </c>
      <c s="36">
        <v>0</v>
      </c>
      <c s="36">
        <f>ROUND(G74*H74,6)</f>
      </c>
      <c r="L74" s="38">
        <v>0</v>
      </c>
      <c s="32">
        <f>ROUND(ROUND(L74,2)*ROUND(G74,3),2)</f>
      </c>
      <c s="36" t="s">
        <v>55</v>
      </c>
      <c>
        <f>(M74*21)/100</f>
      </c>
      <c t="s">
        <v>28</v>
      </c>
    </row>
    <row r="75" spans="1:5" ht="12.75">
      <c r="A75" s="35" t="s">
        <v>56</v>
      </c>
      <c r="E75" s="39" t="s">
        <v>534</v>
      </c>
    </row>
    <row r="76" spans="1:5" ht="12.75">
      <c r="A76" s="35" t="s">
        <v>57</v>
      </c>
      <c r="E76" s="40" t="s">
        <v>5</v>
      </c>
    </row>
    <row r="77" spans="1:5" ht="12.75">
      <c r="A77" t="s">
        <v>58</v>
      </c>
      <c r="E77" s="39" t="s">
        <v>59</v>
      </c>
    </row>
    <row r="78" spans="1:16" ht="12.75">
      <c r="A78" t="s">
        <v>50</v>
      </c>
      <c s="34" t="s">
        <v>115</v>
      </c>
      <c s="34" t="s">
        <v>535</v>
      </c>
      <c s="35" t="s">
        <v>5</v>
      </c>
      <c s="6" t="s">
        <v>536</v>
      </c>
      <c s="36" t="s">
        <v>54</v>
      </c>
      <c s="37">
        <v>1</v>
      </c>
      <c s="36">
        <v>0</v>
      </c>
      <c s="36">
        <f>ROUND(G78*H78,6)</f>
      </c>
      <c r="L78" s="38">
        <v>0</v>
      </c>
      <c s="32">
        <f>ROUND(ROUND(L78,2)*ROUND(G78,3),2)</f>
      </c>
      <c s="36" t="s">
        <v>55</v>
      </c>
      <c>
        <f>(M78*21)/100</f>
      </c>
      <c t="s">
        <v>28</v>
      </c>
    </row>
    <row r="79" spans="1:5" ht="12.75">
      <c r="A79" s="35" t="s">
        <v>56</v>
      </c>
      <c r="E79" s="39" t="s">
        <v>536</v>
      </c>
    </row>
    <row r="80" spans="1:5" ht="12.75">
      <c r="A80" s="35" t="s">
        <v>57</v>
      </c>
      <c r="E80" s="40" t="s">
        <v>5</v>
      </c>
    </row>
    <row r="81" spans="1:5" ht="12.75">
      <c r="A81" t="s">
        <v>58</v>
      </c>
      <c r="E81" s="39" t="s">
        <v>59</v>
      </c>
    </row>
    <row r="82" spans="1:16" ht="12.75">
      <c r="A82" t="s">
        <v>50</v>
      </c>
      <c s="34" t="s">
        <v>118</v>
      </c>
      <c s="34" t="s">
        <v>537</v>
      </c>
      <c s="35" t="s">
        <v>5</v>
      </c>
      <c s="6" t="s">
        <v>538</v>
      </c>
      <c s="36" t="s">
        <v>54</v>
      </c>
      <c s="37">
        <v>1</v>
      </c>
      <c s="36">
        <v>0</v>
      </c>
      <c s="36">
        <f>ROUND(G82*H82,6)</f>
      </c>
      <c r="L82" s="38">
        <v>0</v>
      </c>
      <c s="32">
        <f>ROUND(ROUND(L82,2)*ROUND(G82,3),2)</f>
      </c>
      <c s="36" t="s">
        <v>55</v>
      </c>
      <c>
        <f>(M82*21)/100</f>
      </c>
      <c t="s">
        <v>28</v>
      </c>
    </row>
    <row r="83" spans="1:5" ht="12.75">
      <c r="A83" s="35" t="s">
        <v>56</v>
      </c>
      <c r="E83" s="39" t="s">
        <v>538</v>
      </c>
    </row>
    <row r="84" spans="1:5" ht="12.75">
      <c r="A84" s="35" t="s">
        <v>57</v>
      </c>
      <c r="E84" s="40" t="s">
        <v>5</v>
      </c>
    </row>
    <row r="85" spans="1:5" ht="12.75">
      <c r="A85" t="s">
        <v>58</v>
      </c>
      <c r="E85" s="39" t="s">
        <v>59</v>
      </c>
    </row>
    <row r="86" spans="1:16" ht="12.75">
      <c r="A86" t="s">
        <v>50</v>
      </c>
      <c s="34" t="s">
        <v>121</v>
      </c>
      <c s="34" t="s">
        <v>539</v>
      </c>
      <c s="35" t="s">
        <v>5</v>
      </c>
      <c s="6" t="s">
        <v>540</v>
      </c>
      <c s="36" t="s">
        <v>54</v>
      </c>
      <c s="37">
        <v>4</v>
      </c>
      <c s="36">
        <v>0</v>
      </c>
      <c s="36">
        <f>ROUND(G86*H86,6)</f>
      </c>
      <c r="L86" s="38">
        <v>0</v>
      </c>
      <c s="32">
        <f>ROUND(ROUND(L86,2)*ROUND(G86,3),2)</f>
      </c>
      <c s="36" t="s">
        <v>55</v>
      </c>
      <c>
        <f>(M86*21)/100</f>
      </c>
      <c t="s">
        <v>28</v>
      </c>
    </row>
    <row r="87" spans="1:5" ht="12.75">
      <c r="A87" s="35" t="s">
        <v>56</v>
      </c>
      <c r="E87" s="39" t="s">
        <v>540</v>
      </c>
    </row>
    <row r="88" spans="1:5" ht="12.75">
      <c r="A88" s="35" t="s">
        <v>57</v>
      </c>
      <c r="E88" s="40" t="s">
        <v>5</v>
      </c>
    </row>
    <row r="89" spans="1:5" ht="12.75">
      <c r="A89" t="s">
        <v>58</v>
      </c>
      <c r="E89" s="39" t="s">
        <v>59</v>
      </c>
    </row>
    <row r="90" spans="1:16" ht="12.75">
      <c r="A90" t="s">
        <v>50</v>
      </c>
      <c s="34" t="s">
        <v>125</v>
      </c>
      <c s="34" t="s">
        <v>541</v>
      </c>
      <c s="35" t="s">
        <v>5</v>
      </c>
      <c s="6" t="s">
        <v>542</v>
      </c>
      <c s="36" t="s">
        <v>54</v>
      </c>
      <c s="37">
        <v>4</v>
      </c>
      <c s="36">
        <v>0</v>
      </c>
      <c s="36">
        <f>ROUND(G90*H90,6)</f>
      </c>
      <c r="L90" s="38">
        <v>0</v>
      </c>
      <c s="32">
        <f>ROUND(ROUND(L90,2)*ROUND(G90,3),2)</f>
      </c>
      <c s="36" t="s">
        <v>55</v>
      </c>
      <c>
        <f>(M90*21)/100</f>
      </c>
      <c t="s">
        <v>28</v>
      </c>
    </row>
    <row r="91" spans="1:5" ht="12.75">
      <c r="A91" s="35" t="s">
        <v>56</v>
      </c>
      <c r="E91" s="39" t="s">
        <v>542</v>
      </c>
    </row>
    <row r="92" spans="1:5" ht="12.75">
      <c r="A92" s="35" t="s">
        <v>57</v>
      </c>
      <c r="E92" s="40" t="s">
        <v>5</v>
      </c>
    </row>
    <row r="93" spans="1:5" ht="12.75">
      <c r="A93" t="s">
        <v>58</v>
      </c>
      <c r="E93" s="39" t="s">
        <v>59</v>
      </c>
    </row>
    <row r="94" spans="1:16" ht="12.75">
      <c r="A94" t="s">
        <v>50</v>
      </c>
      <c s="34" t="s">
        <v>128</v>
      </c>
      <c s="34" t="s">
        <v>543</v>
      </c>
      <c s="35" t="s">
        <v>5</v>
      </c>
      <c s="6" t="s">
        <v>544</v>
      </c>
      <c s="36" t="s">
        <v>54</v>
      </c>
      <c s="37">
        <v>1</v>
      </c>
      <c s="36">
        <v>0</v>
      </c>
      <c s="36">
        <f>ROUND(G94*H94,6)</f>
      </c>
      <c r="L94" s="38">
        <v>0</v>
      </c>
      <c s="32">
        <f>ROUND(ROUND(L94,2)*ROUND(G94,3),2)</f>
      </c>
      <c s="36" t="s">
        <v>55</v>
      </c>
      <c>
        <f>(M94*21)/100</f>
      </c>
      <c t="s">
        <v>28</v>
      </c>
    </row>
    <row r="95" spans="1:5" ht="12.75">
      <c r="A95" s="35" t="s">
        <v>56</v>
      </c>
      <c r="E95" s="39" t="s">
        <v>544</v>
      </c>
    </row>
    <row r="96" spans="1:5" ht="12.75">
      <c r="A96" s="35" t="s">
        <v>57</v>
      </c>
      <c r="E96" s="40" t="s">
        <v>5</v>
      </c>
    </row>
    <row r="97" spans="1:5" ht="12.75">
      <c r="A97" t="s">
        <v>58</v>
      </c>
      <c r="E97" s="39" t="s">
        <v>59</v>
      </c>
    </row>
    <row r="98" spans="1:16" ht="12.75">
      <c r="A98" t="s">
        <v>50</v>
      </c>
      <c s="34" t="s">
        <v>132</v>
      </c>
      <c s="34" t="s">
        <v>545</v>
      </c>
      <c s="35" t="s">
        <v>5</v>
      </c>
      <c s="6" t="s">
        <v>546</v>
      </c>
      <c s="36" t="s">
        <v>54</v>
      </c>
      <c s="37">
        <v>78</v>
      </c>
      <c s="36">
        <v>0</v>
      </c>
      <c s="36">
        <f>ROUND(G98*H98,6)</f>
      </c>
      <c r="L98" s="38">
        <v>0</v>
      </c>
      <c s="32">
        <f>ROUND(ROUND(L98,2)*ROUND(G98,3),2)</f>
      </c>
      <c s="36" t="s">
        <v>55</v>
      </c>
      <c>
        <f>(M98*21)/100</f>
      </c>
      <c t="s">
        <v>28</v>
      </c>
    </row>
    <row r="99" spans="1:5" ht="12.75">
      <c r="A99" s="35" t="s">
        <v>56</v>
      </c>
      <c r="E99" s="39" t="s">
        <v>546</v>
      </c>
    </row>
    <row r="100" spans="1:5" ht="12.75">
      <c r="A100" s="35" t="s">
        <v>57</v>
      </c>
      <c r="E100" s="40" t="s">
        <v>5</v>
      </c>
    </row>
    <row r="101" spans="1:5" ht="12.75">
      <c r="A101" t="s">
        <v>58</v>
      </c>
      <c r="E101" s="39" t="s">
        <v>59</v>
      </c>
    </row>
    <row r="102" spans="1:16" ht="12.75">
      <c r="A102" t="s">
        <v>50</v>
      </c>
      <c s="34" t="s">
        <v>136</v>
      </c>
      <c s="34" t="s">
        <v>547</v>
      </c>
      <c s="35" t="s">
        <v>5</v>
      </c>
      <c s="6" t="s">
        <v>548</v>
      </c>
      <c s="36" t="s">
        <v>54</v>
      </c>
      <c s="37">
        <v>11</v>
      </c>
      <c s="36">
        <v>0</v>
      </c>
      <c s="36">
        <f>ROUND(G102*H102,6)</f>
      </c>
      <c r="L102" s="38">
        <v>0</v>
      </c>
      <c s="32">
        <f>ROUND(ROUND(L102,2)*ROUND(G102,3),2)</f>
      </c>
      <c s="36" t="s">
        <v>55</v>
      </c>
      <c>
        <f>(M102*21)/100</f>
      </c>
      <c t="s">
        <v>28</v>
      </c>
    </row>
    <row r="103" spans="1:5" ht="12.75">
      <c r="A103" s="35" t="s">
        <v>56</v>
      </c>
      <c r="E103" s="39" t="s">
        <v>548</v>
      </c>
    </row>
    <row r="104" spans="1:5" ht="12.75">
      <c r="A104" s="35" t="s">
        <v>57</v>
      </c>
      <c r="E104" s="40" t="s">
        <v>5</v>
      </c>
    </row>
    <row r="105" spans="1:5" ht="12.75">
      <c r="A105" t="s">
        <v>58</v>
      </c>
      <c r="E105" s="39" t="s">
        <v>59</v>
      </c>
    </row>
    <row r="106" spans="1:16" ht="12.75">
      <c r="A106" t="s">
        <v>50</v>
      </c>
      <c s="34" t="s">
        <v>140</v>
      </c>
      <c s="34" t="s">
        <v>549</v>
      </c>
      <c s="35" t="s">
        <v>5</v>
      </c>
      <c s="6" t="s">
        <v>550</v>
      </c>
      <c s="36" t="s">
        <v>54</v>
      </c>
      <c s="37">
        <v>90</v>
      </c>
      <c s="36">
        <v>0</v>
      </c>
      <c s="36">
        <f>ROUND(G106*H106,6)</f>
      </c>
      <c r="L106" s="38">
        <v>0</v>
      </c>
      <c s="32">
        <f>ROUND(ROUND(L106,2)*ROUND(G106,3),2)</f>
      </c>
      <c s="36" t="s">
        <v>55</v>
      </c>
      <c>
        <f>(M106*21)/100</f>
      </c>
      <c t="s">
        <v>28</v>
      </c>
    </row>
    <row r="107" spans="1:5" ht="12.75">
      <c r="A107" s="35" t="s">
        <v>56</v>
      </c>
      <c r="E107" s="39" t="s">
        <v>550</v>
      </c>
    </row>
    <row r="108" spans="1:5" ht="12.75">
      <c r="A108" s="35" t="s">
        <v>57</v>
      </c>
      <c r="E108" s="40" t="s">
        <v>5</v>
      </c>
    </row>
    <row r="109" spans="1:5" ht="12.75">
      <c r="A109" t="s">
        <v>58</v>
      </c>
      <c r="E109" s="39" t="s">
        <v>59</v>
      </c>
    </row>
    <row r="110" spans="1:16" ht="12.75">
      <c r="A110" t="s">
        <v>50</v>
      </c>
      <c s="34" t="s">
        <v>144</v>
      </c>
      <c s="34" t="s">
        <v>551</v>
      </c>
      <c s="35" t="s">
        <v>5</v>
      </c>
      <c s="6" t="s">
        <v>552</v>
      </c>
      <c s="36" t="s">
        <v>54</v>
      </c>
      <c s="37">
        <v>3</v>
      </c>
      <c s="36">
        <v>0</v>
      </c>
      <c s="36">
        <f>ROUND(G110*H110,6)</f>
      </c>
      <c r="L110" s="38">
        <v>0</v>
      </c>
      <c s="32">
        <f>ROUND(ROUND(L110,2)*ROUND(G110,3),2)</f>
      </c>
      <c s="36" t="s">
        <v>55</v>
      </c>
      <c>
        <f>(M110*21)/100</f>
      </c>
      <c t="s">
        <v>28</v>
      </c>
    </row>
    <row r="111" spans="1:5" ht="12.75">
      <c r="A111" s="35" t="s">
        <v>56</v>
      </c>
      <c r="E111" s="39" t="s">
        <v>552</v>
      </c>
    </row>
    <row r="112" spans="1:5" ht="12.75">
      <c r="A112" s="35" t="s">
        <v>57</v>
      </c>
      <c r="E112" s="40" t="s">
        <v>5</v>
      </c>
    </row>
    <row r="113" spans="1:5" ht="12.75">
      <c r="A113" t="s">
        <v>58</v>
      </c>
      <c r="E113" s="39" t="s">
        <v>59</v>
      </c>
    </row>
    <row r="114" spans="1:16" ht="12.75">
      <c r="A114" t="s">
        <v>50</v>
      </c>
      <c s="34" t="s">
        <v>148</v>
      </c>
      <c s="34" t="s">
        <v>553</v>
      </c>
      <c s="35" t="s">
        <v>5</v>
      </c>
      <c s="6" t="s">
        <v>554</v>
      </c>
      <c s="36" t="s">
        <v>54</v>
      </c>
      <c s="37">
        <v>3</v>
      </c>
      <c s="36">
        <v>0</v>
      </c>
      <c s="36">
        <f>ROUND(G114*H114,6)</f>
      </c>
      <c r="L114" s="38">
        <v>0</v>
      </c>
      <c s="32">
        <f>ROUND(ROUND(L114,2)*ROUND(G114,3),2)</f>
      </c>
      <c s="36" t="s">
        <v>55</v>
      </c>
      <c>
        <f>(M114*21)/100</f>
      </c>
      <c t="s">
        <v>28</v>
      </c>
    </row>
    <row r="115" spans="1:5" ht="12.75">
      <c r="A115" s="35" t="s">
        <v>56</v>
      </c>
      <c r="E115" s="39" t="s">
        <v>554</v>
      </c>
    </row>
    <row r="116" spans="1:5" ht="12.75">
      <c r="A116" s="35" t="s">
        <v>57</v>
      </c>
      <c r="E116" s="40" t="s">
        <v>5</v>
      </c>
    </row>
    <row r="117" spans="1:5" ht="12.75">
      <c r="A117" t="s">
        <v>58</v>
      </c>
      <c r="E117" s="39" t="s">
        <v>59</v>
      </c>
    </row>
    <row r="118" spans="1:16" ht="12.75">
      <c r="A118" t="s">
        <v>50</v>
      </c>
      <c s="34" t="s">
        <v>152</v>
      </c>
      <c s="34" t="s">
        <v>555</v>
      </c>
      <c s="35" t="s">
        <v>5</v>
      </c>
      <c s="6" t="s">
        <v>556</v>
      </c>
      <c s="36" t="s">
        <v>54</v>
      </c>
      <c s="37">
        <v>1</v>
      </c>
      <c s="36">
        <v>0</v>
      </c>
      <c s="36">
        <f>ROUND(G118*H118,6)</f>
      </c>
      <c r="L118" s="38">
        <v>0</v>
      </c>
      <c s="32">
        <f>ROUND(ROUND(L118,2)*ROUND(G118,3),2)</f>
      </c>
      <c s="36" t="s">
        <v>55</v>
      </c>
      <c>
        <f>(M118*21)/100</f>
      </c>
      <c t="s">
        <v>28</v>
      </c>
    </row>
    <row r="119" spans="1:5" ht="12.75">
      <c r="A119" s="35" t="s">
        <v>56</v>
      </c>
      <c r="E119" s="39" t="s">
        <v>556</v>
      </c>
    </row>
    <row r="120" spans="1:5" ht="12.75">
      <c r="A120" s="35" t="s">
        <v>57</v>
      </c>
      <c r="E120" s="40" t="s">
        <v>5</v>
      </c>
    </row>
    <row r="121" spans="1:5" ht="12.75">
      <c r="A121" t="s">
        <v>58</v>
      </c>
      <c r="E121" s="39" t="s">
        <v>59</v>
      </c>
    </row>
    <row r="122" spans="1:16" ht="12.75">
      <c r="A122" t="s">
        <v>50</v>
      </c>
      <c s="34" t="s">
        <v>156</v>
      </c>
      <c s="34" t="s">
        <v>557</v>
      </c>
      <c s="35" t="s">
        <v>5</v>
      </c>
      <c s="6" t="s">
        <v>558</v>
      </c>
      <c s="36" t="s">
        <v>54</v>
      </c>
      <c s="37">
        <v>5</v>
      </c>
      <c s="36">
        <v>0</v>
      </c>
      <c s="36">
        <f>ROUND(G122*H122,6)</f>
      </c>
      <c r="L122" s="38">
        <v>0</v>
      </c>
      <c s="32">
        <f>ROUND(ROUND(L122,2)*ROUND(G122,3),2)</f>
      </c>
      <c s="36" t="s">
        <v>55</v>
      </c>
      <c>
        <f>(M122*21)/100</f>
      </c>
      <c t="s">
        <v>28</v>
      </c>
    </row>
    <row r="123" spans="1:5" ht="12.75">
      <c r="A123" s="35" t="s">
        <v>56</v>
      </c>
      <c r="E123" s="39" t="s">
        <v>558</v>
      </c>
    </row>
    <row r="124" spans="1:5" ht="12.75">
      <c r="A124" s="35" t="s">
        <v>57</v>
      </c>
      <c r="E124" s="40" t="s">
        <v>5</v>
      </c>
    </row>
    <row r="125" spans="1:5" ht="12.75">
      <c r="A125" t="s">
        <v>58</v>
      </c>
      <c r="E125" s="39" t="s">
        <v>59</v>
      </c>
    </row>
    <row r="126" spans="1:16" ht="12.75">
      <c r="A126" t="s">
        <v>50</v>
      </c>
      <c s="34" t="s">
        <v>160</v>
      </c>
      <c s="34" t="s">
        <v>559</v>
      </c>
      <c s="35" t="s">
        <v>5</v>
      </c>
      <c s="6" t="s">
        <v>560</v>
      </c>
      <c s="36" t="s">
        <v>54</v>
      </c>
      <c s="37">
        <v>1</v>
      </c>
      <c s="36">
        <v>0</v>
      </c>
      <c s="36">
        <f>ROUND(G126*H126,6)</f>
      </c>
      <c r="L126" s="38">
        <v>0</v>
      </c>
      <c s="32">
        <f>ROUND(ROUND(L126,2)*ROUND(G126,3),2)</f>
      </c>
      <c s="36" t="s">
        <v>55</v>
      </c>
      <c>
        <f>(M126*21)/100</f>
      </c>
      <c t="s">
        <v>28</v>
      </c>
    </row>
    <row r="127" spans="1:5" ht="12.75">
      <c r="A127" s="35" t="s">
        <v>56</v>
      </c>
      <c r="E127" s="39" t="s">
        <v>560</v>
      </c>
    </row>
    <row r="128" spans="1:5" ht="12.75">
      <c r="A128" s="35" t="s">
        <v>57</v>
      </c>
      <c r="E128" s="40" t="s">
        <v>5</v>
      </c>
    </row>
    <row r="129" spans="1:5" ht="12.75">
      <c r="A129" t="s">
        <v>58</v>
      </c>
      <c r="E129" s="39" t="s">
        <v>59</v>
      </c>
    </row>
    <row r="130" spans="1:16" ht="25.5">
      <c r="A130" t="s">
        <v>50</v>
      </c>
      <c s="34" t="s">
        <v>164</v>
      </c>
      <c s="34" t="s">
        <v>561</v>
      </c>
      <c s="35" t="s">
        <v>5</v>
      </c>
      <c s="6" t="s">
        <v>562</v>
      </c>
      <c s="36" t="s">
        <v>54</v>
      </c>
      <c s="37">
        <v>6</v>
      </c>
      <c s="36">
        <v>0</v>
      </c>
      <c s="36">
        <f>ROUND(G130*H130,6)</f>
      </c>
      <c r="L130" s="38">
        <v>0</v>
      </c>
      <c s="32">
        <f>ROUND(ROUND(L130,2)*ROUND(G130,3),2)</f>
      </c>
      <c s="36" t="s">
        <v>55</v>
      </c>
      <c>
        <f>(M130*21)/100</f>
      </c>
      <c t="s">
        <v>28</v>
      </c>
    </row>
    <row r="131" spans="1:5" ht="25.5">
      <c r="A131" s="35" t="s">
        <v>56</v>
      </c>
      <c r="E131" s="39" t="s">
        <v>562</v>
      </c>
    </row>
    <row r="132" spans="1:5" ht="12.75">
      <c r="A132" s="35" t="s">
        <v>57</v>
      </c>
      <c r="E132" s="40" t="s">
        <v>5</v>
      </c>
    </row>
    <row r="133" spans="1:5" ht="12.75">
      <c r="A133" t="s">
        <v>58</v>
      </c>
      <c r="E133" s="39" t="s">
        <v>59</v>
      </c>
    </row>
    <row r="134" spans="1:16" ht="12.75">
      <c r="A134" t="s">
        <v>50</v>
      </c>
      <c s="34" t="s">
        <v>168</v>
      </c>
      <c s="34" t="s">
        <v>563</v>
      </c>
      <c s="35" t="s">
        <v>5</v>
      </c>
      <c s="6" t="s">
        <v>564</v>
      </c>
      <c s="36" t="s">
        <v>54</v>
      </c>
      <c s="37">
        <v>6</v>
      </c>
      <c s="36">
        <v>0</v>
      </c>
      <c s="36">
        <f>ROUND(G134*H134,6)</f>
      </c>
      <c r="L134" s="38">
        <v>0</v>
      </c>
      <c s="32">
        <f>ROUND(ROUND(L134,2)*ROUND(G134,3),2)</f>
      </c>
      <c s="36" t="s">
        <v>55</v>
      </c>
      <c>
        <f>(M134*21)/100</f>
      </c>
      <c t="s">
        <v>28</v>
      </c>
    </row>
    <row r="135" spans="1:5" ht="12.75">
      <c r="A135" s="35" t="s">
        <v>56</v>
      </c>
      <c r="E135" s="39" t="s">
        <v>564</v>
      </c>
    </row>
    <row r="136" spans="1:5" ht="12.75">
      <c r="A136" s="35" t="s">
        <v>57</v>
      </c>
      <c r="E136" s="40" t="s">
        <v>5</v>
      </c>
    </row>
    <row r="137" spans="1:5" ht="12.75">
      <c r="A137" t="s">
        <v>58</v>
      </c>
      <c r="E137" s="39" t="s">
        <v>59</v>
      </c>
    </row>
    <row r="138" spans="1:16" ht="25.5">
      <c r="A138" t="s">
        <v>50</v>
      </c>
      <c s="34" t="s">
        <v>172</v>
      </c>
      <c s="34" t="s">
        <v>565</v>
      </c>
      <c s="35" t="s">
        <v>5</v>
      </c>
      <c s="6" t="s">
        <v>566</v>
      </c>
      <c s="36" t="s">
        <v>90</v>
      </c>
      <c s="37">
        <v>5</v>
      </c>
      <c s="36">
        <v>0</v>
      </c>
      <c s="36">
        <f>ROUND(G138*H138,6)</f>
      </c>
      <c r="L138" s="38">
        <v>0</v>
      </c>
      <c s="32">
        <f>ROUND(ROUND(L138,2)*ROUND(G138,3),2)</f>
      </c>
      <c s="36" t="s">
        <v>55</v>
      </c>
      <c>
        <f>(M138*21)/100</f>
      </c>
      <c t="s">
        <v>28</v>
      </c>
    </row>
    <row r="139" spans="1:5" ht="25.5">
      <c r="A139" s="35" t="s">
        <v>56</v>
      </c>
      <c r="E139" s="39" t="s">
        <v>566</v>
      </c>
    </row>
    <row r="140" spans="1:5" ht="12.75">
      <c r="A140" s="35" t="s">
        <v>57</v>
      </c>
      <c r="E140" s="40" t="s">
        <v>5</v>
      </c>
    </row>
    <row r="141" spans="1:5" ht="12.75">
      <c r="A141" t="s">
        <v>58</v>
      </c>
      <c r="E141" s="39" t="s">
        <v>59</v>
      </c>
    </row>
    <row r="142" spans="1:16" ht="25.5">
      <c r="A142" t="s">
        <v>50</v>
      </c>
      <c s="34" t="s">
        <v>176</v>
      </c>
      <c s="34" t="s">
        <v>567</v>
      </c>
      <c s="35" t="s">
        <v>5</v>
      </c>
      <c s="6" t="s">
        <v>568</v>
      </c>
      <c s="36" t="s">
        <v>54</v>
      </c>
      <c s="37">
        <v>1</v>
      </c>
      <c s="36">
        <v>0</v>
      </c>
      <c s="36">
        <f>ROUND(G142*H142,6)</f>
      </c>
      <c r="L142" s="38">
        <v>0</v>
      </c>
      <c s="32">
        <f>ROUND(ROUND(L142,2)*ROUND(G142,3),2)</f>
      </c>
      <c s="36" t="s">
        <v>55</v>
      </c>
      <c>
        <f>(M142*21)/100</f>
      </c>
      <c t="s">
        <v>28</v>
      </c>
    </row>
    <row r="143" spans="1:5" ht="25.5">
      <c r="A143" s="35" t="s">
        <v>56</v>
      </c>
      <c r="E143" s="39" t="s">
        <v>568</v>
      </c>
    </row>
    <row r="144" spans="1:5" ht="12.75">
      <c r="A144" s="35" t="s">
        <v>57</v>
      </c>
      <c r="E144" s="40" t="s">
        <v>5</v>
      </c>
    </row>
    <row r="145" spans="1:5" ht="12.75">
      <c r="A145" t="s">
        <v>58</v>
      </c>
      <c r="E145" s="39" t="s">
        <v>59</v>
      </c>
    </row>
    <row r="146" spans="1:16" ht="12.75">
      <c r="A146" t="s">
        <v>50</v>
      </c>
      <c s="34" t="s">
        <v>180</v>
      </c>
      <c s="34" t="s">
        <v>569</v>
      </c>
      <c s="35" t="s">
        <v>5</v>
      </c>
      <c s="6" t="s">
        <v>570</v>
      </c>
      <c s="36" t="s">
        <v>54</v>
      </c>
      <c s="37">
        <v>1</v>
      </c>
      <c s="36">
        <v>0</v>
      </c>
      <c s="36">
        <f>ROUND(G146*H146,6)</f>
      </c>
      <c r="L146" s="38">
        <v>0</v>
      </c>
      <c s="32">
        <f>ROUND(ROUND(L146,2)*ROUND(G146,3),2)</f>
      </c>
      <c s="36" t="s">
        <v>55</v>
      </c>
      <c>
        <f>(M146*21)/100</f>
      </c>
      <c t="s">
        <v>28</v>
      </c>
    </row>
    <row r="147" spans="1:5" ht="12.75">
      <c r="A147" s="35" t="s">
        <v>56</v>
      </c>
      <c r="E147" s="39" t="s">
        <v>570</v>
      </c>
    </row>
    <row r="148" spans="1:5" ht="12.75">
      <c r="A148" s="35" t="s">
        <v>57</v>
      </c>
      <c r="E148" s="40" t="s">
        <v>5</v>
      </c>
    </row>
    <row r="149" spans="1:5" ht="12.75">
      <c r="A149" t="s">
        <v>58</v>
      </c>
      <c r="E149" s="39" t="s">
        <v>59</v>
      </c>
    </row>
    <row r="150" spans="1:16" ht="12.75">
      <c r="A150" t="s">
        <v>50</v>
      </c>
      <c s="34" t="s">
        <v>184</v>
      </c>
      <c s="34" t="s">
        <v>571</v>
      </c>
      <c s="35" t="s">
        <v>5</v>
      </c>
      <c s="6" t="s">
        <v>572</v>
      </c>
      <c s="36" t="s">
        <v>54</v>
      </c>
      <c s="37">
        <v>1</v>
      </c>
      <c s="36">
        <v>0</v>
      </c>
      <c s="36">
        <f>ROUND(G150*H150,6)</f>
      </c>
      <c r="L150" s="38">
        <v>0</v>
      </c>
      <c s="32">
        <f>ROUND(ROUND(L150,2)*ROUND(G150,3),2)</f>
      </c>
      <c s="36" t="s">
        <v>55</v>
      </c>
      <c>
        <f>(M150*21)/100</f>
      </c>
      <c t="s">
        <v>28</v>
      </c>
    </row>
    <row r="151" spans="1:5" ht="12.75">
      <c r="A151" s="35" t="s">
        <v>56</v>
      </c>
      <c r="E151" s="39" t="s">
        <v>572</v>
      </c>
    </row>
    <row r="152" spans="1:5" ht="12.75">
      <c r="A152" s="35" t="s">
        <v>57</v>
      </c>
      <c r="E152" s="40" t="s">
        <v>5</v>
      </c>
    </row>
    <row r="153" spans="1:5" ht="12.75">
      <c r="A153" t="s">
        <v>58</v>
      </c>
      <c r="E153" s="39" t="s">
        <v>59</v>
      </c>
    </row>
    <row r="154" spans="1:16" ht="12.75">
      <c r="A154" t="s">
        <v>50</v>
      </c>
      <c s="34" t="s">
        <v>188</v>
      </c>
      <c s="34" t="s">
        <v>573</v>
      </c>
      <c s="35" t="s">
        <v>5</v>
      </c>
      <c s="6" t="s">
        <v>574</v>
      </c>
      <c s="36" t="s">
        <v>54</v>
      </c>
      <c s="37">
        <v>1</v>
      </c>
      <c s="36">
        <v>0</v>
      </c>
      <c s="36">
        <f>ROUND(G154*H154,6)</f>
      </c>
      <c r="L154" s="38">
        <v>0</v>
      </c>
      <c s="32">
        <f>ROUND(ROUND(L154,2)*ROUND(G154,3),2)</f>
      </c>
      <c s="36" t="s">
        <v>55</v>
      </c>
      <c>
        <f>(M154*21)/100</f>
      </c>
      <c t="s">
        <v>28</v>
      </c>
    </row>
    <row r="155" spans="1:5" ht="12.75">
      <c r="A155" s="35" t="s">
        <v>56</v>
      </c>
      <c r="E155" s="39" t="s">
        <v>574</v>
      </c>
    </row>
    <row r="156" spans="1:5" ht="12.75">
      <c r="A156" s="35" t="s">
        <v>57</v>
      </c>
      <c r="E156" s="40" t="s">
        <v>5</v>
      </c>
    </row>
    <row r="157" spans="1:5" ht="12.75">
      <c r="A157" t="s">
        <v>58</v>
      </c>
      <c r="E157" s="39" t="s">
        <v>59</v>
      </c>
    </row>
    <row r="158" spans="1:16" ht="25.5">
      <c r="A158" t="s">
        <v>50</v>
      </c>
      <c s="34" t="s">
        <v>192</v>
      </c>
      <c s="34" t="s">
        <v>575</v>
      </c>
      <c s="35" t="s">
        <v>5</v>
      </c>
      <c s="6" t="s">
        <v>576</v>
      </c>
      <c s="36" t="s">
        <v>54</v>
      </c>
      <c s="37">
        <v>1</v>
      </c>
      <c s="36">
        <v>0</v>
      </c>
      <c s="36">
        <f>ROUND(G158*H158,6)</f>
      </c>
      <c r="L158" s="38">
        <v>0</v>
      </c>
      <c s="32">
        <f>ROUND(ROUND(L158,2)*ROUND(G158,3),2)</f>
      </c>
      <c s="36" t="s">
        <v>55</v>
      </c>
      <c>
        <f>(M158*21)/100</f>
      </c>
      <c t="s">
        <v>28</v>
      </c>
    </row>
    <row r="159" spans="1:5" ht="25.5">
      <c r="A159" s="35" t="s">
        <v>56</v>
      </c>
      <c r="E159" s="39" t="s">
        <v>576</v>
      </c>
    </row>
    <row r="160" spans="1:5" ht="12.75">
      <c r="A160" s="35" t="s">
        <v>57</v>
      </c>
      <c r="E160" s="40" t="s">
        <v>5</v>
      </c>
    </row>
    <row r="161" spans="1:5" ht="12.75">
      <c r="A161" t="s">
        <v>58</v>
      </c>
      <c r="E161" s="39" t="s">
        <v>59</v>
      </c>
    </row>
    <row r="162" spans="1:16" ht="12.75">
      <c r="A162" t="s">
        <v>50</v>
      </c>
      <c s="34" t="s">
        <v>196</v>
      </c>
      <c s="34" t="s">
        <v>577</v>
      </c>
      <c s="35" t="s">
        <v>5</v>
      </c>
      <c s="6" t="s">
        <v>578</v>
      </c>
      <c s="36" t="s">
        <v>54</v>
      </c>
      <c s="37">
        <v>1</v>
      </c>
      <c s="36">
        <v>0</v>
      </c>
      <c s="36">
        <f>ROUND(G162*H162,6)</f>
      </c>
      <c r="L162" s="38">
        <v>0</v>
      </c>
      <c s="32">
        <f>ROUND(ROUND(L162,2)*ROUND(G162,3),2)</f>
      </c>
      <c s="36" t="s">
        <v>55</v>
      </c>
      <c>
        <f>(M162*21)/100</f>
      </c>
      <c t="s">
        <v>28</v>
      </c>
    </row>
    <row r="163" spans="1:5" ht="12.75">
      <c r="A163" s="35" t="s">
        <v>56</v>
      </c>
      <c r="E163" s="39" t="s">
        <v>578</v>
      </c>
    </row>
    <row r="164" spans="1:5" ht="12.75">
      <c r="A164" s="35" t="s">
        <v>57</v>
      </c>
      <c r="E164" s="40" t="s">
        <v>5</v>
      </c>
    </row>
    <row r="165" spans="1:5" ht="12.75">
      <c r="A165" t="s">
        <v>58</v>
      </c>
      <c r="E165" s="39" t="s">
        <v>59</v>
      </c>
    </row>
    <row r="166" spans="1:16" ht="12.75">
      <c r="A166" t="s">
        <v>50</v>
      </c>
      <c s="34" t="s">
        <v>200</v>
      </c>
      <c s="34" t="s">
        <v>579</v>
      </c>
      <c s="35" t="s">
        <v>5</v>
      </c>
      <c s="6" t="s">
        <v>580</v>
      </c>
      <c s="36" t="s">
        <v>64</v>
      </c>
      <c s="37">
        <v>190</v>
      </c>
      <c s="36">
        <v>0</v>
      </c>
      <c s="36">
        <f>ROUND(G166*H166,6)</f>
      </c>
      <c r="L166" s="38">
        <v>0</v>
      </c>
      <c s="32">
        <f>ROUND(ROUND(L166,2)*ROUND(G166,3),2)</f>
      </c>
      <c s="36" t="s">
        <v>55</v>
      </c>
      <c>
        <f>(M166*21)/100</f>
      </c>
      <c t="s">
        <v>28</v>
      </c>
    </row>
    <row r="167" spans="1:5" ht="12.75">
      <c r="A167" s="35" t="s">
        <v>56</v>
      </c>
      <c r="E167" s="39" t="s">
        <v>580</v>
      </c>
    </row>
    <row r="168" spans="1:5" ht="12.75">
      <c r="A168" s="35" t="s">
        <v>57</v>
      </c>
      <c r="E168" s="40" t="s">
        <v>5</v>
      </c>
    </row>
    <row r="169" spans="1:5" ht="12.75">
      <c r="A169" t="s">
        <v>58</v>
      </c>
      <c r="E169" s="39" t="s">
        <v>59</v>
      </c>
    </row>
    <row r="170" spans="1:16" ht="12.75">
      <c r="A170" t="s">
        <v>50</v>
      </c>
      <c s="34" t="s">
        <v>204</v>
      </c>
      <c s="34" t="s">
        <v>581</v>
      </c>
      <c s="35" t="s">
        <v>5</v>
      </c>
      <c s="6" t="s">
        <v>582</v>
      </c>
      <c s="36" t="s">
        <v>64</v>
      </c>
      <c s="37">
        <v>190</v>
      </c>
      <c s="36">
        <v>0</v>
      </c>
      <c s="36">
        <f>ROUND(G170*H170,6)</f>
      </c>
      <c r="L170" s="38">
        <v>0</v>
      </c>
      <c s="32">
        <f>ROUND(ROUND(L170,2)*ROUND(G170,3),2)</f>
      </c>
      <c s="36" t="s">
        <v>55</v>
      </c>
      <c>
        <f>(M170*21)/100</f>
      </c>
      <c t="s">
        <v>28</v>
      </c>
    </row>
    <row r="171" spans="1:5" ht="12.75">
      <c r="A171" s="35" t="s">
        <v>56</v>
      </c>
      <c r="E171" s="39" t="s">
        <v>582</v>
      </c>
    </row>
    <row r="172" spans="1:5" ht="12.75">
      <c r="A172" s="35" t="s">
        <v>57</v>
      </c>
      <c r="E172" s="40" t="s">
        <v>5</v>
      </c>
    </row>
    <row r="173" spans="1:5" ht="12.75">
      <c r="A173" t="s">
        <v>58</v>
      </c>
      <c r="E173" s="39" t="s">
        <v>59</v>
      </c>
    </row>
    <row r="174" spans="1:16" ht="12.75">
      <c r="A174" t="s">
        <v>50</v>
      </c>
      <c s="34" t="s">
        <v>208</v>
      </c>
      <c s="34" t="s">
        <v>583</v>
      </c>
      <c s="35" t="s">
        <v>5</v>
      </c>
      <c s="6" t="s">
        <v>584</v>
      </c>
      <c s="36" t="s">
        <v>54</v>
      </c>
      <c s="37">
        <v>10</v>
      </c>
      <c s="36">
        <v>0</v>
      </c>
      <c s="36">
        <f>ROUND(G174*H174,6)</f>
      </c>
      <c r="L174" s="38">
        <v>0</v>
      </c>
      <c s="32">
        <f>ROUND(ROUND(L174,2)*ROUND(G174,3),2)</f>
      </c>
      <c s="36" t="s">
        <v>55</v>
      </c>
      <c>
        <f>(M174*21)/100</f>
      </c>
      <c t="s">
        <v>28</v>
      </c>
    </row>
    <row r="175" spans="1:5" ht="12.75">
      <c r="A175" s="35" t="s">
        <v>56</v>
      </c>
      <c r="E175" s="39" t="s">
        <v>584</v>
      </c>
    </row>
    <row r="176" spans="1:5" ht="12.75">
      <c r="A176" s="35" t="s">
        <v>57</v>
      </c>
      <c r="E176" s="40" t="s">
        <v>5</v>
      </c>
    </row>
    <row r="177" spans="1:5" ht="12.75">
      <c r="A177" t="s">
        <v>58</v>
      </c>
      <c r="E177" s="39" t="s">
        <v>59</v>
      </c>
    </row>
    <row r="178" spans="1:16" ht="12.75">
      <c r="A178" t="s">
        <v>50</v>
      </c>
      <c s="34" t="s">
        <v>212</v>
      </c>
      <c s="34" t="s">
        <v>585</v>
      </c>
      <c s="35" t="s">
        <v>5</v>
      </c>
      <c s="6" t="s">
        <v>586</v>
      </c>
      <c s="36" t="s">
        <v>54</v>
      </c>
      <c s="37">
        <v>10</v>
      </c>
      <c s="36">
        <v>0</v>
      </c>
      <c s="36">
        <f>ROUND(G178*H178,6)</f>
      </c>
      <c r="L178" s="38">
        <v>0</v>
      </c>
      <c s="32">
        <f>ROUND(ROUND(L178,2)*ROUND(G178,3),2)</f>
      </c>
      <c s="36" t="s">
        <v>55</v>
      </c>
      <c>
        <f>(M178*21)/100</f>
      </c>
      <c t="s">
        <v>28</v>
      </c>
    </row>
    <row r="179" spans="1:5" ht="12.75">
      <c r="A179" s="35" t="s">
        <v>56</v>
      </c>
      <c r="E179" s="39" t="s">
        <v>586</v>
      </c>
    </row>
    <row r="180" spans="1:5" ht="12.75">
      <c r="A180" s="35" t="s">
        <v>57</v>
      </c>
      <c r="E180" s="40" t="s">
        <v>5</v>
      </c>
    </row>
    <row r="181" spans="1:5" ht="12.75">
      <c r="A181" t="s">
        <v>58</v>
      </c>
      <c r="E18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COUNTIFS(L8:L238,"=0",A8:A238,"P")+COUNTIFS(L8:L238,"",A8:A238,"P")+SUM(Q8:Q238)</f>
      </c>
    </row>
    <row r="8" spans="1:13" ht="12.75">
      <c r="A8" t="s">
        <v>45</v>
      </c>
      <c r="C8" s="28" t="s">
        <v>589</v>
      </c>
      <c r="E8" s="30" t="s">
        <v>588</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f>
      </c>
      <c s="32">
        <f>0+M10+M14+M18+M22+M26+M30+M34+M38+M42+M46+M50+M54+M58+M62+M66+M70+M74+M78+M82+M86+M90+M94+M98+M102+M106+M110+M114+M118+M122+M126+M130+M134+M138+M142+M146+M150+M154+M158+M162+M166+M170+M174+M178+M182+M186+M190+M194+M198+M202+M206+M210+M214+M218+M222+M226+M230+M234+M238</f>
      </c>
    </row>
    <row r="10" spans="1:16" ht="25.5">
      <c r="A10" t="s">
        <v>50</v>
      </c>
      <c s="34" t="s">
        <v>51</v>
      </c>
      <c s="34" t="s">
        <v>415</v>
      </c>
      <c s="35" t="s">
        <v>5</v>
      </c>
      <c s="6" t="s">
        <v>416</v>
      </c>
      <c s="36" t="s">
        <v>64</v>
      </c>
      <c s="37">
        <v>350</v>
      </c>
      <c s="36">
        <v>0</v>
      </c>
      <c s="36">
        <f>ROUND(G10*H10,6)</f>
      </c>
      <c r="L10" s="38">
        <v>0</v>
      </c>
      <c s="32">
        <f>ROUND(ROUND(L10,2)*ROUND(G10,3),2)</f>
      </c>
      <c s="36" t="s">
        <v>55</v>
      </c>
      <c>
        <f>(M10*21)/100</f>
      </c>
      <c t="s">
        <v>28</v>
      </c>
    </row>
    <row r="11" spans="1:5" ht="25.5">
      <c r="A11" s="35" t="s">
        <v>56</v>
      </c>
      <c r="E11" s="39" t="s">
        <v>416</v>
      </c>
    </row>
    <row r="12" spans="1:5" ht="12.75">
      <c r="A12" s="35" t="s">
        <v>57</v>
      </c>
      <c r="E12" s="40" t="s">
        <v>5</v>
      </c>
    </row>
    <row r="13" spans="1:5" ht="12.75">
      <c r="A13" t="s">
        <v>58</v>
      </c>
      <c r="E13" s="39" t="s">
        <v>59</v>
      </c>
    </row>
    <row r="14" spans="1:16" ht="25.5">
      <c r="A14" t="s">
        <v>50</v>
      </c>
      <c s="34" t="s">
        <v>28</v>
      </c>
      <c s="34" t="s">
        <v>590</v>
      </c>
      <c s="35" t="s">
        <v>5</v>
      </c>
      <c s="6" t="s">
        <v>591</v>
      </c>
      <c s="36" t="s">
        <v>64</v>
      </c>
      <c s="37">
        <v>250</v>
      </c>
      <c s="36">
        <v>0</v>
      </c>
      <c s="36">
        <f>ROUND(G14*H14,6)</f>
      </c>
      <c r="L14" s="38">
        <v>0</v>
      </c>
      <c s="32">
        <f>ROUND(ROUND(L14,2)*ROUND(G14,3),2)</f>
      </c>
      <c s="36" t="s">
        <v>55</v>
      </c>
      <c>
        <f>(M14*21)/100</f>
      </c>
      <c t="s">
        <v>28</v>
      </c>
    </row>
    <row r="15" spans="1:5" ht="25.5">
      <c r="A15" s="35" t="s">
        <v>56</v>
      </c>
      <c r="E15" s="39" t="s">
        <v>591</v>
      </c>
    </row>
    <row r="16" spans="1:5" ht="12.75">
      <c r="A16" s="35" t="s">
        <v>57</v>
      </c>
      <c r="E16" s="40" t="s">
        <v>5</v>
      </c>
    </row>
    <row r="17" spans="1:5" ht="12.75">
      <c r="A17" t="s">
        <v>58</v>
      </c>
      <c r="E17" s="39" t="s">
        <v>59</v>
      </c>
    </row>
    <row r="18" spans="1:16" ht="25.5">
      <c r="A18" t="s">
        <v>50</v>
      </c>
      <c s="34" t="s">
        <v>26</v>
      </c>
      <c s="34" t="s">
        <v>417</v>
      </c>
      <c s="35" t="s">
        <v>5</v>
      </c>
      <c s="6" t="s">
        <v>418</v>
      </c>
      <c s="36" t="s">
        <v>64</v>
      </c>
      <c s="37">
        <v>550</v>
      </c>
      <c s="36">
        <v>0</v>
      </c>
      <c s="36">
        <f>ROUND(G18*H18,6)</f>
      </c>
      <c r="L18" s="38">
        <v>0</v>
      </c>
      <c s="32">
        <f>ROUND(ROUND(L18,2)*ROUND(G18,3),2)</f>
      </c>
      <c s="36" t="s">
        <v>55</v>
      </c>
      <c>
        <f>(M18*21)/100</f>
      </c>
      <c t="s">
        <v>28</v>
      </c>
    </row>
    <row r="19" spans="1:5" ht="25.5">
      <c r="A19" s="35" t="s">
        <v>56</v>
      </c>
      <c r="E19" s="39" t="s">
        <v>418</v>
      </c>
    </row>
    <row r="20" spans="1:5" ht="12.75">
      <c r="A20" s="35" t="s">
        <v>57</v>
      </c>
      <c r="E20" s="40" t="s">
        <v>5</v>
      </c>
    </row>
    <row r="21" spans="1:5" ht="12.75">
      <c r="A21" t="s">
        <v>58</v>
      </c>
      <c r="E21" s="39" t="s">
        <v>59</v>
      </c>
    </row>
    <row r="22" spans="1:16" ht="25.5">
      <c r="A22" t="s">
        <v>50</v>
      </c>
      <c s="34" t="s">
        <v>67</v>
      </c>
      <c s="34" t="s">
        <v>517</v>
      </c>
      <c s="35" t="s">
        <v>5</v>
      </c>
      <c s="6" t="s">
        <v>518</v>
      </c>
      <c s="36" t="s">
        <v>54</v>
      </c>
      <c s="37">
        <v>550</v>
      </c>
      <c s="36">
        <v>0</v>
      </c>
      <c s="36">
        <f>ROUND(G22*H22,6)</f>
      </c>
      <c r="L22" s="38">
        <v>0</v>
      </c>
      <c s="32">
        <f>ROUND(ROUND(L22,2)*ROUND(G22,3),2)</f>
      </c>
      <c s="36" t="s">
        <v>55</v>
      </c>
      <c>
        <f>(M22*21)/100</f>
      </c>
      <c t="s">
        <v>28</v>
      </c>
    </row>
    <row r="23" spans="1:5" ht="25.5">
      <c r="A23" s="35" t="s">
        <v>56</v>
      </c>
      <c r="E23" s="39" t="s">
        <v>518</v>
      </c>
    </row>
    <row r="24" spans="1:5" ht="12.75">
      <c r="A24" s="35" t="s">
        <v>57</v>
      </c>
      <c r="E24" s="40" t="s">
        <v>5</v>
      </c>
    </row>
    <row r="25" spans="1:5" ht="12.75">
      <c r="A25" t="s">
        <v>58</v>
      </c>
      <c r="E25" s="39" t="s">
        <v>59</v>
      </c>
    </row>
    <row r="26" spans="1:16" ht="12.75">
      <c r="A26" t="s">
        <v>50</v>
      </c>
      <c s="34" t="s">
        <v>70</v>
      </c>
      <c s="34" t="s">
        <v>421</v>
      </c>
      <c s="35" t="s">
        <v>5</v>
      </c>
      <c s="6" t="s">
        <v>422</v>
      </c>
      <c s="36" t="s">
        <v>423</v>
      </c>
      <c s="37">
        <v>5</v>
      </c>
      <c s="36">
        <v>0</v>
      </c>
      <c s="36">
        <f>ROUND(G26*H26,6)</f>
      </c>
      <c r="L26" s="38">
        <v>0</v>
      </c>
      <c s="32">
        <f>ROUND(ROUND(L26,2)*ROUND(G26,3),2)</f>
      </c>
      <c s="36" t="s">
        <v>55</v>
      </c>
      <c>
        <f>(M26*21)/100</f>
      </c>
      <c t="s">
        <v>28</v>
      </c>
    </row>
    <row r="27" spans="1:5" ht="12.75">
      <c r="A27" s="35" t="s">
        <v>56</v>
      </c>
      <c r="E27" s="39" t="s">
        <v>422</v>
      </c>
    </row>
    <row r="28" spans="1:5" ht="12.75">
      <c r="A28" s="35" t="s">
        <v>57</v>
      </c>
      <c r="E28" s="40" t="s">
        <v>5</v>
      </c>
    </row>
    <row r="29" spans="1:5" ht="12.75">
      <c r="A29" t="s">
        <v>58</v>
      </c>
      <c r="E29" s="39" t="s">
        <v>59</v>
      </c>
    </row>
    <row r="30" spans="1:16" ht="12.75">
      <c r="A30" t="s">
        <v>50</v>
      </c>
      <c s="34" t="s">
        <v>27</v>
      </c>
      <c s="34" t="s">
        <v>592</v>
      </c>
      <c s="35" t="s">
        <v>5</v>
      </c>
      <c s="6" t="s">
        <v>593</v>
      </c>
      <c s="36" t="s">
        <v>54</v>
      </c>
      <c s="37">
        <v>83</v>
      </c>
      <c s="36">
        <v>0</v>
      </c>
      <c s="36">
        <f>ROUND(G30*H30,6)</f>
      </c>
      <c r="L30" s="38">
        <v>0</v>
      </c>
      <c s="32">
        <f>ROUND(ROUND(L30,2)*ROUND(G30,3),2)</f>
      </c>
      <c s="36" t="s">
        <v>55</v>
      </c>
      <c>
        <f>(M30*21)/100</f>
      </c>
      <c t="s">
        <v>28</v>
      </c>
    </row>
    <row r="31" spans="1:5" ht="12.75">
      <c r="A31" s="35" t="s">
        <v>56</v>
      </c>
      <c r="E31" s="39" t="s">
        <v>593</v>
      </c>
    </row>
    <row r="32" spans="1:5" ht="12.75">
      <c r="A32" s="35" t="s">
        <v>57</v>
      </c>
      <c r="E32" s="40" t="s">
        <v>5</v>
      </c>
    </row>
    <row r="33" spans="1:5" ht="12.75">
      <c r="A33" t="s">
        <v>58</v>
      </c>
      <c r="E33" s="39" t="s">
        <v>59</v>
      </c>
    </row>
    <row r="34" spans="1:16" ht="12.75">
      <c r="A34" t="s">
        <v>50</v>
      </c>
      <c s="34" t="s">
        <v>75</v>
      </c>
      <c s="34" t="s">
        <v>65</v>
      </c>
      <c s="35" t="s">
        <v>5</v>
      </c>
      <c s="6" t="s">
        <v>66</v>
      </c>
      <c s="36" t="s">
        <v>64</v>
      </c>
      <c s="37">
        <v>960</v>
      </c>
      <c s="36">
        <v>0</v>
      </c>
      <c s="36">
        <f>ROUND(G34*H34,6)</f>
      </c>
      <c r="L34" s="38">
        <v>0</v>
      </c>
      <c s="32">
        <f>ROUND(ROUND(L34,2)*ROUND(G34,3),2)</f>
      </c>
      <c s="36" t="s">
        <v>55</v>
      </c>
      <c>
        <f>(M34*21)/100</f>
      </c>
      <c t="s">
        <v>28</v>
      </c>
    </row>
    <row r="35" spans="1:5" ht="12.75">
      <c r="A35" s="35" t="s">
        <v>56</v>
      </c>
      <c r="E35" s="39" t="s">
        <v>66</v>
      </c>
    </row>
    <row r="36" spans="1:5" ht="12.75">
      <c r="A36" s="35" t="s">
        <v>57</v>
      </c>
      <c r="E36" s="40" t="s">
        <v>5</v>
      </c>
    </row>
    <row r="37" spans="1:5" ht="12.75">
      <c r="A37" t="s">
        <v>58</v>
      </c>
      <c r="E37" s="39" t="s">
        <v>59</v>
      </c>
    </row>
    <row r="38" spans="1:16" ht="12.75">
      <c r="A38" t="s">
        <v>50</v>
      </c>
      <c s="34" t="s">
        <v>78</v>
      </c>
      <c s="34" t="s">
        <v>71</v>
      </c>
      <c s="35" t="s">
        <v>5</v>
      </c>
      <c s="6" t="s">
        <v>72</v>
      </c>
      <c s="36" t="s">
        <v>64</v>
      </c>
      <c s="37">
        <v>11</v>
      </c>
      <c s="36">
        <v>0</v>
      </c>
      <c s="36">
        <f>ROUND(G38*H38,6)</f>
      </c>
      <c r="L38" s="38">
        <v>0</v>
      </c>
      <c s="32">
        <f>ROUND(ROUND(L38,2)*ROUND(G38,3),2)</f>
      </c>
      <c s="36" t="s">
        <v>55</v>
      </c>
      <c>
        <f>(M38*21)/100</f>
      </c>
      <c t="s">
        <v>28</v>
      </c>
    </row>
    <row r="39" spans="1:5" ht="12.75">
      <c r="A39" s="35" t="s">
        <v>56</v>
      </c>
      <c r="E39" s="39" t="s">
        <v>72</v>
      </c>
    </row>
    <row r="40" spans="1:5" ht="12.75">
      <c r="A40" s="35" t="s">
        <v>57</v>
      </c>
      <c r="E40" s="40" t="s">
        <v>5</v>
      </c>
    </row>
    <row r="41" spans="1:5" ht="12.75">
      <c r="A41" t="s">
        <v>58</v>
      </c>
      <c r="E41" s="39" t="s">
        <v>59</v>
      </c>
    </row>
    <row r="42" spans="1:16" ht="12.75">
      <c r="A42" t="s">
        <v>50</v>
      </c>
      <c s="34" t="s">
        <v>81</v>
      </c>
      <c s="34" t="s">
        <v>253</v>
      </c>
      <c s="35" t="s">
        <v>5</v>
      </c>
      <c s="6" t="s">
        <v>254</v>
      </c>
      <c s="36" t="s">
        <v>64</v>
      </c>
      <c s="37">
        <v>1200</v>
      </c>
      <c s="36">
        <v>0</v>
      </c>
      <c s="36">
        <f>ROUND(G42*H42,6)</f>
      </c>
      <c r="L42" s="38">
        <v>0</v>
      </c>
      <c s="32">
        <f>ROUND(ROUND(L42,2)*ROUND(G42,3),2)</f>
      </c>
      <c s="36" t="s">
        <v>55</v>
      </c>
      <c>
        <f>(M42*21)/100</f>
      </c>
      <c t="s">
        <v>28</v>
      </c>
    </row>
    <row r="43" spans="1:5" ht="12.75">
      <c r="A43" s="35" t="s">
        <v>56</v>
      </c>
      <c r="E43" s="39" t="s">
        <v>254</v>
      </c>
    </row>
    <row r="44" spans="1:5" ht="12.75">
      <c r="A44" s="35" t="s">
        <v>57</v>
      </c>
      <c r="E44" s="40" t="s">
        <v>5</v>
      </c>
    </row>
    <row r="45" spans="1:5" ht="12.75">
      <c r="A45" t="s">
        <v>58</v>
      </c>
      <c r="E45" s="39" t="s">
        <v>59</v>
      </c>
    </row>
    <row r="46" spans="1:16" ht="12.75">
      <c r="A46" t="s">
        <v>50</v>
      </c>
      <c s="34" t="s">
        <v>84</v>
      </c>
      <c s="34" t="s">
        <v>594</v>
      </c>
      <c s="35" t="s">
        <v>5</v>
      </c>
      <c s="6" t="s">
        <v>595</v>
      </c>
      <c s="36" t="s">
        <v>54</v>
      </c>
      <c s="37">
        <v>1</v>
      </c>
      <c s="36">
        <v>0</v>
      </c>
      <c s="36">
        <f>ROUND(G46*H46,6)</f>
      </c>
      <c r="L46" s="38">
        <v>0</v>
      </c>
      <c s="32">
        <f>ROUND(ROUND(L46,2)*ROUND(G46,3),2)</f>
      </c>
      <c s="36" t="s">
        <v>55</v>
      </c>
      <c>
        <f>(M46*21)/100</f>
      </c>
      <c t="s">
        <v>28</v>
      </c>
    </row>
    <row r="47" spans="1:5" ht="12.75">
      <c r="A47" s="35" t="s">
        <v>56</v>
      </c>
      <c r="E47" s="39" t="s">
        <v>595</v>
      </c>
    </row>
    <row r="48" spans="1:5" ht="12.75">
      <c r="A48" s="35" t="s">
        <v>57</v>
      </c>
      <c r="E48" s="40" t="s">
        <v>5</v>
      </c>
    </row>
    <row r="49" spans="1:5" ht="12.75">
      <c r="A49" t="s">
        <v>58</v>
      </c>
      <c r="E49" s="39" t="s">
        <v>59</v>
      </c>
    </row>
    <row r="50" spans="1:16" ht="12.75">
      <c r="A50" t="s">
        <v>50</v>
      </c>
      <c s="34" t="s">
        <v>87</v>
      </c>
      <c s="34" t="s">
        <v>596</v>
      </c>
      <c s="35" t="s">
        <v>5</v>
      </c>
      <c s="6" t="s">
        <v>597</v>
      </c>
      <c s="36" t="s">
        <v>54</v>
      </c>
      <c s="37">
        <v>1</v>
      </c>
      <c s="36">
        <v>0</v>
      </c>
      <c s="36">
        <f>ROUND(G50*H50,6)</f>
      </c>
      <c r="L50" s="38">
        <v>0</v>
      </c>
      <c s="32">
        <f>ROUND(ROUND(L50,2)*ROUND(G50,3),2)</f>
      </c>
      <c s="36" t="s">
        <v>55</v>
      </c>
      <c>
        <f>(M50*21)/100</f>
      </c>
      <c t="s">
        <v>28</v>
      </c>
    </row>
    <row r="51" spans="1:5" ht="12.75">
      <c r="A51" s="35" t="s">
        <v>56</v>
      </c>
      <c r="E51" s="39" t="s">
        <v>597</v>
      </c>
    </row>
    <row r="52" spans="1:5" ht="12.75">
      <c r="A52" s="35" t="s">
        <v>57</v>
      </c>
      <c r="E52" s="40" t="s">
        <v>5</v>
      </c>
    </row>
    <row r="53" spans="1:5" ht="12.75">
      <c r="A53" t="s">
        <v>58</v>
      </c>
      <c r="E53" s="39" t="s">
        <v>59</v>
      </c>
    </row>
    <row r="54" spans="1:16" ht="12.75">
      <c r="A54" t="s">
        <v>50</v>
      </c>
      <c s="34" t="s">
        <v>91</v>
      </c>
      <c s="34" t="s">
        <v>598</v>
      </c>
      <c s="35" t="s">
        <v>5</v>
      </c>
      <c s="6" t="s">
        <v>599</v>
      </c>
      <c s="36" t="s">
        <v>64</v>
      </c>
      <c s="37">
        <v>1</v>
      </c>
      <c s="36">
        <v>0</v>
      </c>
      <c s="36">
        <f>ROUND(G54*H54,6)</f>
      </c>
      <c r="L54" s="38">
        <v>0</v>
      </c>
      <c s="32">
        <f>ROUND(ROUND(L54,2)*ROUND(G54,3),2)</f>
      </c>
      <c s="36" t="s">
        <v>55</v>
      </c>
      <c>
        <f>(M54*21)/100</f>
      </c>
      <c t="s">
        <v>28</v>
      </c>
    </row>
    <row r="55" spans="1:5" ht="12.75">
      <c r="A55" s="35" t="s">
        <v>56</v>
      </c>
      <c r="E55" s="39" t="s">
        <v>599</v>
      </c>
    </row>
    <row r="56" spans="1:5" ht="12.75">
      <c r="A56" s="35" t="s">
        <v>57</v>
      </c>
      <c r="E56" s="40" t="s">
        <v>5</v>
      </c>
    </row>
    <row r="57" spans="1:5" ht="12.75">
      <c r="A57" t="s">
        <v>58</v>
      </c>
      <c r="E57" s="39" t="s">
        <v>59</v>
      </c>
    </row>
    <row r="58" spans="1:16" ht="12.75">
      <c r="A58" t="s">
        <v>50</v>
      </c>
      <c s="34" t="s">
        <v>94</v>
      </c>
      <c s="34" t="s">
        <v>600</v>
      </c>
      <c s="35" t="s">
        <v>5</v>
      </c>
      <c s="6" t="s">
        <v>601</v>
      </c>
      <c s="36" t="s">
        <v>64</v>
      </c>
      <c s="37">
        <v>1</v>
      </c>
      <c s="36">
        <v>0</v>
      </c>
      <c s="36">
        <f>ROUND(G58*H58,6)</f>
      </c>
      <c r="L58" s="38">
        <v>0</v>
      </c>
      <c s="32">
        <f>ROUND(ROUND(L58,2)*ROUND(G58,3),2)</f>
      </c>
      <c s="36" t="s">
        <v>55</v>
      </c>
      <c>
        <f>(M58*21)/100</f>
      </c>
      <c t="s">
        <v>28</v>
      </c>
    </row>
    <row r="59" spans="1:5" ht="12.75">
      <c r="A59" s="35" t="s">
        <v>56</v>
      </c>
      <c r="E59" s="39" t="s">
        <v>601</v>
      </c>
    </row>
    <row r="60" spans="1:5" ht="12.75">
      <c r="A60" s="35" t="s">
        <v>57</v>
      </c>
      <c r="E60" s="40" t="s">
        <v>5</v>
      </c>
    </row>
    <row r="61" spans="1:5" ht="12.75">
      <c r="A61" t="s">
        <v>58</v>
      </c>
      <c r="E61" s="39" t="s">
        <v>59</v>
      </c>
    </row>
    <row r="62" spans="1:16" ht="12.75">
      <c r="A62" t="s">
        <v>50</v>
      </c>
      <c s="34" t="s">
        <v>101</v>
      </c>
      <c s="34" t="s">
        <v>430</v>
      </c>
      <c s="35" t="s">
        <v>5</v>
      </c>
      <c s="6" t="s">
        <v>431</v>
      </c>
      <c s="36" t="s">
        <v>432</v>
      </c>
      <c s="37">
        <v>29.8</v>
      </c>
      <c s="36">
        <v>0</v>
      </c>
      <c s="36">
        <f>ROUND(G62*H62,6)</f>
      </c>
      <c r="L62" s="38">
        <v>0</v>
      </c>
      <c s="32">
        <f>ROUND(ROUND(L62,2)*ROUND(G62,3),2)</f>
      </c>
      <c s="36" t="s">
        <v>55</v>
      </c>
      <c>
        <f>(M62*21)/100</f>
      </c>
      <c t="s">
        <v>28</v>
      </c>
    </row>
    <row r="63" spans="1:5" ht="12.75">
      <c r="A63" s="35" t="s">
        <v>56</v>
      </c>
      <c r="E63" s="39" t="s">
        <v>431</v>
      </c>
    </row>
    <row r="64" spans="1:5" ht="12.75">
      <c r="A64" s="35" t="s">
        <v>57</v>
      </c>
      <c r="E64" s="40" t="s">
        <v>5</v>
      </c>
    </row>
    <row r="65" spans="1:5" ht="12.75">
      <c r="A65" t="s">
        <v>58</v>
      </c>
      <c r="E65" s="39" t="s">
        <v>59</v>
      </c>
    </row>
    <row r="66" spans="1:16" ht="12.75">
      <c r="A66" t="s">
        <v>50</v>
      </c>
      <c s="34" t="s">
        <v>104</v>
      </c>
      <c s="34" t="s">
        <v>433</v>
      </c>
      <c s="35" t="s">
        <v>5</v>
      </c>
      <c s="6" t="s">
        <v>434</v>
      </c>
      <c s="36" t="s">
        <v>432</v>
      </c>
      <c s="37">
        <v>29.8</v>
      </c>
      <c s="36">
        <v>0</v>
      </c>
      <c s="36">
        <f>ROUND(G66*H66,6)</f>
      </c>
      <c r="L66" s="38">
        <v>0</v>
      </c>
      <c s="32">
        <f>ROUND(ROUND(L66,2)*ROUND(G66,3),2)</f>
      </c>
      <c s="36" t="s">
        <v>55</v>
      </c>
      <c>
        <f>(M66*21)/100</f>
      </c>
      <c t="s">
        <v>28</v>
      </c>
    </row>
    <row r="67" spans="1:5" ht="12.75">
      <c r="A67" s="35" t="s">
        <v>56</v>
      </c>
      <c r="E67" s="39" t="s">
        <v>434</v>
      </c>
    </row>
    <row r="68" spans="1:5" ht="12.75">
      <c r="A68" s="35" t="s">
        <v>57</v>
      </c>
      <c r="E68" s="40" t="s">
        <v>5</v>
      </c>
    </row>
    <row r="69" spans="1:5" ht="12.75">
      <c r="A69" t="s">
        <v>58</v>
      </c>
      <c r="E69" s="39" t="s">
        <v>59</v>
      </c>
    </row>
    <row r="70" spans="1:16" ht="12.75">
      <c r="A70" t="s">
        <v>50</v>
      </c>
      <c s="34" t="s">
        <v>109</v>
      </c>
      <c s="34" t="s">
        <v>602</v>
      </c>
      <c s="35" t="s">
        <v>5</v>
      </c>
      <c s="6" t="s">
        <v>603</v>
      </c>
      <c s="36" t="s">
        <v>54</v>
      </c>
      <c s="37">
        <v>1</v>
      </c>
      <c s="36">
        <v>0</v>
      </c>
      <c s="36">
        <f>ROUND(G70*H70,6)</f>
      </c>
      <c r="L70" s="38">
        <v>0</v>
      </c>
      <c s="32">
        <f>ROUND(ROUND(L70,2)*ROUND(G70,3),2)</f>
      </c>
      <c s="36" t="s">
        <v>55</v>
      </c>
      <c>
        <f>(M70*21)/100</f>
      </c>
      <c t="s">
        <v>28</v>
      </c>
    </row>
    <row r="71" spans="1:5" ht="12.75">
      <c r="A71" s="35" t="s">
        <v>56</v>
      </c>
      <c r="E71" s="39" t="s">
        <v>603</v>
      </c>
    </row>
    <row r="72" spans="1:5" ht="12.75">
      <c r="A72" s="35" t="s">
        <v>57</v>
      </c>
      <c r="E72" s="40" t="s">
        <v>5</v>
      </c>
    </row>
    <row r="73" spans="1:5" ht="12.75">
      <c r="A73" t="s">
        <v>58</v>
      </c>
      <c r="E73" s="39" t="s">
        <v>59</v>
      </c>
    </row>
    <row r="74" spans="1:16" ht="12.75">
      <c r="A74" t="s">
        <v>50</v>
      </c>
      <c s="34" t="s">
        <v>112</v>
      </c>
      <c s="34" t="s">
        <v>604</v>
      </c>
      <c s="35" t="s">
        <v>5</v>
      </c>
      <c s="6" t="s">
        <v>605</v>
      </c>
      <c s="36" t="s">
        <v>54</v>
      </c>
      <c s="37">
        <v>1</v>
      </c>
      <c s="36">
        <v>0</v>
      </c>
      <c s="36">
        <f>ROUND(G74*H74,6)</f>
      </c>
      <c r="L74" s="38">
        <v>0</v>
      </c>
      <c s="32">
        <f>ROUND(ROUND(L74,2)*ROUND(G74,3),2)</f>
      </c>
      <c s="36" t="s">
        <v>55</v>
      </c>
      <c>
        <f>(M74*21)/100</f>
      </c>
      <c t="s">
        <v>28</v>
      </c>
    </row>
    <row r="75" spans="1:5" ht="12.75">
      <c r="A75" s="35" t="s">
        <v>56</v>
      </c>
      <c r="E75" s="39" t="s">
        <v>605</v>
      </c>
    </row>
    <row r="76" spans="1:5" ht="12.75">
      <c r="A76" s="35" t="s">
        <v>57</v>
      </c>
      <c r="E76" s="40" t="s">
        <v>5</v>
      </c>
    </row>
    <row r="77" spans="1:5" ht="12.75">
      <c r="A77" t="s">
        <v>58</v>
      </c>
      <c r="E77" s="39" t="s">
        <v>59</v>
      </c>
    </row>
    <row r="78" spans="1:16" ht="12.75">
      <c r="A78" t="s">
        <v>50</v>
      </c>
      <c s="34" t="s">
        <v>115</v>
      </c>
      <c s="34" t="s">
        <v>606</v>
      </c>
      <c s="35" t="s">
        <v>5</v>
      </c>
      <c s="6" t="s">
        <v>607</v>
      </c>
      <c s="36" t="s">
        <v>54</v>
      </c>
      <c s="37">
        <v>7</v>
      </c>
      <c s="36">
        <v>0</v>
      </c>
      <c s="36">
        <f>ROUND(G78*H78,6)</f>
      </c>
      <c r="L78" s="38">
        <v>0</v>
      </c>
      <c s="32">
        <f>ROUND(ROUND(L78,2)*ROUND(G78,3),2)</f>
      </c>
      <c s="36" t="s">
        <v>55</v>
      </c>
      <c>
        <f>(M78*21)/100</f>
      </c>
      <c t="s">
        <v>28</v>
      </c>
    </row>
    <row r="79" spans="1:5" ht="12.75">
      <c r="A79" s="35" t="s">
        <v>56</v>
      </c>
      <c r="E79" s="39" t="s">
        <v>607</v>
      </c>
    </row>
    <row r="80" spans="1:5" ht="12.75">
      <c r="A80" s="35" t="s">
        <v>57</v>
      </c>
      <c r="E80" s="40" t="s">
        <v>5</v>
      </c>
    </row>
    <row r="81" spans="1:5" ht="12.75">
      <c r="A81" t="s">
        <v>58</v>
      </c>
      <c r="E81" s="39" t="s">
        <v>59</v>
      </c>
    </row>
    <row r="82" spans="1:16" ht="12.75">
      <c r="A82" t="s">
        <v>50</v>
      </c>
      <c s="34" t="s">
        <v>118</v>
      </c>
      <c s="34" t="s">
        <v>608</v>
      </c>
      <c s="35" t="s">
        <v>5</v>
      </c>
      <c s="6" t="s">
        <v>609</v>
      </c>
      <c s="36" t="s">
        <v>54</v>
      </c>
      <c s="37">
        <v>13</v>
      </c>
      <c s="36">
        <v>0</v>
      </c>
      <c s="36">
        <f>ROUND(G82*H82,6)</f>
      </c>
      <c r="L82" s="38">
        <v>0</v>
      </c>
      <c s="32">
        <f>ROUND(ROUND(L82,2)*ROUND(G82,3),2)</f>
      </c>
      <c s="36" t="s">
        <v>55</v>
      </c>
      <c>
        <f>(M82*21)/100</f>
      </c>
      <c t="s">
        <v>28</v>
      </c>
    </row>
    <row r="83" spans="1:5" ht="12.75">
      <c r="A83" s="35" t="s">
        <v>56</v>
      </c>
      <c r="E83" s="39" t="s">
        <v>609</v>
      </c>
    </row>
    <row r="84" spans="1:5" ht="12.75">
      <c r="A84" s="35" t="s">
        <v>57</v>
      </c>
      <c r="E84" s="40" t="s">
        <v>5</v>
      </c>
    </row>
    <row r="85" spans="1:5" ht="12.75">
      <c r="A85" t="s">
        <v>58</v>
      </c>
      <c r="E85" s="39" t="s">
        <v>59</v>
      </c>
    </row>
    <row r="86" spans="1:16" ht="12.75">
      <c r="A86" t="s">
        <v>50</v>
      </c>
      <c s="34" t="s">
        <v>121</v>
      </c>
      <c s="34" t="s">
        <v>102</v>
      </c>
      <c s="35" t="s">
        <v>5</v>
      </c>
      <c s="6" t="s">
        <v>103</v>
      </c>
      <c s="36" t="s">
        <v>54</v>
      </c>
      <c s="37">
        <v>5</v>
      </c>
      <c s="36">
        <v>0</v>
      </c>
      <c s="36">
        <f>ROUND(G86*H86,6)</f>
      </c>
      <c r="L86" s="38">
        <v>0</v>
      </c>
      <c s="32">
        <f>ROUND(ROUND(L86,2)*ROUND(G86,3),2)</f>
      </c>
      <c s="36" t="s">
        <v>55</v>
      </c>
      <c>
        <f>(M86*21)/100</f>
      </c>
      <c t="s">
        <v>28</v>
      </c>
    </row>
    <row r="87" spans="1:5" ht="12.75">
      <c r="A87" s="35" t="s">
        <v>56</v>
      </c>
      <c r="E87" s="39" t="s">
        <v>103</v>
      </c>
    </row>
    <row r="88" spans="1:5" ht="12.75">
      <c r="A88" s="35" t="s">
        <v>57</v>
      </c>
      <c r="E88" s="40" t="s">
        <v>5</v>
      </c>
    </row>
    <row r="89" spans="1:5" ht="12.75">
      <c r="A89" t="s">
        <v>58</v>
      </c>
      <c r="E89" s="39" t="s">
        <v>59</v>
      </c>
    </row>
    <row r="90" spans="1:16" ht="12.75">
      <c r="A90" t="s">
        <v>50</v>
      </c>
      <c s="34" t="s">
        <v>125</v>
      </c>
      <c s="34" t="s">
        <v>368</v>
      </c>
      <c s="35" t="s">
        <v>5</v>
      </c>
      <c s="6" t="s">
        <v>369</v>
      </c>
      <c s="36" t="s">
        <v>54</v>
      </c>
      <c s="37">
        <v>39</v>
      </c>
      <c s="36">
        <v>0</v>
      </c>
      <c s="36">
        <f>ROUND(G90*H90,6)</f>
      </c>
      <c r="L90" s="38">
        <v>0</v>
      </c>
      <c s="32">
        <f>ROUND(ROUND(L90,2)*ROUND(G90,3),2)</f>
      </c>
      <c s="36" t="s">
        <v>55</v>
      </c>
      <c>
        <f>(M90*21)/100</f>
      </c>
      <c t="s">
        <v>28</v>
      </c>
    </row>
    <row r="91" spans="1:5" ht="12.75">
      <c r="A91" s="35" t="s">
        <v>56</v>
      </c>
      <c r="E91" s="39" t="s">
        <v>369</v>
      </c>
    </row>
    <row r="92" spans="1:5" ht="12.75">
      <c r="A92" s="35" t="s">
        <v>57</v>
      </c>
      <c r="E92" s="40" t="s">
        <v>5</v>
      </c>
    </row>
    <row r="93" spans="1:5" ht="12.75">
      <c r="A93" t="s">
        <v>58</v>
      </c>
      <c r="E93" s="39" t="s">
        <v>59</v>
      </c>
    </row>
    <row r="94" spans="1:16" ht="12.75">
      <c r="A94" t="s">
        <v>50</v>
      </c>
      <c s="34" t="s">
        <v>128</v>
      </c>
      <c s="34" t="s">
        <v>371</v>
      </c>
      <c s="35" t="s">
        <v>5</v>
      </c>
      <c s="6" t="s">
        <v>372</v>
      </c>
      <c s="36" t="s">
        <v>54</v>
      </c>
      <c s="37">
        <v>39</v>
      </c>
      <c s="36">
        <v>0</v>
      </c>
      <c s="36">
        <f>ROUND(G94*H94,6)</f>
      </c>
      <c r="L94" s="38">
        <v>0</v>
      </c>
      <c s="32">
        <f>ROUND(ROUND(L94,2)*ROUND(G94,3),2)</f>
      </c>
      <c s="36" t="s">
        <v>55</v>
      </c>
      <c>
        <f>(M94*21)/100</f>
      </c>
      <c t="s">
        <v>28</v>
      </c>
    </row>
    <row r="95" spans="1:5" ht="12.75">
      <c r="A95" s="35" t="s">
        <v>56</v>
      </c>
      <c r="E95" s="39" t="s">
        <v>372</v>
      </c>
    </row>
    <row r="96" spans="1:5" ht="12.75">
      <c r="A96" s="35" t="s">
        <v>57</v>
      </c>
      <c r="E96" s="40" t="s">
        <v>5</v>
      </c>
    </row>
    <row r="97" spans="1:5" ht="12.75">
      <c r="A97" t="s">
        <v>58</v>
      </c>
      <c r="E97" s="39" t="s">
        <v>59</v>
      </c>
    </row>
    <row r="98" spans="1:16" ht="12.75">
      <c r="A98" t="s">
        <v>50</v>
      </c>
      <c s="34" t="s">
        <v>132</v>
      </c>
      <c s="34" t="s">
        <v>610</v>
      </c>
      <c s="35" t="s">
        <v>5</v>
      </c>
      <c s="6" t="s">
        <v>611</v>
      </c>
      <c s="36" t="s">
        <v>54</v>
      </c>
      <c s="37">
        <v>1</v>
      </c>
      <c s="36">
        <v>0</v>
      </c>
      <c s="36">
        <f>ROUND(G98*H98,6)</f>
      </c>
      <c r="L98" s="38">
        <v>0</v>
      </c>
      <c s="32">
        <f>ROUND(ROUND(L98,2)*ROUND(G98,3),2)</f>
      </c>
      <c s="36" t="s">
        <v>55</v>
      </c>
      <c>
        <f>(M98*21)/100</f>
      </c>
      <c t="s">
        <v>28</v>
      </c>
    </row>
    <row r="99" spans="1:5" ht="12.75">
      <c r="A99" s="35" t="s">
        <v>56</v>
      </c>
      <c r="E99" s="39" t="s">
        <v>611</v>
      </c>
    </row>
    <row r="100" spans="1:5" ht="12.75">
      <c r="A100" s="35" t="s">
        <v>57</v>
      </c>
      <c r="E100" s="40" t="s">
        <v>5</v>
      </c>
    </row>
    <row r="101" spans="1:5" ht="12.75">
      <c r="A101" t="s">
        <v>58</v>
      </c>
      <c r="E101" s="39" t="s">
        <v>59</v>
      </c>
    </row>
    <row r="102" spans="1:16" ht="12.75">
      <c r="A102" t="s">
        <v>50</v>
      </c>
      <c s="34" t="s">
        <v>136</v>
      </c>
      <c s="34" t="s">
        <v>612</v>
      </c>
      <c s="35" t="s">
        <v>5</v>
      </c>
      <c s="6" t="s">
        <v>613</v>
      </c>
      <c s="36" t="s">
        <v>54</v>
      </c>
      <c s="37">
        <v>1</v>
      </c>
      <c s="36">
        <v>0</v>
      </c>
      <c s="36">
        <f>ROUND(G102*H102,6)</f>
      </c>
      <c r="L102" s="38">
        <v>0</v>
      </c>
      <c s="32">
        <f>ROUND(ROUND(L102,2)*ROUND(G102,3),2)</f>
      </c>
      <c s="36" t="s">
        <v>55</v>
      </c>
      <c>
        <f>(M102*21)/100</f>
      </c>
      <c t="s">
        <v>28</v>
      </c>
    </row>
    <row r="103" spans="1:5" ht="12.75">
      <c r="A103" s="35" t="s">
        <v>56</v>
      </c>
      <c r="E103" s="39" t="s">
        <v>613</v>
      </c>
    </row>
    <row r="104" spans="1:5" ht="12.75">
      <c r="A104" s="35" t="s">
        <v>57</v>
      </c>
      <c r="E104" s="40" t="s">
        <v>5</v>
      </c>
    </row>
    <row r="105" spans="1:5" ht="12.75">
      <c r="A105" t="s">
        <v>58</v>
      </c>
      <c r="E105" s="39" t="s">
        <v>59</v>
      </c>
    </row>
    <row r="106" spans="1:16" ht="12.75">
      <c r="A106" t="s">
        <v>50</v>
      </c>
      <c s="34" t="s">
        <v>140</v>
      </c>
      <c s="34" t="s">
        <v>614</v>
      </c>
      <c s="35" t="s">
        <v>5</v>
      </c>
      <c s="6" t="s">
        <v>615</v>
      </c>
      <c s="36" t="s">
        <v>54</v>
      </c>
      <c s="37">
        <v>1</v>
      </c>
      <c s="36">
        <v>0</v>
      </c>
      <c s="36">
        <f>ROUND(G106*H106,6)</f>
      </c>
      <c r="L106" s="38">
        <v>0</v>
      </c>
      <c s="32">
        <f>ROUND(ROUND(L106,2)*ROUND(G106,3),2)</f>
      </c>
      <c s="36" t="s">
        <v>55</v>
      </c>
      <c>
        <f>(M106*21)/100</f>
      </c>
      <c t="s">
        <v>28</v>
      </c>
    </row>
    <row r="107" spans="1:5" ht="12.75">
      <c r="A107" s="35" t="s">
        <v>56</v>
      </c>
      <c r="E107" s="39" t="s">
        <v>615</v>
      </c>
    </row>
    <row r="108" spans="1:5" ht="12.75">
      <c r="A108" s="35" t="s">
        <v>57</v>
      </c>
      <c r="E108" s="40" t="s">
        <v>5</v>
      </c>
    </row>
    <row r="109" spans="1:5" ht="12.75">
      <c r="A109" t="s">
        <v>58</v>
      </c>
      <c r="E109" s="39" t="s">
        <v>59</v>
      </c>
    </row>
    <row r="110" spans="1:16" ht="12.75">
      <c r="A110" t="s">
        <v>50</v>
      </c>
      <c s="34" t="s">
        <v>144</v>
      </c>
      <c s="34" t="s">
        <v>616</v>
      </c>
      <c s="35" t="s">
        <v>5</v>
      </c>
      <c s="6" t="s">
        <v>617</v>
      </c>
      <c s="36" t="s">
        <v>54</v>
      </c>
      <c s="37">
        <v>1</v>
      </c>
      <c s="36">
        <v>0</v>
      </c>
      <c s="36">
        <f>ROUND(G110*H110,6)</f>
      </c>
      <c r="L110" s="38">
        <v>0</v>
      </c>
      <c s="32">
        <f>ROUND(ROUND(L110,2)*ROUND(G110,3),2)</f>
      </c>
      <c s="36" t="s">
        <v>55</v>
      </c>
      <c>
        <f>(M110*21)/100</f>
      </c>
      <c t="s">
        <v>28</v>
      </c>
    </row>
    <row r="111" spans="1:5" ht="12.75">
      <c r="A111" s="35" t="s">
        <v>56</v>
      </c>
      <c r="E111" s="39" t="s">
        <v>617</v>
      </c>
    </row>
    <row r="112" spans="1:5" ht="12.75">
      <c r="A112" s="35" t="s">
        <v>57</v>
      </c>
      <c r="E112" s="40" t="s">
        <v>5</v>
      </c>
    </row>
    <row r="113" spans="1:5" ht="12.75">
      <c r="A113" t="s">
        <v>58</v>
      </c>
      <c r="E113" s="39" t="s">
        <v>59</v>
      </c>
    </row>
    <row r="114" spans="1:16" ht="12.75">
      <c r="A114" t="s">
        <v>50</v>
      </c>
      <c s="34" t="s">
        <v>148</v>
      </c>
      <c s="34" t="s">
        <v>618</v>
      </c>
      <c s="35" t="s">
        <v>5</v>
      </c>
      <c s="6" t="s">
        <v>619</v>
      </c>
      <c s="36" t="s">
        <v>54</v>
      </c>
      <c s="37">
        <v>1</v>
      </c>
      <c s="36">
        <v>0</v>
      </c>
      <c s="36">
        <f>ROUND(G114*H114,6)</f>
      </c>
      <c r="L114" s="38">
        <v>0</v>
      </c>
      <c s="32">
        <f>ROUND(ROUND(L114,2)*ROUND(G114,3),2)</f>
      </c>
      <c s="36" t="s">
        <v>55</v>
      </c>
      <c>
        <f>(M114*21)/100</f>
      </c>
      <c t="s">
        <v>28</v>
      </c>
    </row>
    <row r="115" spans="1:5" ht="12.75">
      <c r="A115" s="35" t="s">
        <v>56</v>
      </c>
      <c r="E115" s="39" t="s">
        <v>619</v>
      </c>
    </row>
    <row r="116" spans="1:5" ht="12.75">
      <c r="A116" s="35" t="s">
        <v>57</v>
      </c>
      <c r="E116" s="40" t="s">
        <v>5</v>
      </c>
    </row>
    <row r="117" spans="1:5" ht="12.75">
      <c r="A117" t="s">
        <v>58</v>
      </c>
      <c r="E117" s="39" t="s">
        <v>59</v>
      </c>
    </row>
    <row r="118" spans="1:16" ht="12.75">
      <c r="A118" t="s">
        <v>50</v>
      </c>
      <c s="34" t="s">
        <v>152</v>
      </c>
      <c s="34" t="s">
        <v>620</v>
      </c>
      <c s="35" t="s">
        <v>5</v>
      </c>
      <c s="6" t="s">
        <v>621</v>
      </c>
      <c s="36" t="s">
        <v>54</v>
      </c>
      <c s="37">
        <v>7</v>
      </c>
      <c s="36">
        <v>0</v>
      </c>
      <c s="36">
        <f>ROUND(G118*H118,6)</f>
      </c>
      <c r="L118" s="38">
        <v>0</v>
      </c>
      <c s="32">
        <f>ROUND(ROUND(L118,2)*ROUND(G118,3),2)</f>
      </c>
      <c s="36" t="s">
        <v>55</v>
      </c>
      <c>
        <f>(M118*21)/100</f>
      </c>
      <c t="s">
        <v>28</v>
      </c>
    </row>
    <row r="119" spans="1:5" ht="12.75">
      <c r="A119" s="35" t="s">
        <v>56</v>
      </c>
      <c r="E119" s="39" t="s">
        <v>621</v>
      </c>
    </row>
    <row r="120" spans="1:5" ht="12.75">
      <c r="A120" s="35" t="s">
        <v>57</v>
      </c>
      <c r="E120" s="40" t="s">
        <v>5</v>
      </c>
    </row>
    <row r="121" spans="1:5" ht="12.75">
      <c r="A121" t="s">
        <v>58</v>
      </c>
      <c r="E121" s="39" t="s">
        <v>59</v>
      </c>
    </row>
    <row r="122" spans="1:16" ht="12.75">
      <c r="A122" t="s">
        <v>50</v>
      </c>
      <c s="34" t="s">
        <v>156</v>
      </c>
      <c s="34" t="s">
        <v>622</v>
      </c>
      <c s="35" t="s">
        <v>5</v>
      </c>
      <c s="6" t="s">
        <v>623</v>
      </c>
      <c s="36" t="s">
        <v>54</v>
      </c>
      <c s="37">
        <v>8</v>
      </c>
      <c s="36">
        <v>0</v>
      </c>
      <c s="36">
        <f>ROUND(G122*H122,6)</f>
      </c>
      <c r="L122" s="38">
        <v>0</v>
      </c>
      <c s="32">
        <f>ROUND(ROUND(L122,2)*ROUND(G122,3),2)</f>
      </c>
      <c s="36" t="s">
        <v>55</v>
      </c>
      <c>
        <f>(M122*21)/100</f>
      </c>
      <c t="s">
        <v>28</v>
      </c>
    </row>
    <row r="123" spans="1:5" ht="12.75">
      <c r="A123" s="35" t="s">
        <v>56</v>
      </c>
      <c r="E123" s="39" t="s">
        <v>623</v>
      </c>
    </row>
    <row r="124" spans="1:5" ht="12.75">
      <c r="A124" s="35" t="s">
        <v>57</v>
      </c>
      <c r="E124" s="40" t="s">
        <v>5</v>
      </c>
    </row>
    <row r="125" spans="1:5" ht="12.75">
      <c r="A125" t="s">
        <v>58</v>
      </c>
      <c r="E125" s="39" t="s">
        <v>59</v>
      </c>
    </row>
    <row r="126" spans="1:16" ht="12.75">
      <c r="A126" t="s">
        <v>50</v>
      </c>
      <c s="34" t="s">
        <v>160</v>
      </c>
      <c s="34" t="s">
        <v>624</v>
      </c>
      <c s="35" t="s">
        <v>5</v>
      </c>
      <c s="6" t="s">
        <v>625</v>
      </c>
      <c s="36" t="s">
        <v>54</v>
      </c>
      <c s="37">
        <v>29</v>
      </c>
      <c s="36">
        <v>0</v>
      </c>
      <c s="36">
        <f>ROUND(G126*H126,6)</f>
      </c>
      <c r="L126" s="38">
        <v>0</v>
      </c>
      <c s="32">
        <f>ROUND(ROUND(L126,2)*ROUND(G126,3),2)</f>
      </c>
      <c s="36" t="s">
        <v>55</v>
      </c>
      <c>
        <f>(M126*21)/100</f>
      </c>
      <c t="s">
        <v>28</v>
      </c>
    </row>
    <row r="127" spans="1:5" ht="12.75">
      <c r="A127" s="35" t="s">
        <v>56</v>
      </c>
      <c r="E127" s="39" t="s">
        <v>625</v>
      </c>
    </row>
    <row r="128" spans="1:5" ht="12.75">
      <c r="A128" s="35" t="s">
        <v>57</v>
      </c>
      <c r="E128" s="40" t="s">
        <v>5</v>
      </c>
    </row>
    <row r="129" spans="1:5" ht="12.75">
      <c r="A129" t="s">
        <v>58</v>
      </c>
      <c r="E129" s="39" t="s">
        <v>59</v>
      </c>
    </row>
    <row r="130" spans="1:16" ht="12.75">
      <c r="A130" t="s">
        <v>50</v>
      </c>
      <c s="34" t="s">
        <v>164</v>
      </c>
      <c s="34" t="s">
        <v>626</v>
      </c>
      <c s="35" t="s">
        <v>5</v>
      </c>
      <c s="6" t="s">
        <v>627</v>
      </c>
      <c s="36" t="s">
        <v>54</v>
      </c>
      <c s="37">
        <v>29</v>
      </c>
      <c s="36">
        <v>0</v>
      </c>
      <c s="36">
        <f>ROUND(G130*H130,6)</f>
      </c>
      <c r="L130" s="38">
        <v>0</v>
      </c>
      <c s="32">
        <f>ROUND(ROUND(L130,2)*ROUND(G130,3),2)</f>
      </c>
      <c s="36" t="s">
        <v>55</v>
      </c>
      <c>
        <f>(M130*21)/100</f>
      </c>
      <c t="s">
        <v>28</v>
      </c>
    </row>
    <row r="131" spans="1:5" ht="12.75">
      <c r="A131" s="35" t="s">
        <v>56</v>
      </c>
      <c r="E131" s="39" t="s">
        <v>627</v>
      </c>
    </row>
    <row r="132" spans="1:5" ht="12.75">
      <c r="A132" s="35" t="s">
        <v>57</v>
      </c>
      <c r="E132" s="40" t="s">
        <v>5</v>
      </c>
    </row>
    <row r="133" spans="1:5" ht="12.75">
      <c r="A133" t="s">
        <v>58</v>
      </c>
      <c r="E133" s="39" t="s">
        <v>59</v>
      </c>
    </row>
    <row r="134" spans="1:16" ht="12.75">
      <c r="A134" t="s">
        <v>50</v>
      </c>
      <c s="34" t="s">
        <v>168</v>
      </c>
      <c s="34" t="s">
        <v>628</v>
      </c>
      <c s="35" t="s">
        <v>5</v>
      </c>
      <c s="6" t="s">
        <v>629</v>
      </c>
      <c s="36" t="s">
        <v>54</v>
      </c>
      <c s="37">
        <v>74</v>
      </c>
      <c s="36">
        <v>0</v>
      </c>
      <c s="36">
        <f>ROUND(G134*H134,6)</f>
      </c>
      <c r="L134" s="38">
        <v>0</v>
      </c>
      <c s="32">
        <f>ROUND(ROUND(L134,2)*ROUND(G134,3),2)</f>
      </c>
      <c s="36" t="s">
        <v>55</v>
      </c>
      <c>
        <f>(M134*21)/100</f>
      </c>
      <c t="s">
        <v>28</v>
      </c>
    </row>
    <row r="135" spans="1:5" ht="12.75">
      <c r="A135" s="35" t="s">
        <v>56</v>
      </c>
      <c r="E135" s="39" t="s">
        <v>629</v>
      </c>
    </row>
    <row r="136" spans="1:5" ht="12.75">
      <c r="A136" s="35" t="s">
        <v>57</v>
      </c>
      <c r="E136" s="40" t="s">
        <v>5</v>
      </c>
    </row>
    <row r="137" spans="1:5" ht="12.75">
      <c r="A137" t="s">
        <v>58</v>
      </c>
      <c r="E137" s="39" t="s">
        <v>59</v>
      </c>
    </row>
    <row r="138" spans="1:16" ht="12.75">
      <c r="A138" t="s">
        <v>50</v>
      </c>
      <c s="34" t="s">
        <v>172</v>
      </c>
      <c s="34" t="s">
        <v>630</v>
      </c>
      <c s="35" t="s">
        <v>5</v>
      </c>
      <c s="6" t="s">
        <v>631</v>
      </c>
      <c s="36" t="s">
        <v>54</v>
      </c>
      <c s="37">
        <v>74</v>
      </c>
      <c s="36">
        <v>0</v>
      </c>
      <c s="36">
        <f>ROUND(G138*H138,6)</f>
      </c>
      <c r="L138" s="38">
        <v>0</v>
      </c>
      <c s="32">
        <f>ROUND(ROUND(L138,2)*ROUND(G138,3),2)</f>
      </c>
      <c s="36" t="s">
        <v>55</v>
      </c>
      <c>
        <f>(M138*21)/100</f>
      </c>
      <c t="s">
        <v>28</v>
      </c>
    </row>
    <row r="139" spans="1:5" ht="12.75">
      <c r="A139" s="35" t="s">
        <v>56</v>
      </c>
      <c r="E139" s="39" t="s">
        <v>631</v>
      </c>
    </row>
    <row r="140" spans="1:5" ht="12.75">
      <c r="A140" s="35" t="s">
        <v>57</v>
      </c>
      <c r="E140" s="40" t="s">
        <v>5</v>
      </c>
    </row>
    <row r="141" spans="1:5" ht="12.75">
      <c r="A141" t="s">
        <v>58</v>
      </c>
      <c r="E141" s="39" t="s">
        <v>59</v>
      </c>
    </row>
    <row r="142" spans="1:16" ht="12.75">
      <c r="A142" t="s">
        <v>50</v>
      </c>
      <c s="34" t="s">
        <v>176</v>
      </c>
      <c s="34" t="s">
        <v>632</v>
      </c>
      <c s="35" t="s">
        <v>5</v>
      </c>
      <c s="6" t="s">
        <v>633</v>
      </c>
      <c s="36" t="s">
        <v>54</v>
      </c>
      <c s="37">
        <v>74</v>
      </c>
      <c s="36">
        <v>0</v>
      </c>
      <c s="36">
        <f>ROUND(G142*H142,6)</f>
      </c>
      <c r="L142" s="38">
        <v>0</v>
      </c>
      <c s="32">
        <f>ROUND(ROUND(L142,2)*ROUND(G142,3),2)</f>
      </c>
      <c s="36" t="s">
        <v>55</v>
      </c>
      <c>
        <f>(M142*21)/100</f>
      </c>
      <c t="s">
        <v>28</v>
      </c>
    </row>
    <row r="143" spans="1:5" ht="12.75">
      <c r="A143" s="35" t="s">
        <v>56</v>
      </c>
      <c r="E143" s="39" t="s">
        <v>633</v>
      </c>
    </row>
    <row r="144" spans="1:5" ht="12.75">
      <c r="A144" s="35" t="s">
        <v>57</v>
      </c>
      <c r="E144" s="40" t="s">
        <v>5</v>
      </c>
    </row>
    <row r="145" spans="1:5" ht="12.75">
      <c r="A145" t="s">
        <v>58</v>
      </c>
      <c r="E145" s="39" t="s">
        <v>59</v>
      </c>
    </row>
    <row r="146" spans="1:16" ht="12.75">
      <c r="A146" t="s">
        <v>50</v>
      </c>
      <c s="34" t="s">
        <v>180</v>
      </c>
      <c s="34" t="s">
        <v>634</v>
      </c>
      <c s="35" t="s">
        <v>5</v>
      </c>
      <c s="6" t="s">
        <v>635</v>
      </c>
      <c s="36" t="s">
        <v>54</v>
      </c>
      <c s="37">
        <v>12</v>
      </c>
      <c s="36">
        <v>0</v>
      </c>
      <c s="36">
        <f>ROUND(G146*H146,6)</f>
      </c>
      <c r="L146" s="38">
        <v>0</v>
      </c>
      <c s="32">
        <f>ROUND(ROUND(L146,2)*ROUND(G146,3),2)</f>
      </c>
      <c s="36" t="s">
        <v>55</v>
      </c>
      <c>
        <f>(M146*21)/100</f>
      </c>
      <c t="s">
        <v>28</v>
      </c>
    </row>
    <row r="147" spans="1:5" ht="12.75">
      <c r="A147" s="35" t="s">
        <v>56</v>
      </c>
      <c r="E147" s="39" t="s">
        <v>635</v>
      </c>
    </row>
    <row r="148" spans="1:5" ht="12.75">
      <c r="A148" s="35" t="s">
        <v>57</v>
      </c>
      <c r="E148" s="40" t="s">
        <v>5</v>
      </c>
    </row>
    <row r="149" spans="1:5" ht="12.75">
      <c r="A149" t="s">
        <v>58</v>
      </c>
      <c r="E149" s="39" t="s">
        <v>59</v>
      </c>
    </row>
    <row r="150" spans="1:16" ht="12.75">
      <c r="A150" t="s">
        <v>50</v>
      </c>
      <c s="34" t="s">
        <v>184</v>
      </c>
      <c s="34" t="s">
        <v>636</v>
      </c>
      <c s="35" t="s">
        <v>5</v>
      </c>
      <c s="6" t="s">
        <v>637</v>
      </c>
      <c s="36" t="s">
        <v>54</v>
      </c>
      <c s="37">
        <v>86</v>
      </c>
      <c s="36">
        <v>0</v>
      </c>
      <c s="36">
        <f>ROUND(G150*H150,6)</f>
      </c>
      <c r="L150" s="38">
        <v>0</v>
      </c>
      <c s="32">
        <f>ROUND(ROUND(L150,2)*ROUND(G150,3),2)</f>
      </c>
      <c s="36" t="s">
        <v>55</v>
      </c>
      <c>
        <f>(M150*21)/100</f>
      </c>
      <c t="s">
        <v>28</v>
      </c>
    </row>
    <row r="151" spans="1:5" ht="12.75">
      <c r="A151" s="35" t="s">
        <v>56</v>
      </c>
      <c r="E151" s="39" t="s">
        <v>637</v>
      </c>
    </row>
    <row r="152" spans="1:5" ht="12.75">
      <c r="A152" s="35" t="s">
        <v>57</v>
      </c>
      <c r="E152" s="40" t="s">
        <v>5</v>
      </c>
    </row>
    <row r="153" spans="1:5" ht="12.75">
      <c r="A153" t="s">
        <v>58</v>
      </c>
      <c r="E153" s="39" t="s">
        <v>59</v>
      </c>
    </row>
    <row r="154" spans="1:16" ht="12.75">
      <c r="A154" t="s">
        <v>50</v>
      </c>
      <c s="34" t="s">
        <v>188</v>
      </c>
      <c s="34" t="s">
        <v>638</v>
      </c>
      <c s="35" t="s">
        <v>5</v>
      </c>
      <c s="6" t="s">
        <v>639</v>
      </c>
      <c s="36" t="s">
        <v>54</v>
      </c>
      <c s="37">
        <v>52</v>
      </c>
      <c s="36">
        <v>0</v>
      </c>
      <c s="36">
        <f>ROUND(G154*H154,6)</f>
      </c>
      <c r="L154" s="38">
        <v>0</v>
      </c>
      <c s="32">
        <f>ROUND(ROUND(L154,2)*ROUND(G154,3),2)</f>
      </c>
      <c s="36" t="s">
        <v>55</v>
      </c>
      <c>
        <f>(M154*21)/100</f>
      </c>
      <c t="s">
        <v>28</v>
      </c>
    </row>
    <row r="155" spans="1:5" ht="12.75">
      <c r="A155" s="35" t="s">
        <v>56</v>
      </c>
      <c r="E155" s="39" t="s">
        <v>639</v>
      </c>
    </row>
    <row r="156" spans="1:5" ht="12.75">
      <c r="A156" s="35" t="s">
        <v>57</v>
      </c>
      <c r="E156" s="40" t="s">
        <v>5</v>
      </c>
    </row>
    <row r="157" spans="1:5" ht="12.75">
      <c r="A157" t="s">
        <v>58</v>
      </c>
      <c r="E157" s="39" t="s">
        <v>59</v>
      </c>
    </row>
    <row r="158" spans="1:16" ht="12.75">
      <c r="A158" t="s">
        <v>50</v>
      </c>
      <c s="34" t="s">
        <v>192</v>
      </c>
      <c s="34" t="s">
        <v>640</v>
      </c>
      <c s="35" t="s">
        <v>5</v>
      </c>
      <c s="6" t="s">
        <v>641</v>
      </c>
      <c s="36" t="s">
        <v>54</v>
      </c>
      <c s="37">
        <v>52</v>
      </c>
      <c s="36">
        <v>0</v>
      </c>
      <c s="36">
        <f>ROUND(G158*H158,6)</f>
      </c>
      <c r="L158" s="38">
        <v>0</v>
      </c>
      <c s="32">
        <f>ROUND(ROUND(L158,2)*ROUND(G158,3),2)</f>
      </c>
      <c s="36" t="s">
        <v>55</v>
      </c>
      <c>
        <f>(M158*21)/100</f>
      </c>
      <c t="s">
        <v>28</v>
      </c>
    </row>
    <row r="159" spans="1:5" ht="12.75">
      <c r="A159" s="35" t="s">
        <v>56</v>
      </c>
      <c r="E159" s="39" t="s">
        <v>641</v>
      </c>
    </row>
    <row r="160" spans="1:5" ht="12.75">
      <c r="A160" s="35" t="s">
        <v>57</v>
      </c>
      <c r="E160" s="40" t="s">
        <v>5</v>
      </c>
    </row>
    <row r="161" spans="1:5" ht="12.75">
      <c r="A161" t="s">
        <v>58</v>
      </c>
      <c r="E161" s="39" t="s">
        <v>59</v>
      </c>
    </row>
    <row r="162" spans="1:16" ht="12.75">
      <c r="A162" t="s">
        <v>50</v>
      </c>
      <c s="34" t="s">
        <v>196</v>
      </c>
      <c s="34" t="s">
        <v>642</v>
      </c>
      <c s="35" t="s">
        <v>5</v>
      </c>
      <c s="6" t="s">
        <v>643</v>
      </c>
      <c s="36" t="s">
        <v>54</v>
      </c>
      <c s="37">
        <v>30</v>
      </c>
      <c s="36">
        <v>0</v>
      </c>
      <c s="36">
        <f>ROUND(G162*H162,6)</f>
      </c>
      <c r="L162" s="38">
        <v>0</v>
      </c>
      <c s="32">
        <f>ROUND(ROUND(L162,2)*ROUND(G162,3),2)</f>
      </c>
      <c s="36" t="s">
        <v>55</v>
      </c>
      <c>
        <f>(M162*21)/100</f>
      </c>
      <c t="s">
        <v>28</v>
      </c>
    </row>
    <row r="163" spans="1:5" ht="12.75">
      <c r="A163" s="35" t="s">
        <v>56</v>
      </c>
      <c r="E163" s="39" t="s">
        <v>643</v>
      </c>
    </row>
    <row r="164" spans="1:5" ht="12.75">
      <c r="A164" s="35" t="s">
        <v>57</v>
      </c>
      <c r="E164" s="40" t="s">
        <v>5</v>
      </c>
    </row>
    <row r="165" spans="1:5" ht="12.75">
      <c r="A165" t="s">
        <v>58</v>
      </c>
      <c r="E165" s="39" t="s">
        <v>59</v>
      </c>
    </row>
    <row r="166" spans="1:16" ht="12.75">
      <c r="A166" t="s">
        <v>50</v>
      </c>
      <c s="34" t="s">
        <v>200</v>
      </c>
      <c s="34" t="s">
        <v>644</v>
      </c>
      <c s="35" t="s">
        <v>5</v>
      </c>
      <c s="6" t="s">
        <v>645</v>
      </c>
      <c s="36" t="s">
        <v>54</v>
      </c>
      <c s="37">
        <v>30</v>
      </c>
      <c s="36">
        <v>0</v>
      </c>
      <c s="36">
        <f>ROUND(G166*H166,6)</f>
      </c>
      <c r="L166" s="38">
        <v>0</v>
      </c>
      <c s="32">
        <f>ROUND(ROUND(L166,2)*ROUND(G166,3),2)</f>
      </c>
      <c s="36" t="s">
        <v>55</v>
      </c>
      <c>
        <f>(M166*21)/100</f>
      </c>
      <c t="s">
        <v>28</v>
      </c>
    </row>
    <row r="167" spans="1:5" ht="12.75">
      <c r="A167" s="35" t="s">
        <v>56</v>
      </c>
      <c r="E167" s="39" t="s">
        <v>645</v>
      </c>
    </row>
    <row r="168" spans="1:5" ht="12.75">
      <c r="A168" s="35" t="s">
        <v>57</v>
      </c>
      <c r="E168" s="40" t="s">
        <v>5</v>
      </c>
    </row>
    <row r="169" spans="1:5" ht="12.75">
      <c r="A169" t="s">
        <v>58</v>
      </c>
      <c r="E169" s="39" t="s">
        <v>59</v>
      </c>
    </row>
    <row r="170" spans="1:16" ht="12.75">
      <c r="A170" t="s">
        <v>50</v>
      </c>
      <c s="34" t="s">
        <v>204</v>
      </c>
      <c s="34" t="s">
        <v>646</v>
      </c>
      <c s="35" t="s">
        <v>5</v>
      </c>
      <c s="6" t="s">
        <v>647</v>
      </c>
      <c s="36" t="s">
        <v>54</v>
      </c>
      <c s="37">
        <v>4</v>
      </c>
      <c s="36">
        <v>0</v>
      </c>
      <c s="36">
        <f>ROUND(G170*H170,6)</f>
      </c>
      <c r="L170" s="38">
        <v>0</v>
      </c>
      <c s="32">
        <f>ROUND(ROUND(L170,2)*ROUND(G170,3),2)</f>
      </c>
      <c s="36" t="s">
        <v>55</v>
      </c>
      <c>
        <f>(M170*21)/100</f>
      </c>
      <c t="s">
        <v>28</v>
      </c>
    </row>
    <row r="171" spans="1:5" ht="12.75">
      <c r="A171" s="35" t="s">
        <v>56</v>
      </c>
      <c r="E171" s="39" t="s">
        <v>647</v>
      </c>
    </row>
    <row r="172" spans="1:5" ht="12.75">
      <c r="A172" s="35" t="s">
        <v>57</v>
      </c>
      <c r="E172" s="40" t="s">
        <v>5</v>
      </c>
    </row>
    <row r="173" spans="1:5" ht="12.75">
      <c r="A173" t="s">
        <v>58</v>
      </c>
      <c r="E173" s="39" t="s">
        <v>59</v>
      </c>
    </row>
    <row r="174" spans="1:16" ht="12.75">
      <c r="A174" t="s">
        <v>50</v>
      </c>
      <c s="34" t="s">
        <v>208</v>
      </c>
      <c s="34" t="s">
        <v>648</v>
      </c>
      <c s="35" t="s">
        <v>5</v>
      </c>
      <c s="6" t="s">
        <v>649</v>
      </c>
      <c s="36" t="s">
        <v>54</v>
      </c>
      <c s="37">
        <v>4</v>
      </c>
      <c s="36">
        <v>0</v>
      </c>
      <c s="36">
        <f>ROUND(G174*H174,6)</f>
      </c>
      <c r="L174" s="38">
        <v>0</v>
      </c>
      <c s="32">
        <f>ROUND(ROUND(L174,2)*ROUND(G174,3),2)</f>
      </c>
      <c s="36" t="s">
        <v>55</v>
      </c>
      <c>
        <f>(M174*21)/100</f>
      </c>
      <c t="s">
        <v>28</v>
      </c>
    </row>
    <row r="175" spans="1:5" ht="12.75">
      <c r="A175" s="35" t="s">
        <v>56</v>
      </c>
      <c r="E175" s="39" t="s">
        <v>649</v>
      </c>
    </row>
    <row r="176" spans="1:5" ht="12.75">
      <c r="A176" s="35" t="s">
        <v>57</v>
      </c>
      <c r="E176" s="40" t="s">
        <v>5</v>
      </c>
    </row>
    <row r="177" spans="1:5" ht="12.75">
      <c r="A177" t="s">
        <v>58</v>
      </c>
      <c r="E177" s="39" t="s">
        <v>59</v>
      </c>
    </row>
    <row r="178" spans="1:16" ht="25.5">
      <c r="A178" t="s">
        <v>50</v>
      </c>
      <c s="34" t="s">
        <v>212</v>
      </c>
      <c s="34" t="s">
        <v>650</v>
      </c>
      <c s="35" t="s">
        <v>5</v>
      </c>
      <c s="6" t="s">
        <v>651</v>
      </c>
      <c s="36" t="s">
        <v>54</v>
      </c>
      <c s="37">
        <v>2</v>
      </c>
      <c s="36">
        <v>0</v>
      </c>
      <c s="36">
        <f>ROUND(G178*H178,6)</f>
      </c>
      <c r="L178" s="38">
        <v>0</v>
      </c>
      <c s="32">
        <f>ROUND(ROUND(L178,2)*ROUND(G178,3),2)</f>
      </c>
      <c s="36" t="s">
        <v>97</v>
      </c>
      <c>
        <f>(M178*21)/100</f>
      </c>
      <c t="s">
        <v>28</v>
      </c>
    </row>
    <row r="179" spans="1:5" ht="25.5">
      <c r="A179" s="35" t="s">
        <v>56</v>
      </c>
      <c r="E179" s="39" t="s">
        <v>651</v>
      </c>
    </row>
    <row r="180" spans="1:5" ht="12.75">
      <c r="A180" s="35" t="s">
        <v>57</v>
      </c>
      <c r="E180" s="40" t="s">
        <v>5</v>
      </c>
    </row>
    <row r="181" spans="1:5" ht="12.75">
      <c r="A181" t="s">
        <v>58</v>
      </c>
      <c r="E181" s="39" t="s">
        <v>5</v>
      </c>
    </row>
    <row r="182" spans="1:16" ht="12.75">
      <c r="A182" t="s">
        <v>50</v>
      </c>
      <c s="34" t="s">
        <v>214</v>
      </c>
      <c s="34" t="s">
        <v>652</v>
      </c>
      <c s="35" t="s">
        <v>5</v>
      </c>
      <c s="6" t="s">
        <v>653</v>
      </c>
      <c s="36" t="s">
        <v>54</v>
      </c>
      <c s="37">
        <v>13</v>
      </c>
      <c s="36">
        <v>0</v>
      </c>
      <c s="36">
        <f>ROUND(G182*H182,6)</f>
      </c>
      <c r="L182" s="38">
        <v>0</v>
      </c>
      <c s="32">
        <f>ROUND(ROUND(L182,2)*ROUND(G182,3),2)</f>
      </c>
      <c s="36" t="s">
        <v>55</v>
      </c>
      <c>
        <f>(M182*21)/100</f>
      </c>
      <c t="s">
        <v>28</v>
      </c>
    </row>
    <row r="183" spans="1:5" ht="12.75">
      <c r="A183" s="35" t="s">
        <v>56</v>
      </c>
      <c r="E183" s="39" t="s">
        <v>653</v>
      </c>
    </row>
    <row r="184" spans="1:5" ht="12.75">
      <c r="A184" s="35" t="s">
        <v>57</v>
      </c>
      <c r="E184" s="40" t="s">
        <v>5</v>
      </c>
    </row>
    <row r="185" spans="1:5" ht="12.75">
      <c r="A185" t="s">
        <v>58</v>
      </c>
      <c r="E185" s="39" t="s">
        <v>59</v>
      </c>
    </row>
    <row r="186" spans="1:16" ht="12.75">
      <c r="A186" t="s">
        <v>50</v>
      </c>
      <c s="34" t="s">
        <v>218</v>
      </c>
      <c s="34" t="s">
        <v>654</v>
      </c>
      <c s="35" t="s">
        <v>5</v>
      </c>
      <c s="6" t="s">
        <v>655</v>
      </c>
      <c s="36" t="s">
        <v>54</v>
      </c>
      <c s="37">
        <v>13</v>
      </c>
      <c s="36">
        <v>0</v>
      </c>
      <c s="36">
        <f>ROUND(G186*H186,6)</f>
      </c>
      <c r="L186" s="38">
        <v>0</v>
      </c>
      <c s="32">
        <f>ROUND(ROUND(L186,2)*ROUND(G186,3),2)</f>
      </c>
      <c s="36" t="s">
        <v>55</v>
      </c>
      <c>
        <f>(M186*21)/100</f>
      </c>
      <c t="s">
        <v>28</v>
      </c>
    </row>
    <row r="187" spans="1:5" ht="12.75">
      <c r="A187" s="35" t="s">
        <v>56</v>
      </c>
      <c r="E187" s="39" t="s">
        <v>655</v>
      </c>
    </row>
    <row r="188" spans="1:5" ht="12.75">
      <c r="A188" s="35" t="s">
        <v>57</v>
      </c>
      <c r="E188" s="40" t="s">
        <v>5</v>
      </c>
    </row>
    <row r="189" spans="1:5" ht="12.75">
      <c r="A189" t="s">
        <v>58</v>
      </c>
      <c r="E189" s="39" t="s">
        <v>59</v>
      </c>
    </row>
    <row r="190" spans="1:16" ht="12.75">
      <c r="A190" t="s">
        <v>50</v>
      </c>
      <c s="34" t="s">
        <v>220</v>
      </c>
      <c s="34" t="s">
        <v>656</v>
      </c>
      <c s="35" t="s">
        <v>5</v>
      </c>
      <c s="6" t="s">
        <v>657</v>
      </c>
      <c s="36" t="s">
        <v>54</v>
      </c>
      <c s="37">
        <v>20</v>
      </c>
      <c s="36">
        <v>0</v>
      </c>
      <c s="36">
        <f>ROUND(G190*H190,6)</f>
      </c>
      <c r="L190" s="38">
        <v>0</v>
      </c>
      <c s="32">
        <f>ROUND(ROUND(L190,2)*ROUND(G190,3),2)</f>
      </c>
      <c s="36" t="s">
        <v>55</v>
      </c>
      <c>
        <f>(M190*21)/100</f>
      </c>
      <c t="s">
        <v>28</v>
      </c>
    </row>
    <row r="191" spans="1:5" ht="12.75">
      <c r="A191" s="35" t="s">
        <v>56</v>
      </c>
      <c r="E191" s="39" t="s">
        <v>657</v>
      </c>
    </row>
    <row r="192" spans="1:5" ht="12.75">
      <c r="A192" s="35" t="s">
        <v>57</v>
      </c>
      <c r="E192" s="40" t="s">
        <v>5</v>
      </c>
    </row>
    <row r="193" spans="1:5" ht="12.75">
      <c r="A193" t="s">
        <v>58</v>
      </c>
      <c r="E193" s="39" t="s">
        <v>59</v>
      </c>
    </row>
    <row r="194" spans="1:16" ht="12.75">
      <c r="A194" t="s">
        <v>50</v>
      </c>
      <c s="34" t="s">
        <v>222</v>
      </c>
      <c s="34" t="s">
        <v>658</v>
      </c>
      <c s="35" t="s">
        <v>5</v>
      </c>
      <c s="6" t="s">
        <v>659</v>
      </c>
      <c s="36" t="s">
        <v>54</v>
      </c>
      <c s="37">
        <v>20</v>
      </c>
      <c s="36">
        <v>0</v>
      </c>
      <c s="36">
        <f>ROUND(G194*H194,6)</f>
      </c>
      <c r="L194" s="38">
        <v>0</v>
      </c>
      <c s="32">
        <f>ROUND(ROUND(L194,2)*ROUND(G194,3),2)</f>
      </c>
      <c s="36" t="s">
        <v>55</v>
      </c>
      <c>
        <f>(M194*21)/100</f>
      </c>
      <c t="s">
        <v>28</v>
      </c>
    </row>
    <row r="195" spans="1:5" ht="12.75">
      <c r="A195" s="35" t="s">
        <v>56</v>
      </c>
      <c r="E195" s="39" t="s">
        <v>659</v>
      </c>
    </row>
    <row r="196" spans="1:5" ht="12.75">
      <c r="A196" s="35" t="s">
        <v>57</v>
      </c>
      <c r="E196" s="40" t="s">
        <v>5</v>
      </c>
    </row>
    <row r="197" spans="1:5" ht="12.75">
      <c r="A197" t="s">
        <v>58</v>
      </c>
      <c r="E197" s="39" t="s">
        <v>59</v>
      </c>
    </row>
    <row r="198" spans="1:16" ht="12.75">
      <c r="A198" t="s">
        <v>50</v>
      </c>
      <c s="34" t="s">
        <v>224</v>
      </c>
      <c s="34" t="s">
        <v>660</v>
      </c>
      <c s="35" t="s">
        <v>5</v>
      </c>
      <c s="6" t="s">
        <v>661</v>
      </c>
      <c s="36" t="s">
        <v>54</v>
      </c>
      <c s="37">
        <v>20</v>
      </c>
      <c s="36">
        <v>0</v>
      </c>
      <c s="36">
        <f>ROUND(G198*H198,6)</f>
      </c>
      <c r="L198" s="38">
        <v>0</v>
      </c>
      <c s="32">
        <f>ROUND(ROUND(L198,2)*ROUND(G198,3),2)</f>
      </c>
      <c s="36" t="s">
        <v>55</v>
      </c>
      <c>
        <f>(M198*21)/100</f>
      </c>
      <c t="s">
        <v>28</v>
      </c>
    </row>
    <row r="199" spans="1:5" ht="12.75">
      <c r="A199" s="35" t="s">
        <v>56</v>
      </c>
      <c r="E199" s="39" t="s">
        <v>661</v>
      </c>
    </row>
    <row r="200" spans="1:5" ht="12.75">
      <c r="A200" s="35" t="s">
        <v>57</v>
      </c>
      <c r="E200" s="40" t="s">
        <v>5</v>
      </c>
    </row>
    <row r="201" spans="1:5" ht="12.75">
      <c r="A201" t="s">
        <v>58</v>
      </c>
      <c r="E201" s="39" t="s">
        <v>59</v>
      </c>
    </row>
    <row r="202" spans="1:16" ht="12.75">
      <c r="A202" t="s">
        <v>50</v>
      </c>
      <c s="34" t="s">
        <v>227</v>
      </c>
      <c s="34" t="s">
        <v>662</v>
      </c>
      <c s="35" t="s">
        <v>5</v>
      </c>
      <c s="6" t="s">
        <v>663</v>
      </c>
      <c s="36" t="s">
        <v>54</v>
      </c>
      <c s="37">
        <v>20</v>
      </c>
      <c s="36">
        <v>0</v>
      </c>
      <c s="36">
        <f>ROUND(G202*H202,6)</f>
      </c>
      <c r="L202" s="38">
        <v>0</v>
      </c>
      <c s="32">
        <f>ROUND(ROUND(L202,2)*ROUND(G202,3),2)</f>
      </c>
      <c s="36" t="s">
        <v>55</v>
      </c>
      <c>
        <f>(M202*21)/100</f>
      </c>
      <c t="s">
        <v>28</v>
      </c>
    </row>
    <row r="203" spans="1:5" ht="12.75">
      <c r="A203" s="35" t="s">
        <v>56</v>
      </c>
      <c r="E203" s="39" t="s">
        <v>663</v>
      </c>
    </row>
    <row r="204" spans="1:5" ht="12.75">
      <c r="A204" s="35" t="s">
        <v>57</v>
      </c>
      <c r="E204" s="40" t="s">
        <v>5</v>
      </c>
    </row>
    <row r="205" spans="1:5" ht="12.75">
      <c r="A205" t="s">
        <v>58</v>
      </c>
      <c r="E205" s="39" t="s">
        <v>59</v>
      </c>
    </row>
    <row r="206" spans="1:16" ht="12.75">
      <c r="A206" t="s">
        <v>50</v>
      </c>
      <c s="34" t="s">
        <v>337</v>
      </c>
      <c s="34" t="s">
        <v>664</v>
      </c>
      <c s="35" t="s">
        <v>5</v>
      </c>
      <c s="6" t="s">
        <v>665</v>
      </c>
      <c s="36" t="s">
        <v>54</v>
      </c>
      <c s="37">
        <v>5</v>
      </c>
      <c s="36">
        <v>0</v>
      </c>
      <c s="36">
        <f>ROUND(G206*H206,6)</f>
      </c>
      <c r="L206" s="38">
        <v>0</v>
      </c>
      <c s="32">
        <f>ROUND(ROUND(L206,2)*ROUND(G206,3),2)</f>
      </c>
      <c s="36" t="s">
        <v>55</v>
      </c>
      <c>
        <f>(M206*21)/100</f>
      </c>
      <c t="s">
        <v>28</v>
      </c>
    </row>
    <row r="207" spans="1:5" ht="12.75">
      <c r="A207" s="35" t="s">
        <v>56</v>
      </c>
      <c r="E207" s="39" t="s">
        <v>665</v>
      </c>
    </row>
    <row r="208" spans="1:5" ht="12.75">
      <c r="A208" s="35" t="s">
        <v>57</v>
      </c>
      <c r="E208" s="40" t="s">
        <v>5</v>
      </c>
    </row>
    <row r="209" spans="1:5" ht="12.75">
      <c r="A209" t="s">
        <v>58</v>
      </c>
      <c r="E209" s="39" t="s">
        <v>59</v>
      </c>
    </row>
    <row r="210" spans="1:16" ht="12.75">
      <c r="A210" t="s">
        <v>50</v>
      </c>
      <c s="34" t="s">
        <v>340</v>
      </c>
      <c s="34" t="s">
        <v>666</v>
      </c>
      <c s="35" t="s">
        <v>5</v>
      </c>
      <c s="6" t="s">
        <v>667</v>
      </c>
      <c s="36" t="s">
        <v>54</v>
      </c>
      <c s="37">
        <v>5</v>
      </c>
      <c s="36">
        <v>0</v>
      </c>
      <c s="36">
        <f>ROUND(G210*H210,6)</f>
      </c>
      <c r="L210" s="38">
        <v>0</v>
      </c>
      <c s="32">
        <f>ROUND(ROUND(L210,2)*ROUND(G210,3),2)</f>
      </c>
      <c s="36" t="s">
        <v>55</v>
      </c>
      <c>
        <f>(M210*21)/100</f>
      </c>
      <c t="s">
        <v>28</v>
      </c>
    </row>
    <row r="211" spans="1:5" ht="12.75">
      <c r="A211" s="35" t="s">
        <v>56</v>
      </c>
      <c r="E211" s="39" t="s">
        <v>667</v>
      </c>
    </row>
    <row r="212" spans="1:5" ht="12.75">
      <c r="A212" s="35" t="s">
        <v>57</v>
      </c>
      <c r="E212" s="40" t="s">
        <v>5</v>
      </c>
    </row>
    <row r="213" spans="1:5" ht="12.75">
      <c r="A213" t="s">
        <v>58</v>
      </c>
      <c r="E213" s="39" t="s">
        <v>59</v>
      </c>
    </row>
    <row r="214" spans="1:16" ht="12.75">
      <c r="A214" t="s">
        <v>50</v>
      </c>
      <c s="34" t="s">
        <v>343</v>
      </c>
      <c s="34" t="s">
        <v>668</v>
      </c>
      <c s="35" t="s">
        <v>5</v>
      </c>
      <c s="6" t="s">
        <v>669</v>
      </c>
      <c s="36" t="s">
        <v>54</v>
      </c>
      <c s="37">
        <v>3</v>
      </c>
      <c s="36">
        <v>0</v>
      </c>
      <c s="36">
        <f>ROUND(G214*H214,6)</f>
      </c>
      <c r="L214" s="38">
        <v>0</v>
      </c>
      <c s="32">
        <f>ROUND(ROUND(L214,2)*ROUND(G214,3),2)</f>
      </c>
      <c s="36" t="s">
        <v>55</v>
      </c>
      <c>
        <f>(M214*21)/100</f>
      </c>
      <c t="s">
        <v>28</v>
      </c>
    </row>
    <row r="215" spans="1:5" ht="12.75">
      <c r="A215" s="35" t="s">
        <v>56</v>
      </c>
      <c r="E215" s="39" t="s">
        <v>669</v>
      </c>
    </row>
    <row r="216" spans="1:5" ht="12.75">
      <c r="A216" s="35" t="s">
        <v>57</v>
      </c>
      <c r="E216" s="40" t="s">
        <v>5</v>
      </c>
    </row>
    <row r="217" spans="1:5" ht="12.75">
      <c r="A217" t="s">
        <v>58</v>
      </c>
      <c r="E217" s="39" t="s">
        <v>59</v>
      </c>
    </row>
    <row r="218" spans="1:16" ht="12.75">
      <c r="A218" t="s">
        <v>50</v>
      </c>
      <c s="34" t="s">
        <v>346</v>
      </c>
      <c s="34" t="s">
        <v>670</v>
      </c>
      <c s="35" t="s">
        <v>5</v>
      </c>
      <c s="6" t="s">
        <v>671</v>
      </c>
      <c s="36" t="s">
        <v>54</v>
      </c>
      <c s="37">
        <v>3</v>
      </c>
      <c s="36">
        <v>0</v>
      </c>
      <c s="36">
        <f>ROUND(G218*H218,6)</f>
      </c>
      <c r="L218" s="38">
        <v>0</v>
      </c>
      <c s="32">
        <f>ROUND(ROUND(L218,2)*ROUND(G218,3),2)</f>
      </c>
      <c s="36" t="s">
        <v>55</v>
      </c>
      <c>
        <f>(M218*21)/100</f>
      </c>
      <c t="s">
        <v>28</v>
      </c>
    </row>
    <row r="219" spans="1:5" ht="12.75">
      <c r="A219" s="35" t="s">
        <v>56</v>
      </c>
      <c r="E219" s="39" t="s">
        <v>671</v>
      </c>
    </row>
    <row r="220" spans="1:5" ht="12.75">
      <c r="A220" s="35" t="s">
        <v>57</v>
      </c>
      <c r="E220" s="40" t="s">
        <v>5</v>
      </c>
    </row>
    <row r="221" spans="1:5" ht="12.75">
      <c r="A221" t="s">
        <v>58</v>
      </c>
      <c r="E221" s="39" t="s">
        <v>59</v>
      </c>
    </row>
    <row r="222" spans="1:16" ht="12.75">
      <c r="A222" t="s">
        <v>50</v>
      </c>
      <c s="34" t="s">
        <v>349</v>
      </c>
      <c s="34" t="s">
        <v>672</v>
      </c>
      <c s="35" t="s">
        <v>5</v>
      </c>
      <c s="6" t="s">
        <v>673</v>
      </c>
      <c s="36" t="s">
        <v>90</v>
      </c>
      <c s="37">
        <v>5</v>
      </c>
      <c s="36">
        <v>0</v>
      </c>
      <c s="36">
        <f>ROUND(G222*H222,6)</f>
      </c>
      <c r="L222" s="38">
        <v>0</v>
      </c>
      <c s="32">
        <f>ROUND(ROUND(L222,2)*ROUND(G222,3),2)</f>
      </c>
      <c s="36" t="s">
        <v>55</v>
      </c>
      <c>
        <f>(M222*21)/100</f>
      </c>
      <c t="s">
        <v>28</v>
      </c>
    </row>
    <row r="223" spans="1:5" ht="12.75">
      <c r="A223" s="35" t="s">
        <v>56</v>
      </c>
      <c r="E223" s="39" t="s">
        <v>673</v>
      </c>
    </row>
    <row r="224" spans="1:5" ht="12.75">
      <c r="A224" s="35" t="s">
        <v>57</v>
      </c>
      <c r="E224" s="40" t="s">
        <v>5</v>
      </c>
    </row>
    <row r="225" spans="1:5" ht="12.75">
      <c r="A225" t="s">
        <v>58</v>
      </c>
      <c r="E225" s="39" t="s">
        <v>59</v>
      </c>
    </row>
    <row r="226" spans="1:16" ht="25.5">
      <c r="A226" t="s">
        <v>50</v>
      </c>
      <c s="34" t="s">
        <v>352</v>
      </c>
      <c s="34" t="s">
        <v>674</v>
      </c>
      <c s="35" t="s">
        <v>5</v>
      </c>
      <c s="6" t="s">
        <v>675</v>
      </c>
      <c s="36" t="s">
        <v>54</v>
      </c>
      <c s="37">
        <v>1</v>
      </c>
      <c s="36">
        <v>0</v>
      </c>
      <c s="36">
        <f>ROUND(G226*H226,6)</f>
      </c>
      <c r="L226" s="38">
        <v>0</v>
      </c>
      <c s="32">
        <f>ROUND(ROUND(L226,2)*ROUND(G226,3),2)</f>
      </c>
      <c s="36" t="s">
        <v>55</v>
      </c>
      <c>
        <f>(M226*21)/100</f>
      </c>
      <c t="s">
        <v>28</v>
      </c>
    </row>
    <row r="227" spans="1:5" ht="25.5">
      <c r="A227" s="35" t="s">
        <v>56</v>
      </c>
      <c r="E227" s="39" t="s">
        <v>675</v>
      </c>
    </row>
    <row r="228" spans="1:5" ht="12.75">
      <c r="A228" s="35" t="s">
        <v>57</v>
      </c>
      <c r="E228" s="40" t="s">
        <v>5</v>
      </c>
    </row>
    <row r="229" spans="1:5" ht="12.75">
      <c r="A229" t="s">
        <v>58</v>
      </c>
      <c r="E229" s="39" t="s">
        <v>59</v>
      </c>
    </row>
    <row r="230" spans="1:16" ht="12.75">
      <c r="A230" t="s">
        <v>50</v>
      </c>
      <c s="34" t="s">
        <v>355</v>
      </c>
      <c s="34" t="s">
        <v>676</v>
      </c>
      <c s="35" t="s">
        <v>5</v>
      </c>
      <c s="6" t="s">
        <v>677</v>
      </c>
      <c s="36" t="s">
        <v>54</v>
      </c>
      <c s="37">
        <v>1</v>
      </c>
      <c s="36">
        <v>0</v>
      </c>
      <c s="36">
        <f>ROUND(G230*H230,6)</f>
      </c>
      <c r="L230" s="38">
        <v>0</v>
      </c>
      <c s="32">
        <f>ROUND(ROUND(L230,2)*ROUND(G230,3),2)</f>
      </c>
      <c s="36" t="s">
        <v>55</v>
      </c>
      <c>
        <f>(M230*21)/100</f>
      </c>
      <c t="s">
        <v>28</v>
      </c>
    </row>
    <row r="231" spans="1:5" ht="12.75">
      <c r="A231" s="35" t="s">
        <v>56</v>
      </c>
      <c r="E231" s="39" t="s">
        <v>677</v>
      </c>
    </row>
    <row r="232" spans="1:5" ht="12.75">
      <c r="A232" s="35" t="s">
        <v>57</v>
      </c>
      <c r="E232" s="40" t="s">
        <v>5</v>
      </c>
    </row>
    <row r="233" spans="1:5" ht="12.75">
      <c r="A233" t="s">
        <v>58</v>
      </c>
      <c r="E233" s="39" t="s">
        <v>59</v>
      </c>
    </row>
    <row r="234" spans="1:16" ht="12.75">
      <c r="A234" t="s">
        <v>50</v>
      </c>
      <c s="34" t="s">
        <v>358</v>
      </c>
      <c s="34" t="s">
        <v>678</v>
      </c>
      <c s="35" t="s">
        <v>5</v>
      </c>
      <c s="6" t="s">
        <v>679</v>
      </c>
      <c s="36" t="s">
        <v>54</v>
      </c>
      <c s="37">
        <v>1</v>
      </c>
      <c s="36">
        <v>0</v>
      </c>
      <c s="36">
        <f>ROUND(G234*H234,6)</f>
      </c>
      <c r="L234" s="38">
        <v>0</v>
      </c>
      <c s="32">
        <f>ROUND(ROUND(L234,2)*ROUND(G234,3),2)</f>
      </c>
      <c s="36" t="s">
        <v>55</v>
      </c>
      <c>
        <f>(M234*21)/100</f>
      </c>
      <c t="s">
        <v>28</v>
      </c>
    </row>
    <row r="235" spans="1:5" ht="12.75">
      <c r="A235" s="35" t="s">
        <v>56</v>
      </c>
      <c r="E235" s="39" t="s">
        <v>679</v>
      </c>
    </row>
    <row r="236" spans="1:5" ht="12.75">
      <c r="A236" s="35" t="s">
        <v>57</v>
      </c>
      <c r="E236" s="40" t="s">
        <v>5</v>
      </c>
    </row>
    <row r="237" spans="1:5" ht="12.75">
      <c r="A237" t="s">
        <v>58</v>
      </c>
      <c r="E237" s="39" t="s">
        <v>59</v>
      </c>
    </row>
    <row r="238" spans="1:16" ht="12.75">
      <c r="A238" t="s">
        <v>50</v>
      </c>
      <c s="34" t="s">
        <v>361</v>
      </c>
      <c s="34" t="s">
        <v>680</v>
      </c>
      <c s="35" t="s">
        <v>5</v>
      </c>
      <c s="6" t="s">
        <v>681</v>
      </c>
      <c s="36" t="s">
        <v>54</v>
      </c>
      <c s="37">
        <v>1</v>
      </c>
      <c s="36">
        <v>0</v>
      </c>
      <c s="36">
        <f>ROUND(G238*H238,6)</f>
      </c>
      <c r="L238" s="38">
        <v>0</v>
      </c>
      <c s="32">
        <f>ROUND(ROUND(L238,2)*ROUND(G238,3),2)</f>
      </c>
      <c s="36" t="s">
        <v>55</v>
      </c>
      <c>
        <f>(M238*21)/100</f>
      </c>
      <c t="s">
        <v>28</v>
      </c>
    </row>
    <row r="239" spans="1:5" ht="12.75">
      <c r="A239" s="35" t="s">
        <v>56</v>
      </c>
      <c r="E239" s="39" t="s">
        <v>681</v>
      </c>
    </row>
    <row r="240" spans="1:5" ht="12.75">
      <c r="A240" s="35" t="s">
        <v>57</v>
      </c>
      <c r="E240" s="40" t="s">
        <v>5</v>
      </c>
    </row>
    <row r="241" spans="1:5" ht="12.75">
      <c r="A241" t="s">
        <v>58</v>
      </c>
      <c r="E24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684</v>
      </c>
      <c r="E8" s="30" t="s">
        <v>683</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50</v>
      </c>
      <c s="34" t="s">
        <v>51</v>
      </c>
      <c s="34" t="s">
        <v>590</v>
      </c>
      <c s="35" t="s">
        <v>5</v>
      </c>
      <c s="6" t="s">
        <v>591</v>
      </c>
      <c s="36" t="s">
        <v>64</v>
      </c>
      <c s="37">
        <v>60</v>
      </c>
      <c s="36">
        <v>0</v>
      </c>
      <c s="36">
        <f>ROUND(G10*H10,6)</f>
      </c>
      <c r="L10" s="38">
        <v>0</v>
      </c>
      <c s="32">
        <f>ROUND(ROUND(L10,2)*ROUND(G10,3),2)</f>
      </c>
      <c s="36" t="s">
        <v>55</v>
      </c>
      <c>
        <f>(M10*21)/100</f>
      </c>
      <c t="s">
        <v>28</v>
      </c>
    </row>
    <row r="11" spans="1:5" ht="25.5">
      <c r="A11" s="35" t="s">
        <v>56</v>
      </c>
      <c r="E11" s="39" t="s">
        <v>591</v>
      </c>
    </row>
    <row r="12" spans="1:5" ht="12.75">
      <c r="A12" s="35" t="s">
        <v>57</v>
      </c>
      <c r="E12" s="40" t="s">
        <v>5</v>
      </c>
    </row>
    <row r="13" spans="1:5" ht="12.75">
      <c r="A13" t="s">
        <v>58</v>
      </c>
      <c r="E13" s="39" t="s">
        <v>59</v>
      </c>
    </row>
    <row r="14" spans="1:16" ht="25.5">
      <c r="A14" t="s">
        <v>50</v>
      </c>
      <c s="34" t="s">
        <v>28</v>
      </c>
      <c s="34" t="s">
        <v>417</v>
      </c>
      <c s="35" t="s">
        <v>5</v>
      </c>
      <c s="6" t="s">
        <v>418</v>
      </c>
      <c s="36" t="s">
        <v>64</v>
      </c>
      <c s="37">
        <v>150</v>
      </c>
      <c s="36">
        <v>0</v>
      </c>
      <c s="36">
        <f>ROUND(G14*H14,6)</f>
      </c>
      <c r="L14" s="38">
        <v>0</v>
      </c>
      <c s="32">
        <f>ROUND(ROUND(L14,2)*ROUND(G14,3),2)</f>
      </c>
      <c s="36" t="s">
        <v>55</v>
      </c>
      <c>
        <f>(M14*21)/100</f>
      </c>
      <c t="s">
        <v>28</v>
      </c>
    </row>
    <row r="15" spans="1:5" ht="25.5">
      <c r="A15" s="35" t="s">
        <v>56</v>
      </c>
      <c r="E15" s="39" t="s">
        <v>418</v>
      </c>
    </row>
    <row r="16" spans="1:5" ht="12.75">
      <c r="A16" s="35" t="s">
        <v>57</v>
      </c>
      <c r="E16" s="40" t="s">
        <v>5</v>
      </c>
    </row>
    <row r="17" spans="1:5" ht="12.75">
      <c r="A17" t="s">
        <v>58</v>
      </c>
      <c r="E17" s="39" t="s">
        <v>59</v>
      </c>
    </row>
    <row r="18" spans="1:16" ht="25.5">
      <c r="A18" t="s">
        <v>50</v>
      </c>
      <c s="34" t="s">
        <v>26</v>
      </c>
      <c s="34" t="s">
        <v>517</v>
      </c>
      <c s="35" t="s">
        <v>5</v>
      </c>
      <c s="6" t="s">
        <v>518</v>
      </c>
      <c s="36" t="s">
        <v>54</v>
      </c>
      <c s="37">
        <v>210</v>
      </c>
      <c s="36">
        <v>0</v>
      </c>
      <c s="36">
        <f>ROUND(G18*H18,6)</f>
      </c>
      <c r="L18" s="38">
        <v>0</v>
      </c>
      <c s="32">
        <f>ROUND(ROUND(L18,2)*ROUND(G18,3),2)</f>
      </c>
      <c s="36" t="s">
        <v>55</v>
      </c>
      <c>
        <f>(M18*21)/100</f>
      </c>
      <c t="s">
        <v>28</v>
      </c>
    </row>
    <row r="19" spans="1:5" ht="25.5">
      <c r="A19" s="35" t="s">
        <v>56</v>
      </c>
      <c r="E19" s="39" t="s">
        <v>518</v>
      </c>
    </row>
    <row r="20" spans="1:5" ht="12.75">
      <c r="A20" s="35" t="s">
        <v>57</v>
      </c>
      <c r="E20" s="40" t="s">
        <v>5</v>
      </c>
    </row>
    <row r="21" spans="1:5" ht="12.75">
      <c r="A21" t="s">
        <v>58</v>
      </c>
      <c r="E21" s="39" t="s">
        <v>59</v>
      </c>
    </row>
    <row r="22" spans="1:16" ht="12.75">
      <c r="A22" t="s">
        <v>50</v>
      </c>
      <c s="34" t="s">
        <v>67</v>
      </c>
      <c s="34" t="s">
        <v>71</v>
      </c>
      <c s="35" t="s">
        <v>5</v>
      </c>
      <c s="6" t="s">
        <v>72</v>
      </c>
      <c s="36" t="s">
        <v>64</v>
      </c>
      <c s="37">
        <v>11.4</v>
      </c>
      <c s="36">
        <v>0</v>
      </c>
      <c s="36">
        <f>ROUND(G22*H22,6)</f>
      </c>
      <c r="L22" s="38">
        <v>0</v>
      </c>
      <c s="32">
        <f>ROUND(ROUND(L22,2)*ROUND(G22,3),2)</f>
      </c>
      <c s="36" t="s">
        <v>55</v>
      </c>
      <c>
        <f>(M22*21)/100</f>
      </c>
      <c t="s">
        <v>28</v>
      </c>
    </row>
    <row r="23" spans="1:5" ht="12.75">
      <c r="A23" s="35" t="s">
        <v>56</v>
      </c>
      <c r="E23" s="39" t="s">
        <v>72</v>
      </c>
    </row>
    <row r="24" spans="1:5" ht="12.75">
      <c r="A24" s="35" t="s">
        <v>57</v>
      </c>
      <c r="E24" s="40" t="s">
        <v>5</v>
      </c>
    </row>
    <row r="25" spans="1:5" ht="12.75">
      <c r="A25" t="s">
        <v>58</v>
      </c>
      <c r="E25" s="39" t="s">
        <v>59</v>
      </c>
    </row>
    <row r="26" spans="1:16" ht="12.75">
      <c r="A26" t="s">
        <v>50</v>
      </c>
      <c s="34" t="s">
        <v>70</v>
      </c>
      <c s="34" t="s">
        <v>253</v>
      </c>
      <c s="35" t="s">
        <v>5</v>
      </c>
      <c s="6" t="s">
        <v>254</v>
      </c>
      <c s="36" t="s">
        <v>64</v>
      </c>
      <c s="37">
        <v>250</v>
      </c>
      <c s="36">
        <v>0</v>
      </c>
      <c s="36">
        <f>ROUND(G26*H26,6)</f>
      </c>
      <c r="L26" s="38">
        <v>0</v>
      </c>
      <c s="32">
        <f>ROUND(ROUND(L26,2)*ROUND(G26,3),2)</f>
      </c>
      <c s="36" t="s">
        <v>55</v>
      </c>
      <c>
        <f>(M26*21)/100</f>
      </c>
      <c t="s">
        <v>28</v>
      </c>
    </row>
    <row r="27" spans="1:5" ht="12.75">
      <c r="A27" s="35" t="s">
        <v>56</v>
      </c>
      <c r="E27" s="39" t="s">
        <v>254</v>
      </c>
    </row>
    <row r="28" spans="1:5" ht="12.75">
      <c r="A28" s="35" t="s">
        <v>57</v>
      </c>
      <c r="E28" s="40" t="s">
        <v>5</v>
      </c>
    </row>
    <row r="29" spans="1:5" ht="12.75">
      <c r="A29" t="s">
        <v>58</v>
      </c>
      <c r="E29" s="39" t="s">
        <v>59</v>
      </c>
    </row>
    <row r="30" spans="1:16" ht="12.75">
      <c r="A30" t="s">
        <v>50</v>
      </c>
      <c s="34" t="s">
        <v>27</v>
      </c>
      <c s="34" t="s">
        <v>685</v>
      </c>
      <c s="35" t="s">
        <v>5</v>
      </c>
      <c s="6" t="s">
        <v>686</v>
      </c>
      <c s="36" t="s">
        <v>54</v>
      </c>
      <c s="37">
        <v>6</v>
      </c>
      <c s="36">
        <v>0</v>
      </c>
      <c s="36">
        <f>ROUND(G30*H30,6)</f>
      </c>
      <c r="L30" s="38">
        <v>0</v>
      </c>
      <c s="32">
        <f>ROUND(ROUND(L30,2)*ROUND(G30,3),2)</f>
      </c>
      <c s="36" t="s">
        <v>55</v>
      </c>
      <c>
        <f>(M30*21)/100</f>
      </c>
      <c t="s">
        <v>28</v>
      </c>
    </row>
    <row r="31" spans="1:5" ht="12.75">
      <c r="A31" s="35" t="s">
        <v>56</v>
      </c>
      <c r="E31" s="39" t="s">
        <v>686</v>
      </c>
    </row>
    <row r="32" spans="1:5" ht="12.75">
      <c r="A32" s="35" t="s">
        <v>57</v>
      </c>
      <c r="E32" s="40" t="s">
        <v>5</v>
      </c>
    </row>
    <row r="33" spans="1:5" ht="12.75">
      <c r="A33" t="s">
        <v>58</v>
      </c>
      <c r="E33" s="39" t="s">
        <v>59</v>
      </c>
    </row>
    <row r="34" spans="1:16" ht="12.75">
      <c r="A34" t="s">
        <v>50</v>
      </c>
      <c s="34" t="s">
        <v>75</v>
      </c>
      <c s="34" t="s">
        <v>687</v>
      </c>
      <c s="35" t="s">
        <v>5</v>
      </c>
      <c s="6" t="s">
        <v>688</v>
      </c>
      <c s="36" t="s">
        <v>54</v>
      </c>
      <c s="37">
        <v>6</v>
      </c>
      <c s="36">
        <v>0</v>
      </c>
      <c s="36">
        <f>ROUND(G34*H34,6)</f>
      </c>
      <c r="L34" s="38">
        <v>0</v>
      </c>
      <c s="32">
        <f>ROUND(ROUND(L34,2)*ROUND(G34,3),2)</f>
      </c>
      <c s="36" t="s">
        <v>55</v>
      </c>
      <c>
        <f>(M34*21)/100</f>
      </c>
      <c t="s">
        <v>28</v>
      </c>
    </row>
    <row r="35" spans="1:5" ht="12.75">
      <c r="A35" s="35" t="s">
        <v>56</v>
      </c>
      <c r="E35" s="39" t="s">
        <v>688</v>
      </c>
    </row>
    <row r="36" spans="1:5" ht="12.75">
      <c r="A36" s="35" t="s">
        <v>57</v>
      </c>
      <c r="E36" s="40" t="s">
        <v>5</v>
      </c>
    </row>
    <row r="37" spans="1:5" ht="12.75">
      <c r="A37" t="s">
        <v>58</v>
      </c>
      <c r="E37" s="39" t="s">
        <v>59</v>
      </c>
    </row>
    <row r="38" spans="1:16" ht="12.75">
      <c r="A38" t="s">
        <v>50</v>
      </c>
      <c s="34" t="s">
        <v>78</v>
      </c>
      <c s="34" t="s">
        <v>316</v>
      </c>
      <c s="35" t="s">
        <v>5</v>
      </c>
      <c s="6" t="s">
        <v>317</v>
      </c>
      <c s="36" t="s">
        <v>54</v>
      </c>
      <c s="37">
        <v>6</v>
      </c>
      <c s="36">
        <v>0</v>
      </c>
      <c s="36">
        <f>ROUND(G38*H38,6)</f>
      </c>
      <c r="L38" s="38">
        <v>0</v>
      </c>
      <c s="32">
        <f>ROUND(ROUND(L38,2)*ROUND(G38,3),2)</f>
      </c>
      <c s="36" t="s">
        <v>55</v>
      </c>
      <c>
        <f>(M38*21)/100</f>
      </c>
      <c t="s">
        <v>28</v>
      </c>
    </row>
    <row r="39" spans="1:5" ht="12.75">
      <c r="A39" s="35" t="s">
        <v>56</v>
      </c>
      <c r="E39" s="39" t="s">
        <v>317</v>
      </c>
    </row>
    <row r="40" spans="1:5" ht="12.75">
      <c r="A40" s="35" t="s">
        <v>57</v>
      </c>
      <c r="E40" s="40" t="s">
        <v>5</v>
      </c>
    </row>
    <row r="41" spans="1:5" ht="12.75">
      <c r="A41" t="s">
        <v>58</v>
      </c>
      <c r="E41" s="39" t="s">
        <v>59</v>
      </c>
    </row>
    <row r="42" spans="1:16" ht="12.75">
      <c r="A42" t="s">
        <v>50</v>
      </c>
      <c s="34" t="s">
        <v>81</v>
      </c>
      <c s="34" t="s">
        <v>318</v>
      </c>
      <c s="35" t="s">
        <v>5</v>
      </c>
      <c s="6" t="s">
        <v>319</v>
      </c>
      <c s="36" t="s">
        <v>54</v>
      </c>
      <c s="37">
        <v>6</v>
      </c>
      <c s="36">
        <v>0</v>
      </c>
      <c s="36">
        <f>ROUND(G42*H42,6)</f>
      </c>
      <c r="L42" s="38">
        <v>0</v>
      </c>
      <c s="32">
        <f>ROUND(ROUND(L42,2)*ROUND(G42,3),2)</f>
      </c>
      <c s="36" t="s">
        <v>55</v>
      </c>
      <c>
        <f>(M42*21)/100</f>
      </c>
      <c t="s">
        <v>28</v>
      </c>
    </row>
    <row r="43" spans="1:5" ht="12.75">
      <c r="A43" s="35" t="s">
        <v>56</v>
      </c>
      <c r="E43" s="39" t="s">
        <v>319</v>
      </c>
    </row>
    <row r="44" spans="1:5" ht="12.75">
      <c r="A44" s="35" t="s">
        <v>57</v>
      </c>
      <c r="E44" s="40" t="s">
        <v>5</v>
      </c>
    </row>
    <row r="45" spans="1:5" ht="12.75">
      <c r="A45" t="s">
        <v>58</v>
      </c>
      <c r="E45" s="39" t="s">
        <v>59</v>
      </c>
    </row>
    <row r="46" spans="1:16" ht="12.75">
      <c r="A46" t="s">
        <v>50</v>
      </c>
      <c s="34" t="s">
        <v>84</v>
      </c>
      <c s="34" t="s">
        <v>430</v>
      </c>
      <c s="35" t="s">
        <v>5</v>
      </c>
      <c s="6" t="s">
        <v>431</v>
      </c>
      <c s="36" t="s">
        <v>432</v>
      </c>
      <c s="37">
        <v>9.2</v>
      </c>
      <c s="36">
        <v>0</v>
      </c>
      <c s="36">
        <f>ROUND(G46*H46,6)</f>
      </c>
      <c r="L46" s="38">
        <v>0</v>
      </c>
      <c s="32">
        <f>ROUND(ROUND(L46,2)*ROUND(G46,3),2)</f>
      </c>
      <c s="36" t="s">
        <v>55</v>
      </c>
      <c>
        <f>(M46*21)/100</f>
      </c>
      <c t="s">
        <v>28</v>
      </c>
    </row>
    <row r="47" spans="1:5" ht="12.75">
      <c r="A47" s="35" t="s">
        <v>56</v>
      </c>
      <c r="E47" s="39" t="s">
        <v>431</v>
      </c>
    </row>
    <row r="48" spans="1:5" ht="12.75">
      <c r="A48" s="35" t="s">
        <v>57</v>
      </c>
      <c r="E48" s="40" t="s">
        <v>5</v>
      </c>
    </row>
    <row r="49" spans="1:5" ht="12.75">
      <c r="A49" t="s">
        <v>58</v>
      </c>
      <c r="E49" s="39" t="s">
        <v>59</v>
      </c>
    </row>
    <row r="50" spans="1:16" ht="12.75">
      <c r="A50" t="s">
        <v>50</v>
      </c>
      <c s="34" t="s">
        <v>87</v>
      </c>
      <c s="34" t="s">
        <v>433</v>
      </c>
      <c s="35" t="s">
        <v>5</v>
      </c>
      <c s="6" t="s">
        <v>434</v>
      </c>
      <c s="36" t="s">
        <v>432</v>
      </c>
      <c s="37">
        <v>9.2</v>
      </c>
      <c s="36">
        <v>0</v>
      </c>
      <c s="36">
        <f>ROUND(G50*H50,6)</f>
      </c>
      <c r="L50" s="38">
        <v>0</v>
      </c>
      <c s="32">
        <f>ROUND(ROUND(L50,2)*ROUND(G50,3),2)</f>
      </c>
      <c s="36" t="s">
        <v>55</v>
      </c>
      <c>
        <f>(M50*21)/100</f>
      </c>
      <c t="s">
        <v>28</v>
      </c>
    </row>
    <row r="51" spans="1:5" ht="12.75">
      <c r="A51" s="35" t="s">
        <v>56</v>
      </c>
      <c r="E51" s="39" t="s">
        <v>434</v>
      </c>
    </row>
    <row r="52" spans="1:5" ht="12.75">
      <c r="A52" s="35" t="s">
        <v>57</v>
      </c>
      <c r="E52" s="40" t="s">
        <v>5</v>
      </c>
    </row>
    <row r="53" spans="1:5" ht="12.75">
      <c r="A53" t="s">
        <v>58</v>
      </c>
      <c r="E53" s="39" t="s">
        <v>59</v>
      </c>
    </row>
    <row r="54" spans="1:16" ht="12.75">
      <c r="A54" t="s">
        <v>50</v>
      </c>
      <c s="34" t="s">
        <v>91</v>
      </c>
      <c s="34" t="s">
        <v>689</v>
      </c>
      <c s="35" t="s">
        <v>5</v>
      </c>
      <c s="6" t="s">
        <v>690</v>
      </c>
      <c s="36" t="s">
        <v>54</v>
      </c>
      <c s="37">
        <v>38</v>
      </c>
      <c s="36">
        <v>0</v>
      </c>
      <c s="36">
        <f>ROUND(G54*H54,6)</f>
      </c>
      <c r="L54" s="38">
        <v>0</v>
      </c>
      <c s="32">
        <f>ROUND(ROUND(L54,2)*ROUND(G54,3),2)</f>
      </c>
      <c s="36" t="s">
        <v>55</v>
      </c>
      <c>
        <f>(M54*21)/100</f>
      </c>
      <c t="s">
        <v>28</v>
      </c>
    </row>
    <row r="55" spans="1:5" ht="12.75">
      <c r="A55" s="35" t="s">
        <v>56</v>
      </c>
      <c r="E55" s="39" t="s">
        <v>690</v>
      </c>
    </row>
    <row r="56" spans="1:5" ht="12.75">
      <c r="A56" s="35" t="s">
        <v>57</v>
      </c>
      <c r="E56" s="40" t="s">
        <v>5</v>
      </c>
    </row>
    <row r="57" spans="1:5" ht="12.75">
      <c r="A57" t="s">
        <v>58</v>
      </c>
      <c r="E57" s="39" t="s">
        <v>59</v>
      </c>
    </row>
    <row r="58" spans="1:16" ht="12.75">
      <c r="A58" t="s">
        <v>50</v>
      </c>
      <c s="34" t="s">
        <v>94</v>
      </c>
      <c s="34" t="s">
        <v>691</v>
      </c>
      <c s="35" t="s">
        <v>5</v>
      </c>
      <c s="6" t="s">
        <v>692</v>
      </c>
      <c s="36" t="s">
        <v>54</v>
      </c>
      <c s="37">
        <v>38</v>
      </c>
      <c s="36">
        <v>0</v>
      </c>
      <c s="36">
        <f>ROUND(G58*H58,6)</f>
      </c>
      <c r="L58" s="38">
        <v>0</v>
      </c>
      <c s="32">
        <f>ROUND(ROUND(L58,2)*ROUND(G58,3),2)</f>
      </c>
      <c s="36" t="s">
        <v>55</v>
      </c>
      <c>
        <f>(M58*21)/100</f>
      </c>
      <c t="s">
        <v>28</v>
      </c>
    </row>
    <row r="59" spans="1:5" ht="12.75">
      <c r="A59" s="35" t="s">
        <v>56</v>
      </c>
      <c r="E59" s="39" t="s">
        <v>692</v>
      </c>
    </row>
    <row r="60" spans="1:5" ht="12.75">
      <c r="A60" s="35" t="s">
        <v>57</v>
      </c>
      <c r="E60" s="40" t="s">
        <v>5</v>
      </c>
    </row>
    <row r="61" spans="1:5" ht="12.75">
      <c r="A61" t="s">
        <v>58</v>
      </c>
      <c r="E61" s="39" t="s">
        <v>59</v>
      </c>
    </row>
    <row r="62" spans="1:16" ht="12.75">
      <c r="A62" t="s">
        <v>50</v>
      </c>
      <c s="34" t="s">
        <v>101</v>
      </c>
      <c s="34" t="s">
        <v>693</v>
      </c>
      <c s="35" t="s">
        <v>5</v>
      </c>
      <c s="6" t="s">
        <v>694</v>
      </c>
      <c s="36" t="s">
        <v>54</v>
      </c>
      <c s="37">
        <v>3</v>
      </c>
      <c s="36">
        <v>0</v>
      </c>
      <c s="36">
        <f>ROUND(G62*H62,6)</f>
      </c>
      <c r="L62" s="38">
        <v>0</v>
      </c>
      <c s="32">
        <f>ROUND(ROUND(L62,2)*ROUND(G62,3),2)</f>
      </c>
      <c s="36" t="s">
        <v>55</v>
      </c>
      <c>
        <f>(M62*21)/100</f>
      </c>
      <c t="s">
        <v>28</v>
      </c>
    </row>
    <row r="63" spans="1:5" ht="12.75">
      <c r="A63" s="35" t="s">
        <v>56</v>
      </c>
      <c r="E63" s="39" t="s">
        <v>694</v>
      </c>
    </row>
    <row r="64" spans="1:5" ht="12.75">
      <c r="A64" s="35" t="s">
        <v>57</v>
      </c>
      <c r="E64" s="40" t="s">
        <v>5</v>
      </c>
    </row>
    <row r="65" spans="1:5" ht="12.75">
      <c r="A65" t="s">
        <v>58</v>
      </c>
      <c r="E65" s="39" t="s">
        <v>59</v>
      </c>
    </row>
    <row r="66" spans="1:16" ht="12.75">
      <c r="A66" t="s">
        <v>50</v>
      </c>
      <c s="34" t="s">
        <v>104</v>
      </c>
      <c s="34" t="s">
        <v>695</v>
      </c>
      <c s="35" t="s">
        <v>5</v>
      </c>
      <c s="6" t="s">
        <v>696</v>
      </c>
      <c s="36" t="s">
        <v>54</v>
      </c>
      <c s="37">
        <v>3</v>
      </c>
      <c s="36">
        <v>0</v>
      </c>
      <c s="36">
        <f>ROUND(G66*H66,6)</f>
      </c>
      <c r="L66" s="38">
        <v>0</v>
      </c>
      <c s="32">
        <f>ROUND(ROUND(L66,2)*ROUND(G66,3),2)</f>
      </c>
      <c s="36" t="s">
        <v>55</v>
      </c>
      <c>
        <f>(M66*21)/100</f>
      </c>
      <c t="s">
        <v>28</v>
      </c>
    </row>
    <row r="67" spans="1:5" ht="12.75">
      <c r="A67" s="35" t="s">
        <v>56</v>
      </c>
      <c r="E67" s="39" t="s">
        <v>696</v>
      </c>
    </row>
    <row r="68" spans="1:5" ht="12.75">
      <c r="A68" s="35" t="s">
        <v>57</v>
      </c>
      <c r="E68" s="40" t="s">
        <v>5</v>
      </c>
    </row>
    <row r="69" spans="1:5" ht="12.75">
      <c r="A69" t="s">
        <v>58</v>
      </c>
      <c r="E69" s="39" t="s">
        <v>59</v>
      </c>
    </row>
    <row r="70" spans="1:16" ht="12.75">
      <c r="A70" t="s">
        <v>50</v>
      </c>
      <c s="34" t="s">
        <v>109</v>
      </c>
      <c s="34" t="s">
        <v>697</v>
      </c>
      <c s="35" t="s">
        <v>5</v>
      </c>
      <c s="6" t="s">
        <v>698</v>
      </c>
      <c s="36" t="s">
        <v>54</v>
      </c>
      <c s="37">
        <v>22</v>
      </c>
      <c s="36">
        <v>0</v>
      </c>
      <c s="36">
        <f>ROUND(G70*H70,6)</f>
      </c>
      <c r="L70" s="38">
        <v>0</v>
      </c>
      <c s="32">
        <f>ROUND(ROUND(L70,2)*ROUND(G70,3),2)</f>
      </c>
      <c s="36" t="s">
        <v>55</v>
      </c>
      <c>
        <f>(M70*21)/100</f>
      </c>
      <c t="s">
        <v>28</v>
      </c>
    </row>
    <row r="71" spans="1:5" ht="12.75">
      <c r="A71" s="35" t="s">
        <v>56</v>
      </c>
      <c r="E71" s="39" t="s">
        <v>698</v>
      </c>
    </row>
    <row r="72" spans="1:5" ht="12.75">
      <c r="A72" s="35" t="s">
        <v>57</v>
      </c>
      <c r="E72" s="40" t="s">
        <v>5</v>
      </c>
    </row>
    <row r="73" spans="1:5" ht="12.75">
      <c r="A73" t="s">
        <v>58</v>
      </c>
      <c r="E73" s="39" t="s">
        <v>59</v>
      </c>
    </row>
    <row r="74" spans="1:16" ht="12.75">
      <c r="A74" t="s">
        <v>50</v>
      </c>
      <c s="34" t="s">
        <v>112</v>
      </c>
      <c s="34" t="s">
        <v>699</v>
      </c>
      <c s="35" t="s">
        <v>5</v>
      </c>
      <c s="6" t="s">
        <v>700</v>
      </c>
      <c s="36" t="s">
        <v>54</v>
      </c>
      <c s="37">
        <v>22</v>
      </c>
      <c s="36">
        <v>0</v>
      </c>
      <c s="36">
        <f>ROUND(G74*H74,6)</f>
      </c>
      <c r="L74" s="38">
        <v>0</v>
      </c>
      <c s="32">
        <f>ROUND(ROUND(L74,2)*ROUND(G74,3),2)</f>
      </c>
      <c s="36" t="s">
        <v>55</v>
      </c>
      <c>
        <f>(M74*21)/100</f>
      </c>
      <c t="s">
        <v>28</v>
      </c>
    </row>
    <row r="75" spans="1:5" ht="12.75">
      <c r="A75" s="35" t="s">
        <v>56</v>
      </c>
      <c r="E75" s="39" t="s">
        <v>700</v>
      </c>
    </row>
    <row r="76" spans="1:5" ht="12.75">
      <c r="A76" s="35" t="s">
        <v>57</v>
      </c>
      <c r="E76" s="40" t="s">
        <v>5</v>
      </c>
    </row>
    <row r="77" spans="1:5" ht="12.75">
      <c r="A77" t="s">
        <v>58</v>
      </c>
      <c r="E77" s="39" t="s">
        <v>59</v>
      </c>
    </row>
    <row r="78" spans="1:16" ht="12.75">
      <c r="A78" t="s">
        <v>50</v>
      </c>
      <c s="34" t="s">
        <v>115</v>
      </c>
      <c s="34" t="s">
        <v>701</v>
      </c>
      <c s="35" t="s">
        <v>5</v>
      </c>
      <c s="6" t="s">
        <v>702</v>
      </c>
      <c s="36" t="s">
        <v>54</v>
      </c>
      <c s="37">
        <v>22</v>
      </c>
      <c s="36">
        <v>0</v>
      </c>
      <c s="36">
        <f>ROUND(G78*H78,6)</f>
      </c>
      <c r="L78" s="38">
        <v>0</v>
      </c>
      <c s="32">
        <f>ROUND(ROUND(L78,2)*ROUND(G78,3),2)</f>
      </c>
      <c s="36" t="s">
        <v>55</v>
      </c>
      <c>
        <f>(M78*21)/100</f>
      </c>
      <c t="s">
        <v>28</v>
      </c>
    </row>
    <row r="79" spans="1:5" ht="12.75">
      <c r="A79" s="35" t="s">
        <v>56</v>
      </c>
      <c r="E79" s="39" t="s">
        <v>702</v>
      </c>
    </row>
    <row r="80" spans="1:5" ht="12.75">
      <c r="A80" s="35" t="s">
        <v>57</v>
      </c>
      <c r="E80" s="40" t="s">
        <v>5</v>
      </c>
    </row>
    <row r="81" spans="1:5" ht="12.75">
      <c r="A81" t="s">
        <v>58</v>
      </c>
      <c r="E81" s="39" t="s">
        <v>59</v>
      </c>
    </row>
    <row r="82" spans="1:16" ht="12.75">
      <c r="A82" t="s">
        <v>50</v>
      </c>
      <c s="34" t="s">
        <v>118</v>
      </c>
      <c s="34" t="s">
        <v>703</v>
      </c>
      <c s="35" t="s">
        <v>5</v>
      </c>
      <c s="6" t="s">
        <v>704</v>
      </c>
      <c s="36" t="s">
        <v>54</v>
      </c>
      <c s="37">
        <v>14</v>
      </c>
      <c s="36">
        <v>0</v>
      </c>
      <c s="36">
        <f>ROUND(G82*H82,6)</f>
      </c>
      <c r="L82" s="38">
        <v>0</v>
      </c>
      <c s="32">
        <f>ROUND(ROUND(L82,2)*ROUND(G82,3),2)</f>
      </c>
      <c s="36" t="s">
        <v>55</v>
      </c>
      <c>
        <f>(M82*21)/100</f>
      </c>
      <c t="s">
        <v>28</v>
      </c>
    </row>
    <row r="83" spans="1:5" ht="12.75">
      <c r="A83" s="35" t="s">
        <v>56</v>
      </c>
      <c r="E83" s="39" t="s">
        <v>704</v>
      </c>
    </row>
    <row r="84" spans="1:5" ht="12.75">
      <c r="A84" s="35" t="s">
        <v>57</v>
      </c>
      <c r="E84" s="40" t="s">
        <v>5</v>
      </c>
    </row>
    <row r="85" spans="1:5" ht="12.75">
      <c r="A85" t="s">
        <v>58</v>
      </c>
      <c r="E85" s="39" t="s">
        <v>59</v>
      </c>
    </row>
    <row r="86" spans="1:16" ht="12.75">
      <c r="A86" t="s">
        <v>50</v>
      </c>
      <c s="34" t="s">
        <v>121</v>
      </c>
      <c s="34" t="s">
        <v>705</v>
      </c>
      <c s="35" t="s">
        <v>5</v>
      </c>
      <c s="6" t="s">
        <v>706</v>
      </c>
      <c s="36" t="s">
        <v>54</v>
      </c>
      <c s="37">
        <v>14</v>
      </c>
      <c s="36">
        <v>0</v>
      </c>
      <c s="36">
        <f>ROUND(G86*H86,6)</f>
      </c>
      <c r="L86" s="38">
        <v>0</v>
      </c>
      <c s="32">
        <f>ROUND(ROUND(L86,2)*ROUND(G86,3),2)</f>
      </c>
      <c s="36" t="s">
        <v>55</v>
      </c>
      <c>
        <f>(M86*21)/100</f>
      </c>
      <c t="s">
        <v>28</v>
      </c>
    </row>
    <row r="87" spans="1:5" ht="12.75">
      <c r="A87" s="35" t="s">
        <v>56</v>
      </c>
      <c r="E87" s="39" t="s">
        <v>706</v>
      </c>
    </row>
    <row r="88" spans="1:5" ht="12.75">
      <c r="A88" s="35" t="s">
        <v>57</v>
      </c>
      <c r="E88" s="40" t="s">
        <v>5</v>
      </c>
    </row>
    <row r="89" spans="1:5" ht="12.75">
      <c r="A89" t="s">
        <v>58</v>
      </c>
      <c r="E89" s="39" t="s">
        <v>59</v>
      </c>
    </row>
    <row r="90" spans="1:16" ht="12.75">
      <c r="A90" t="s">
        <v>50</v>
      </c>
      <c s="34" t="s">
        <v>125</v>
      </c>
      <c s="34" t="s">
        <v>707</v>
      </c>
      <c s="35" t="s">
        <v>5</v>
      </c>
      <c s="6" t="s">
        <v>708</v>
      </c>
      <c s="36" t="s">
        <v>54</v>
      </c>
      <c s="37">
        <v>14</v>
      </c>
      <c s="36">
        <v>0</v>
      </c>
      <c s="36">
        <f>ROUND(G90*H90,6)</f>
      </c>
      <c r="L90" s="38">
        <v>0</v>
      </c>
      <c s="32">
        <f>ROUND(ROUND(L90,2)*ROUND(G90,3),2)</f>
      </c>
      <c s="36" t="s">
        <v>55</v>
      </c>
      <c>
        <f>(M90*21)/100</f>
      </c>
      <c t="s">
        <v>28</v>
      </c>
    </row>
    <row r="91" spans="1:5" ht="12.75">
      <c r="A91" s="35" t="s">
        <v>56</v>
      </c>
      <c r="E91" s="39" t="s">
        <v>708</v>
      </c>
    </row>
    <row r="92" spans="1:5" ht="12.75">
      <c r="A92" s="35" t="s">
        <v>57</v>
      </c>
      <c r="E92" s="40" t="s">
        <v>5</v>
      </c>
    </row>
    <row r="93" spans="1:5" ht="12.75">
      <c r="A93" t="s">
        <v>58</v>
      </c>
      <c r="E93" s="39" t="s">
        <v>59</v>
      </c>
    </row>
    <row r="94" spans="1:16" ht="25.5">
      <c r="A94" t="s">
        <v>50</v>
      </c>
      <c s="34" t="s">
        <v>128</v>
      </c>
      <c s="34" t="s">
        <v>709</v>
      </c>
      <c s="35" t="s">
        <v>5</v>
      </c>
      <c s="6" t="s">
        <v>710</v>
      </c>
      <c s="36" t="s">
        <v>54</v>
      </c>
      <c s="37">
        <v>1</v>
      </c>
      <c s="36">
        <v>0</v>
      </c>
      <c s="36">
        <f>ROUND(G94*H94,6)</f>
      </c>
      <c r="L94" s="38">
        <v>0</v>
      </c>
      <c s="32">
        <f>ROUND(ROUND(L94,2)*ROUND(G94,3),2)</f>
      </c>
      <c s="36" t="s">
        <v>55</v>
      </c>
      <c>
        <f>(M94*21)/100</f>
      </c>
      <c t="s">
        <v>28</v>
      </c>
    </row>
    <row r="95" spans="1:5" ht="25.5">
      <c r="A95" s="35" t="s">
        <v>56</v>
      </c>
      <c r="E95" s="39" t="s">
        <v>710</v>
      </c>
    </row>
    <row r="96" spans="1:5" ht="12.75">
      <c r="A96" s="35" t="s">
        <v>57</v>
      </c>
      <c r="E96" s="40" t="s">
        <v>5</v>
      </c>
    </row>
    <row r="97" spans="1:5" ht="12.75">
      <c r="A97" t="s">
        <v>58</v>
      </c>
      <c r="E97" s="39" t="s">
        <v>59</v>
      </c>
    </row>
    <row r="98" spans="1:16" ht="12.75">
      <c r="A98" t="s">
        <v>50</v>
      </c>
      <c s="34" t="s">
        <v>132</v>
      </c>
      <c s="34" t="s">
        <v>711</v>
      </c>
      <c s="35" t="s">
        <v>5</v>
      </c>
      <c s="6" t="s">
        <v>712</v>
      </c>
      <c s="36" t="s">
        <v>54</v>
      </c>
      <c s="37">
        <v>1</v>
      </c>
      <c s="36">
        <v>0</v>
      </c>
      <c s="36">
        <f>ROUND(G98*H98,6)</f>
      </c>
      <c r="L98" s="38">
        <v>0</v>
      </c>
      <c s="32">
        <f>ROUND(ROUND(L98,2)*ROUND(G98,3),2)</f>
      </c>
      <c s="36" t="s">
        <v>55</v>
      </c>
      <c>
        <f>(M98*21)/100</f>
      </c>
      <c t="s">
        <v>28</v>
      </c>
    </row>
    <row r="99" spans="1:5" ht="12.75">
      <c r="A99" s="35" t="s">
        <v>56</v>
      </c>
      <c r="E99" s="39" t="s">
        <v>712</v>
      </c>
    </row>
    <row r="100" spans="1:5" ht="12.75">
      <c r="A100" s="35" t="s">
        <v>57</v>
      </c>
      <c r="E100" s="40" t="s">
        <v>5</v>
      </c>
    </row>
    <row r="101" spans="1:5" ht="12.75">
      <c r="A101" t="s">
        <v>58</v>
      </c>
      <c r="E101" s="39" t="s">
        <v>59</v>
      </c>
    </row>
    <row r="102" spans="1:16" ht="25.5">
      <c r="A102" t="s">
        <v>50</v>
      </c>
      <c s="34" t="s">
        <v>136</v>
      </c>
      <c s="34" t="s">
        <v>713</v>
      </c>
      <c s="35" t="s">
        <v>5</v>
      </c>
      <c s="6" t="s">
        <v>714</v>
      </c>
      <c s="36" t="s">
        <v>54</v>
      </c>
      <c s="37">
        <v>1</v>
      </c>
      <c s="36">
        <v>0</v>
      </c>
      <c s="36">
        <f>ROUND(G102*H102,6)</f>
      </c>
      <c r="L102" s="38">
        <v>0</v>
      </c>
      <c s="32">
        <f>ROUND(ROUND(L102,2)*ROUND(G102,3),2)</f>
      </c>
      <c s="36" t="s">
        <v>55</v>
      </c>
      <c>
        <f>(M102*21)/100</f>
      </c>
      <c t="s">
        <v>28</v>
      </c>
    </row>
    <row r="103" spans="1:5" ht="25.5">
      <c r="A103" s="35" t="s">
        <v>56</v>
      </c>
      <c r="E103" s="39" t="s">
        <v>714</v>
      </c>
    </row>
    <row r="104" spans="1:5" ht="12.75">
      <c r="A104" s="35" t="s">
        <v>57</v>
      </c>
      <c r="E104" s="40" t="s">
        <v>5</v>
      </c>
    </row>
    <row r="105" spans="1:5" ht="12.75">
      <c r="A105" t="s">
        <v>58</v>
      </c>
      <c r="E105" s="39" t="s">
        <v>59</v>
      </c>
    </row>
    <row r="106" spans="1:16" ht="12.75">
      <c r="A106" t="s">
        <v>50</v>
      </c>
      <c s="34" t="s">
        <v>140</v>
      </c>
      <c s="34" t="s">
        <v>715</v>
      </c>
      <c s="35" t="s">
        <v>5</v>
      </c>
      <c s="6" t="s">
        <v>716</v>
      </c>
      <c s="36" t="s">
        <v>54</v>
      </c>
      <c s="37">
        <v>1</v>
      </c>
      <c s="36">
        <v>0</v>
      </c>
      <c s="36">
        <f>ROUND(G106*H106,6)</f>
      </c>
      <c r="L106" s="38">
        <v>0</v>
      </c>
      <c s="32">
        <f>ROUND(ROUND(L106,2)*ROUND(G106,3),2)</f>
      </c>
      <c s="36" t="s">
        <v>55</v>
      </c>
      <c>
        <f>(M106*21)/100</f>
      </c>
      <c t="s">
        <v>28</v>
      </c>
    </row>
    <row r="107" spans="1:5" ht="12.75">
      <c r="A107" s="35" t="s">
        <v>56</v>
      </c>
      <c r="E107" s="39" t="s">
        <v>716</v>
      </c>
    </row>
    <row r="108" spans="1:5" ht="12.75">
      <c r="A108" s="35" t="s">
        <v>57</v>
      </c>
      <c r="E108" s="40" t="s">
        <v>5</v>
      </c>
    </row>
    <row r="109" spans="1:5" ht="12.75">
      <c r="A109" t="s">
        <v>58</v>
      </c>
      <c r="E109" s="39" t="s">
        <v>59</v>
      </c>
    </row>
    <row r="110" spans="1:16" ht="25.5">
      <c r="A110" t="s">
        <v>50</v>
      </c>
      <c s="34" t="s">
        <v>144</v>
      </c>
      <c s="34" t="s">
        <v>717</v>
      </c>
      <c s="35" t="s">
        <v>5</v>
      </c>
      <c s="6" t="s">
        <v>718</v>
      </c>
      <c s="36" t="s">
        <v>54</v>
      </c>
      <c s="37">
        <v>1</v>
      </c>
      <c s="36">
        <v>0</v>
      </c>
      <c s="36">
        <f>ROUND(G110*H110,6)</f>
      </c>
      <c r="L110" s="38">
        <v>0</v>
      </c>
      <c s="32">
        <f>ROUND(ROUND(L110,2)*ROUND(G110,3),2)</f>
      </c>
      <c s="36" t="s">
        <v>55</v>
      </c>
      <c>
        <f>(M110*21)/100</f>
      </c>
      <c t="s">
        <v>28</v>
      </c>
    </row>
    <row r="111" spans="1:5" ht="25.5">
      <c r="A111" s="35" t="s">
        <v>56</v>
      </c>
      <c r="E111" s="39" t="s">
        <v>718</v>
      </c>
    </row>
    <row r="112" spans="1:5" ht="12.75">
      <c r="A112" s="35" t="s">
        <v>57</v>
      </c>
      <c r="E112" s="40" t="s">
        <v>5</v>
      </c>
    </row>
    <row r="113" spans="1:5" ht="12.75">
      <c r="A113" t="s">
        <v>58</v>
      </c>
      <c r="E113" s="39" t="s">
        <v>59</v>
      </c>
    </row>
    <row r="114" spans="1:16" ht="12.75">
      <c r="A114" t="s">
        <v>50</v>
      </c>
      <c s="34" t="s">
        <v>148</v>
      </c>
      <c s="34" t="s">
        <v>719</v>
      </c>
      <c s="35" t="s">
        <v>5</v>
      </c>
      <c s="6" t="s">
        <v>720</v>
      </c>
      <c s="36" t="s">
        <v>54</v>
      </c>
      <c s="37">
        <v>1</v>
      </c>
      <c s="36">
        <v>0</v>
      </c>
      <c s="36">
        <f>ROUND(G114*H114,6)</f>
      </c>
      <c r="L114" s="38">
        <v>0</v>
      </c>
      <c s="32">
        <f>ROUND(ROUND(L114,2)*ROUND(G114,3),2)</f>
      </c>
      <c s="36" t="s">
        <v>55</v>
      </c>
      <c>
        <f>(M114*21)/100</f>
      </c>
      <c t="s">
        <v>28</v>
      </c>
    </row>
    <row r="115" spans="1:5" ht="12.75">
      <c r="A115" s="35" t="s">
        <v>56</v>
      </c>
      <c r="E115" s="39" t="s">
        <v>720</v>
      </c>
    </row>
    <row r="116" spans="1:5" ht="12.75">
      <c r="A116" s="35" t="s">
        <v>57</v>
      </c>
      <c r="E116" s="40" t="s">
        <v>5</v>
      </c>
    </row>
    <row r="117" spans="1:5" ht="12.75">
      <c r="A117" t="s">
        <v>58</v>
      </c>
      <c r="E117" s="39" t="s">
        <v>59</v>
      </c>
    </row>
    <row r="118" spans="1:16" ht="12.75">
      <c r="A118" t="s">
        <v>50</v>
      </c>
      <c s="34" t="s">
        <v>152</v>
      </c>
      <c s="34" t="s">
        <v>721</v>
      </c>
      <c s="35" t="s">
        <v>5</v>
      </c>
      <c s="6" t="s">
        <v>722</v>
      </c>
      <c s="36" t="s">
        <v>54</v>
      </c>
      <c s="37">
        <v>1</v>
      </c>
      <c s="36">
        <v>0</v>
      </c>
      <c s="36">
        <f>ROUND(G118*H118,6)</f>
      </c>
      <c r="L118" s="38">
        <v>0</v>
      </c>
      <c s="32">
        <f>ROUND(ROUND(L118,2)*ROUND(G118,3),2)</f>
      </c>
      <c s="36" t="s">
        <v>55</v>
      </c>
      <c>
        <f>(M118*21)/100</f>
      </c>
      <c t="s">
        <v>28</v>
      </c>
    </row>
    <row r="119" spans="1:5" ht="12.75">
      <c r="A119" s="35" t="s">
        <v>56</v>
      </c>
      <c r="E119" s="39" t="s">
        <v>722</v>
      </c>
    </row>
    <row r="120" spans="1:5" ht="12.75">
      <c r="A120" s="35" t="s">
        <v>57</v>
      </c>
      <c r="E120" s="40" t="s">
        <v>5</v>
      </c>
    </row>
    <row r="121" spans="1:5" ht="12.75">
      <c r="A121" t="s">
        <v>58</v>
      </c>
      <c r="E121" s="39" t="s">
        <v>59</v>
      </c>
    </row>
    <row r="122" spans="1:16" ht="12.75">
      <c r="A122" t="s">
        <v>50</v>
      </c>
      <c s="34" t="s">
        <v>156</v>
      </c>
      <c s="34" t="s">
        <v>723</v>
      </c>
      <c s="35" t="s">
        <v>5</v>
      </c>
      <c s="6" t="s">
        <v>724</v>
      </c>
      <c s="36" t="s">
        <v>54</v>
      </c>
      <c s="37">
        <v>1</v>
      </c>
      <c s="36">
        <v>0</v>
      </c>
      <c s="36">
        <f>ROUND(G122*H122,6)</f>
      </c>
      <c r="L122" s="38">
        <v>0</v>
      </c>
      <c s="32">
        <f>ROUND(ROUND(L122,2)*ROUND(G122,3),2)</f>
      </c>
      <c s="36" t="s">
        <v>97</v>
      </c>
      <c>
        <f>(M122*21)/100</f>
      </c>
      <c t="s">
        <v>28</v>
      </c>
    </row>
    <row r="123" spans="1:5" ht="12.75">
      <c r="A123" s="35" t="s">
        <v>56</v>
      </c>
      <c r="E123" s="39" t="s">
        <v>724</v>
      </c>
    </row>
    <row r="124" spans="1:5" ht="12.75">
      <c r="A124" s="35" t="s">
        <v>57</v>
      </c>
      <c r="E124" s="40" t="s">
        <v>5</v>
      </c>
    </row>
    <row r="125" spans="1:5" ht="191.25">
      <c r="A125" t="s">
        <v>58</v>
      </c>
      <c r="E125" s="39" t="s">
        <v>725</v>
      </c>
    </row>
    <row r="126" spans="1:16" ht="12.75">
      <c r="A126" t="s">
        <v>50</v>
      </c>
      <c s="34" t="s">
        <v>160</v>
      </c>
      <c s="34" t="s">
        <v>726</v>
      </c>
      <c s="35" t="s">
        <v>5</v>
      </c>
      <c s="6" t="s">
        <v>727</v>
      </c>
      <c s="36" t="s">
        <v>54</v>
      </c>
      <c s="37">
        <v>1</v>
      </c>
      <c s="36">
        <v>0</v>
      </c>
      <c s="36">
        <f>ROUND(G126*H126,6)</f>
      </c>
      <c r="L126" s="38">
        <v>0</v>
      </c>
      <c s="32">
        <f>ROUND(ROUND(L126,2)*ROUND(G126,3),2)</f>
      </c>
      <c s="36" t="s">
        <v>55</v>
      </c>
      <c>
        <f>(M126*21)/100</f>
      </c>
      <c t="s">
        <v>28</v>
      </c>
    </row>
    <row r="127" spans="1:5" ht="12.75">
      <c r="A127" s="35" t="s">
        <v>56</v>
      </c>
      <c r="E127" s="39" t="s">
        <v>727</v>
      </c>
    </row>
    <row r="128" spans="1:5" ht="12.75">
      <c r="A128" s="35" t="s">
        <v>57</v>
      </c>
      <c r="E128" s="40" t="s">
        <v>5</v>
      </c>
    </row>
    <row r="129" spans="1:5" ht="12.75">
      <c r="A129" t="s">
        <v>58</v>
      </c>
      <c r="E129" s="39" t="s">
        <v>59</v>
      </c>
    </row>
    <row r="130" spans="1:16" ht="12.75">
      <c r="A130" t="s">
        <v>50</v>
      </c>
      <c s="34" t="s">
        <v>164</v>
      </c>
      <c s="34" t="s">
        <v>728</v>
      </c>
      <c s="35" t="s">
        <v>5</v>
      </c>
      <c s="6" t="s">
        <v>729</v>
      </c>
      <c s="36" t="s">
        <v>54</v>
      </c>
      <c s="37">
        <v>36</v>
      </c>
      <c s="36">
        <v>0</v>
      </c>
      <c s="36">
        <f>ROUND(G130*H130,6)</f>
      </c>
      <c r="L130" s="38">
        <v>0</v>
      </c>
      <c s="32">
        <f>ROUND(ROUND(L130,2)*ROUND(G130,3),2)</f>
      </c>
      <c s="36" t="s">
        <v>55</v>
      </c>
      <c>
        <f>(M130*21)/100</f>
      </c>
      <c t="s">
        <v>28</v>
      </c>
    </row>
    <row r="131" spans="1:5" ht="12.75">
      <c r="A131" s="35" t="s">
        <v>56</v>
      </c>
      <c r="E131" s="39" t="s">
        <v>729</v>
      </c>
    </row>
    <row r="132" spans="1:5" ht="12.75">
      <c r="A132" s="35" t="s">
        <v>57</v>
      </c>
      <c r="E132" s="40" t="s">
        <v>5</v>
      </c>
    </row>
    <row r="133" spans="1:5" ht="12.75">
      <c r="A133" t="s">
        <v>58</v>
      </c>
      <c r="E133" s="39" t="s">
        <v>59</v>
      </c>
    </row>
    <row r="134" spans="1:16" ht="12.75">
      <c r="A134" t="s">
        <v>50</v>
      </c>
      <c s="34" t="s">
        <v>168</v>
      </c>
      <c s="34" t="s">
        <v>730</v>
      </c>
      <c s="35" t="s">
        <v>5</v>
      </c>
      <c s="6" t="s">
        <v>731</v>
      </c>
      <c s="36" t="s">
        <v>54</v>
      </c>
      <c s="37">
        <v>36</v>
      </c>
      <c s="36">
        <v>0</v>
      </c>
      <c s="36">
        <f>ROUND(G134*H134,6)</f>
      </c>
      <c r="L134" s="38">
        <v>0</v>
      </c>
      <c s="32">
        <f>ROUND(ROUND(L134,2)*ROUND(G134,3),2)</f>
      </c>
      <c s="36" t="s">
        <v>55</v>
      </c>
      <c>
        <f>(M134*21)/100</f>
      </c>
      <c t="s">
        <v>28</v>
      </c>
    </row>
    <row r="135" spans="1:5" ht="12.75">
      <c r="A135" s="35" t="s">
        <v>56</v>
      </c>
      <c r="E135" s="39" t="s">
        <v>731</v>
      </c>
    </row>
    <row r="136" spans="1:5" ht="12.75">
      <c r="A136" s="35" t="s">
        <v>57</v>
      </c>
      <c r="E136" s="40" t="s">
        <v>5</v>
      </c>
    </row>
    <row r="137" spans="1:5" ht="12.75">
      <c r="A137" t="s">
        <v>58</v>
      </c>
      <c r="E137" s="39" t="s">
        <v>59</v>
      </c>
    </row>
    <row r="138" spans="1:16" ht="12.75">
      <c r="A138" t="s">
        <v>50</v>
      </c>
      <c s="34" t="s">
        <v>172</v>
      </c>
      <c s="34" t="s">
        <v>732</v>
      </c>
      <c s="35" t="s">
        <v>5</v>
      </c>
      <c s="6" t="s">
        <v>733</v>
      </c>
      <c s="36" t="s">
        <v>472</v>
      </c>
      <c s="37">
        <v>1</v>
      </c>
      <c s="36">
        <v>0</v>
      </c>
      <c s="36">
        <f>ROUND(G138*H138,6)</f>
      </c>
      <c r="L138" s="38">
        <v>0</v>
      </c>
      <c s="32">
        <f>ROUND(ROUND(L138,2)*ROUND(G138,3),2)</f>
      </c>
      <c s="36" t="s">
        <v>55</v>
      </c>
      <c>
        <f>(M138*21)/100</f>
      </c>
      <c t="s">
        <v>28</v>
      </c>
    </row>
    <row r="139" spans="1:5" ht="12.75">
      <c r="A139" s="35" t="s">
        <v>56</v>
      </c>
      <c r="E139" s="39" t="s">
        <v>733</v>
      </c>
    </row>
    <row r="140" spans="1:5" ht="12.75">
      <c r="A140" s="35" t="s">
        <v>57</v>
      </c>
      <c r="E140" s="40" t="s">
        <v>5</v>
      </c>
    </row>
    <row r="141" spans="1:5" ht="12.75">
      <c r="A141" t="s">
        <v>58</v>
      </c>
      <c r="E141" s="39" t="s">
        <v>59</v>
      </c>
    </row>
    <row r="142" spans="1:16" ht="25.5">
      <c r="A142" t="s">
        <v>50</v>
      </c>
      <c s="34" t="s">
        <v>176</v>
      </c>
      <c s="34" t="s">
        <v>734</v>
      </c>
      <c s="35" t="s">
        <v>5</v>
      </c>
      <c s="6" t="s">
        <v>735</v>
      </c>
      <c s="36" t="s">
        <v>90</v>
      </c>
      <c s="37">
        <v>5</v>
      </c>
      <c s="36">
        <v>0</v>
      </c>
      <c s="36">
        <f>ROUND(G142*H142,6)</f>
      </c>
      <c r="L142" s="38">
        <v>0</v>
      </c>
      <c s="32">
        <f>ROUND(ROUND(L142,2)*ROUND(G142,3),2)</f>
      </c>
      <c s="36" t="s">
        <v>55</v>
      </c>
      <c>
        <f>(M142*21)/100</f>
      </c>
      <c t="s">
        <v>28</v>
      </c>
    </row>
    <row r="143" spans="1:5" ht="25.5">
      <c r="A143" s="35" t="s">
        <v>56</v>
      </c>
      <c r="E143" s="39" t="s">
        <v>735</v>
      </c>
    </row>
    <row r="144" spans="1:5" ht="12.75">
      <c r="A144" s="35" t="s">
        <v>57</v>
      </c>
      <c r="E144" s="40" t="s">
        <v>5</v>
      </c>
    </row>
    <row r="145" spans="1:5" ht="12.75">
      <c r="A145" t="s">
        <v>58</v>
      </c>
      <c r="E145" s="39" t="s">
        <v>59</v>
      </c>
    </row>
    <row r="146" spans="1:16" ht="25.5">
      <c r="A146" t="s">
        <v>50</v>
      </c>
      <c s="34" t="s">
        <v>180</v>
      </c>
      <c s="34" t="s">
        <v>386</v>
      </c>
      <c s="35" t="s">
        <v>5</v>
      </c>
      <c s="6" t="s">
        <v>387</v>
      </c>
      <c s="36" t="s">
        <v>54</v>
      </c>
      <c s="37">
        <v>2</v>
      </c>
      <c s="36">
        <v>0</v>
      </c>
      <c s="36">
        <f>ROUND(G146*H146,6)</f>
      </c>
      <c r="L146" s="38">
        <v>0</v>
      </c>
      <c s="32">
        <f>ROUND(ROUND(L146,2)*ROUND(G146,3),2)</f>
      </c>
      <c s="36" t="s">
        <v>55</v>
      </c>
      <c>
        <f>(M146*21)/100</f>
      </c>
      <c t="s">
        <v>28</v>
      </c>
    </row>
    <row r="147" spans="1:5" ht="25.5">
      <c r="A147" s="35" t="s">
        <v>56</v>
      </c>
      <c r="E147" s="39" t="s">
        <v>387</v>
      </c>
    </row>
    <row r="148" spans="1:5" ht="12.75">
      <c r="A148" s="35" t="s">
        <v>57</v>
      </c>
      <c r="E148" s="40" t="s">
        <v>5</v>
      </c>
    </row>
    <row r="149" spans="1:5" ht="12.75">
      <c r="A149" t="s">
        <v>58</v>
      </c>
      <c r="E149" s="39" t="s">
        <v>59</v>
      </c>
    </row>
    <row r="150" spans="1:16" ht="25.5">
      <c r="A150" t="s">
        <v>50</v>
      </c>
      <c s="34" t="s">
        <v>184</v>
      </c>
      <c s="34" t="s">
        <v>389</v>
      </c>
      <c s="35" t="s">
        <v>5</v>
      </c>
      <c s="6" t="s">
        <v>390</v>
      </c>
      <c s="36" t="s">
        <v>54</v>
      </c>
      <c s="37">
        <v>2</v>
      </c>
      <c s="36">
        <v>0</v>
      </c>
      <c s="36">
        <f>ROUND(G150*H150,6)</f>
      </c>
      <c r="L150" s="38">
        <v>0</v>
      </c>
      <c s="32">
        <f>ROUND(ROUND(L150,2)*ROUND(G150,3),2)</f>
      </c>
      <c s="36" t="s">
        <v>55</v>
      </c>
      <c>
        <f>(M150*21)/100</f>
      </c>
      <c t="s">
        <v>28</v>
      </c>
    </row>
    <row r="151" spans="1:5" ht="25.5">
      <c r="A151" s="35" t="s">
        <v>56</v>
      </c>
      <c r="E151" s="39" t="s">
        <v>390</v>
      </c>
    </row>
    <row r="152" spans="1:5" ht="12.75">
      <c r="A152" s="35" t="s">
        <v>57</v>
      </c>
      <c r="E152" s="40" t="s">
        <v>5</v>
      </c>
    </row>
    <row r="153" spans="1:5" ht="12.75">
      <c r="A153" t="s">
        <v>58</v>
      </c>
      <c r="E153" s="39" t="s">
        <v>59</v>
      </c>
    </row>
    <row r="154" spans="1:16" ht="12.75">
      <c r="A154" t="s">
        <v>50</v>
      </c>
      <c s="34" t="s">
        <v>188</v>
      </c>
      <c s="34" t="s">
        <v>392</v>
      </c>
      <c s="35" t="s">
        <v>5</v>
      </c>
      <c s="6" t="s">
        <v>393</v>
      </c>
      <c s="36" t="s">
        <v>54</v>
      </c>
      <c s="37">
        <v>2</v>
      </c>
      <c s="36">
        <v>0</v>
      </c>
      <c s="36">
        <f>ROUND(G154*H154,6)</f>
      </c>
      <c r="L154" s="38">
        <v>0</v>
      </c>
      <c s="32">
        <f>ROUND(ROUND(L154,2)*ROUND(G154,3),2)</f>
      </c>
      <c s="36" t="s">
        <v>55</v>
      </c>
      <c>
        <f>(M154*21)/100</f>
      </c>
      <c t="s">
        <v>28</v>
      </c>
    </row>
    <row r="155" spans="1:5" ht="12.75">
      <c r="A155" s="35" t="s">
        <v>56</v>
      </c>
      <c r="E155" s="39" t="s">
        <v>393</v>
      </c>
    </row>
    <row r="156" spans="1:5" ht="12.75">
      <c r="A156" s="35" t="s">
        <v>57</v>
      </c>
      <c r="E156" s="40" t="s">
        <v>5</v>
      </c>
    </row>
    <row r="157" spans="1:5" ht="12.75">
      <c r="A157" t="s">
        <v>58</v>
      </c>
      <c r="E157" s="39" t="s">
        <v>59</v>
      </c>
    </row>
    <row r="158" spans="1:16" ht="25.5">
      <c r="A158" t="s">
        <v>50</v>
      </c>
      <c s="34" t="s">
        <v>192</v>
      </c>
      <c s="34" t="s">
        <v>736</v>
      </c>
      <c s="35" t="s">
        <v>5</v>
      </c>
      <c s="6" t="s">
        <v>737</v>
      </c>
      <c s="36" t="s">
        <v>54</v>
      </c>
      <c s="37">
        <v>1</v>
      </c>
      <c s="36">
        <v>0</v>
      </c>
      <c s="36">
        <f>ROUND(G158*H158,6)</f>
      </c>
      <c r="L158" s="38">
        <v>0</v>
      </c>
      <c s="32">
        <f>ROUND(ROUND(L158,2)*ROUND(G158,3),2)</f>
      </c>
      <c s="36" t="s">
        <v>55</v>
      </c>
      <c>
        <f>(M158*21)/100</f>
      </c>
      <c t="s">
        <v>28</v>
      </c>
    </row>
    <row r="159" spans="1:5" ht="25.5">
      <c r="A159" s="35" t="s">
        <v>56</v>
      </c>
      <c r="E159" s="39" t="s">
        <v>737</v>
      </c>
    </row>
    <row r="160" spans="1:5" ht="12.75">
      <c r="A160" s="35" t="s">
        <v>57</v>
      </c>
      <c r="E160" s="40" t="s">
        <v>5</v>
      </c>
    </row>
    <row r="161" spans="1:5" ht="12.75">
      <c r="A161" t="s">
        <v>58</v>
      </c>
      <c r="E161" s="39" t="s">
        <v>59</v>
      </c>
    </row>
    <row r="162" spans="1:16" ht="25.5">
      <c r="A162" t="s">
        <v>50</v>
      </c>
      <c s="34" t="s">
        <v>196</v>
      </c>
      <c s="34" t="s">
        <v>738</v>
      </c>
      <c s="35" t="s">
        <v>5</v>
      </c>
      <c s="6" t="s">
        <v>739</v>
      </c>
      <c s="36" t="s">
        <v>54</v>
      </c>
      <c s="37">
        <v>1</v>
      </c>
      <c s="36">
        <v>0</v>
      </c>
      <c s="36">
        <f>ROUND(G162*H162,6)</f>
      </c>
      <c r="L162" s="38">
        <v>0</v>
      </c>
      <c s="32">
        <f>ROUND(ROUND(L162,2)*ROUND(G162,3),2)</f>
      </c>
      <c s="36" t="s">
        <v>55</v>
      </c>
      <c>
        <f>(M162*21)/100</f>
      </c>
      <c t="s">
        <v>28</v>
      </c>
    </row>
    <row r="163" spans="1:5" ht="25.5">
      <c r="A163" s="35" t="s">
        <v>56</v>
      </c>
      <c r="E163" s="39" t="s">
        <v>739</v>
      </c>
    </row>
    <row r="164" spans="1:5" ht="12.75">
      <c r="A164" s="35" t="s">
        <v>57</v>
      </c>
      <c r="E164" s="40" t="s">
        <v>5</v>
      </c>
    </row>
    <row r="165" spans="1:5" ht="12.75">
      <c r="A165" t="s">
        <v>58</v>
      </c>
      <c r="E165" s="39" t="s">
        <v>59</v>
      </c>
    </row>
    <row r="166" spans="1:16" ht="12.75">
      <c r="A166" t="s">
        <v>50</v>
      </c>
      <c s="34" t="s">
        <v>200</v>
      </c>
      <c s="34" t="s">
        <v>740</v>
      </c>
      <c s="35" t="s">
        <v>5</v>
      </c>
      <c s="6" t="s">
        <v>741</v>
      </c>
      <c s="36" t="s">
        <v>54</v>
      </c>
      <c s="37">
        <v>1</v>
      </c>
      <c s="36">
        <v>0</v>
      </c>
      <c s="36">
        <f>ROUND(G166*H166,6)</f>
      </c>
      <c r="L166" s="38">
        <v>0</v>
      </c>
      <c s="32">
        <f>ROUND(ROUND(L166,2)*ROUND(G166,3),2)</f>
      </c>
      <c s="36" t="s">
        <v>55</v>
      </c>
      <c>
        <f>(M166*21)/100</f>
      </c>
      <c t="s">
        <v>28</v>
      </c>
    </row>
    <row r="167" spans="1:5" ht="12.75">
      <c r="A167" s="35" t="s">
        <v>56</v>
      </c>
      <c r="E167" s="39" t="s">
        <v>741</v>
      </c>
    </row>
    <row r="168" spans="1:5" ht="12.75">
      <c r="A168" s="35" t="s">
        <v>57</v>
      </c>
      <c r="E168" s="40" t="s">
        <v>5</v>
      </c>
    </row>
    <row r="169" spans="1:5" ht="12.75">
      <c r="A169" t="s">
        <v>58</v>
      </c>
      <c r="E169" s="39" t="s">
        <v>59</v>
      </c>
    </row>
    <row r="170" spans="1:16" ht="12.75">
      <c r="A170" t="s">
        <v>50</v>
      </c>
      <c s="34" t="s">
        <v>204</v>
      </c>
      <c s="34" t="s">
        <v>742</v>
      </c>
      <c s="35" t="s">
        <v>5</v>
      </c>
      <c s="6" t="s">
        <v>743</v>
      </c>
      <c s="36" t="s">
        <v>54</v>
      </c>
      <c s="37">
        <v>1</v>
      </c>
      <c s="36">
        <v>0</v>
      </c>
      <c s="36">
        <f>ROUND(G170*H170,6)</f>
      </c>
      <c r="L170" s="38">
        <v>0</v>
      </c>
      <c s="32">
        <f>ROUND(ROUND(L170,2)*ROUND(G170,3),2)</f>
      </c>
      <c s="36" t="s">
        <v>55</v>
      </c>
      <c>
        <f>(M170*21)/100</f>
      </c>
      <c t="s">
        <v>28</v>
      </c>
    </row>
    <row r="171" spans="1:5" ht="12.75">
      <c r="A171" s="35" t="s">
        <v>56</v>
      </c>
      <c r="E171" s="39" t="s">
        <v>743</v>
      </c>
    </row>
    <row r="172" spans="1:5" ht="12.75">
      <c r="A172" s="35" t="s">
        <v>57</v>
      </c>
      <c r="E172" s="40" t="s">
        <v>5</v>
      </c>
    </row>
    <row r="173" spans="1:5" ht="12.75">
      <c r="A173" t="s">
        <v>58</v>
      </c>
      <c r="E17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746</v>
      </c>
      <c r="E8" s="30" t="s">
        <v>745</v>
      </c>
      <c r="J8" s="29">
        <f>0+J9</f>
      </c>
      <c s="29">
        <f>0+K9</f>
      </c>
      <c s="29">
        <f>0+L9</f>
      </c>
      <c s="29">
        <f>0+M9</f>
      </c>
    </row>
    <row r="9" spans="1:13" ht="12.75">
      <c r="A9" t="s">
        <v>47</v>
      </c>
      <c r="C9" s="31" t="s">
        <v>47</v>
      </c>
      <c r="E9" s="33" t="s">
        <v>233</v>
      </c>
      <c r="J9" s="32">
        <f>0</f>
      </c>
      <c s="32">
        <f>0</f>
      </c>
      <c s="32">
        <f>0+L10+L14+L18+L22+L26+L30+L34+L38+L42+L46+L50+L54+L58+L62+L66+L70+L74+L78+L82+L86+L90+L94+L98+L102+L106+L110+L114+L118+L122+L126+L130+L134+L138+L142+L146+L150+L154+L158+L162+L166+L170+L174+L178+L182+L186+L190+L194+L198+L202+L206+L210+L214+L218+L222+L226+L230+L234+L238+L242+L246+L250+L254+L258+L262</f>
      </c>
      <c s="32">
        <f>0+M10+M14+M18+M22+M26+M30+M34+M38+M42+M46+M50+M54+M58+M62+M66+M70+M74+M78+M82+M86+M90+M94+M98+M102+M106+M110+M114+M118+M122+M126+M130+M134+M138+M142+M146+M150+M154+M158+M162+M166+M170+M174+M178+M182+M186+M190+M194+M198+M202+M206+M210+M214+M218+M222+M226+M230+M234+M238+M242+M246+M250+M254+M258+M262</f>
      </c>
    </row>
    <row r="10" spans="1:16" ht="25.5">
      <c r="A10" t="s">
        <v>50</v>
      </c>
      <c s="34" t="s">
        <v>51</v>
      </c>
      <c s="34" t="s">
        <v>747</v>
      </c>
      <c s="35" t="s">
        <v>5</v>
      </c>
      <c s="6" t="s">
        <v>748</v>
      </c>
      <c s="36" t="s">
        <v>64</v>
      </c>
      <c s="37">
        <v>270</v>
      </c>
      <c s="36">
        <v>0</v>
      </c>
      <c s="36">
        <f>ROUND(G10*H10,6)</f>
      </c>
      <c r="L10" s="38">
        <v>0</v>
      </c>
      <c s="32">
        <f>ROUND(ROUND(L10,2)*ROUND(G10,3),2)</f>
      </c>
      <c s="36" t="s">
        <v>55</v>
      </c>
      <c>
        <f>(M10*21)/100</f>
      </c>
      <c t="s">
        <v>28</v>
      </c>
    </row>
    <row r="11" spans="1:5" ht="25.5">
      <c r="A11" s="35" t="s">
        <v>56</v>
      </c>
      <c r="E11" s="39" t="s">
        <v>748</v>
      </c>
    </row>
    <row r="12" spans="1:5" ht="12.75">
      <c r="A12" s="35" t="s">
        <v>57</v>
      </c>
      <c r="E12" s="40" t="s">
        <v>5</v>
      </c>
    </row>
    <row r="13" spans="1:5" ht="12.75">
      <c r="A13" t="s">
        <v>58</v>
      </c>
      <c r="E13" s="39" t="s">
        <v>59</v>
      </c>
    </row>
    <row r="14" spans="1:16" ht="25.5">
      <c r="A14" t="s">
        <v>50</v>
      </c>
      <c s="34" t="s">
        <v>28</v>
      </c>
      <c s="34" t="s">
        <v>749</v>
      </c>
      <c s="35" t="s">
        <v>5</v>
      </c>
      <c s="6" t="s">
        <v>750</v>
      </c>
      <c s="36" t="s">
        <v>64</v>
      </c>
      <c s="37">
        <v>15</v>
      </c>
      <c s="36">
        <v>0</v>
      </c>
      <c s="36">
        <f>ROUND(G14*H14,6)</f>
      </c>
      <c r="L14" s="38">
        <v>0</v>
      </c>
      <c s="32">
        <f>ROUND(ROUND(L14,2)*ROUND(G14,3),2)</f>
      </c>
      <c s="36" t="s">
        <v>55</v>
      </c>
      <c>
        <f>(M14*21)/100</f>
      </c>
      <c t="s">
        <v>28</v>
      </c>
    </row>
    <row r="15" spans="1:5" ht="25.5">
      <c r="A15" s="35" t="s">
        <v>56</v>
      </c>
      <c r="E15" s="39" t="s">
        <v>750</v>
      </c>
    </row>
    <row r="16" spans="1:5" ht="12.75">
      <c r="A16" s="35" t="s">
        <v>57</v>
      </c>
      <c r="E16" s="40" t="s">
        <v>5</v>
      </c>
    </row>
    <row r="17" spans="1:5" ht="12.75">
      <c r="A17" t="s">
        <v>58</v>
      </c>
      <c r="E17" s="39" t="s">
        <v>59</v>
      </c>
    </row>
    <row r="18" spans="1:16" ht="25.5">
      <c r="A18" t="s">
        <v>50</v>
      </c>
      <c s="34" t="s">
        <v>26</v>
      </c>
      <c s="34" t="s">
        <v>751</v>
      </c>
      <c s="35" t="s">
        <v>5</v>
      </c>
      <c s="6" t="s">
        <v>752</v>
      </c>
      <c s="36" t="s">
        <v>64</v>
      </c>
      <c s="37">
        <v>160</v>
      </c>
      <c s="36">
        <v>0</v>
      </c>
      <c s="36">
        <f>ROUND(G18*H18,6)</f>
      </c>
      <c r="L18" s="38">
        <v>0</v>
      </c>
      <c s="32">
        <f>ROUND(ROUND(L18,2)*ROUND(G18,3),2)</f>
      </c>
      <c s="36" t="s">
        <v>55</v>
      </c>
      <c>
        <f>(M18*21)/100</f>
      </c>
      <c t="s">
        <v>28</v>
      </c>
    </row>
    <row r="19" spans="1:5" ht="25.5">
      <c r="A19" s="35" t="s">
        <v>56</v>
      </c>
      <c r="E19" s="39" t="s">
        <v>752</v>
      </c>
    </row>
    <row r="20" spans="1:5" ht="12.75">
      <c r="A20" s="35" t="s">
        <v>57</v>
      </c>
      <c r="E20" s="40" t="s">
        <v>5</v>
      </c>
    </row>
    <row r="21" spans="1:5" ht="12.75">
      <c r="A21" t="s">
        <v>58</v>
      </c>
      <c r="E21" s="39" t="s">
        <v>59</v>
      </c>
    </row>
    <row r="22" spans="1:16" ht="25.5">
      <c r="A22" t="s">
        <v>50</v>
      </c>
      <c s="34" t="s">
        <v>67</v>
      </c>
      <c s="34" t="s">
        <v>590</v>
      </c>
      <c s="35" t="s">
        <v>5</v>
      </c>
      <c s="6" t="s">
        <v>591</v>
      </c>
      <c s="36" t="s">
        <v>64</v>
      </c>
      <c s="37">
        <v>240</v>
      </c>
      <c s="36">
        <v>0</v>
      </c>
      <c s="36">
        <f>ROUND(G22*H22,6)</f>
      </c>
      <c r="L22" s="38">
        <v>0</v>
      </c>
      <c s="32">
        <f>ROUND(ROUND(L22,2)*ROUND(G22,3),2)</f>
      </c>
      <c s="36" t="s">
        <v>55</v>
      </c>
      <c>
        <f>(M22*21)/100</f>
      </c>
      <c t="s">
        <v>28</v>
      </c>
    </row>
    <row r="23" spans="1:5" ht="25.5">
      <c r="A23" s="35" t="s">
        <v>56</v>
      </c>
      <c r="E23" s="39" t="s">
        <v>591</v>
      </c>
    </row>
    <row r="24" spans="1:5" ht="12.75">
      <c r="A24" s="35" t="s">
        <v>57</v>
      </c>
      <c r="E24" s="40" t="s">
        <v>5</v>
      </c>
    </row>
    <row r="25" spans="1:5" ht="12.75">
      <c r="A25" t="s">
        <v>58</v>
      </c>
      <c r="E25" s="39" t="s">
        <v>59</v>
      </c>
    </row>
    <row r="26" spans="1:16" ht="25.5">
      <c r="A26" t="s">
        <v>50</v>
      </c>
      <c s="34" t="s">
        <v>70</v>
      </c>
      <c s="34" t="s">
        <v>417</v>
      </c>
      <c s="35" t="s">
        <v>5</v>
      </c>
      <c s="6" t="s">
        <v>418</v>
      </c>
      <c s="36" t="s">
        <v>64</v>
      </c>
      <c s="37">
        <v>630</v>
      </c>
      <c s="36">
        <v>0</v>
      </c>
      <c s="36">
        <f>ROUND(G26*H26,6)</f>
      </c>
      <c r="L26" s="38">
        <v>0</v>
      </c>
      <c s="32">
        <f>ROUND(ROUND(L26,2)*ROUND(G26,3),2)</f>
      </c>
      <c s="36" t="s">
        <v>55</v>
      </c>
      <c>
        <f>(M26*21)/100</f>
      </c>
      <c t="s">
        <v>28</v>
      </c>
    </row>
    <row r="27" spans="1:5" ht="25.5">
      <c r="A27" s="35" t="s">
        <v>56</v>
      </c>
      <c r="E27" s="39" t="s">
        <v>418</v>
      </c>
    </row>
    <row r="28" spans="1:5" ht="12.75">
      <c r="A28" s="35" t="s">
        <v>57</v>
      </c>
      <c r="E28" s="40" t="s">
        <v>5</v>
      </c>
    </row>
    <row r="29" spans="1:5" ht="12.75">
      <c r="A29" t="s">
        <v>58</v>
      </c>
      <c r="E29" s="39" t="s">
        <v>59</v>
      </c>
    </row>
    <row r="30" spans="1:16" ht="12.75">
      <c r="A30" t="s">
        <v>50</v>
      </c>
      <c s="34" t="s">
        <v>27</v>
      </c>
      <c s="34" t="s">
        <v>753</v>
      </c>
      <c s="35" t="s">
        <v>5</v>
      </c>
      <c s="6" t="s">
        <v>754</v>
      </c>
      <c s="36" t="s">
        <v>64</v>
      </c>
      <c s="37">
        <v>176</v>
      </c>
      <c s="36">
        <v>0</v>
      </c>
      <c s="36">
        <f>ROUND(G30*H30,6)</f>
      </c>
      <c r="L30" s="38">
        <v>0</v>
      </c>
      <c s="32">
        <f>ROUND(ROUND(L30,2)*ROUND(G30,3),2)</f>
      </c>
      <c s="36" t="s">
        <v>55</v>
      </c>
      <c>
        <f>(M30*21)/100</f>
      </c>
      <c t="s">
        <v>28</v>
      </c>
    </row>
    <row r="31" spans="1:5" ht="12.75">
      <c r="A31" s="35" t="s">
        <v>56</v>
      </c>
      <c r="E31" s="39" t="s">
        <v>754</v>
      </c>
    </row>
    <row r="32" spans="1:5" ht="12.75">
      <c r="A32" s="35" t="s">
        <v>57</v>
      </c>
      <c r="E32" s="40" t="s">
        <v>5</v>
      </c>
    </row>
    <row r="33" spans="1:5" ht="12.75">
      <c r="A33" t="s">
        <v>58</v>
      </c>
      <c r="E33" s="39" t="s">
        <v>59</v>
      </c>
    </row>
    <row r="34" spans="1:16" ht="25.5">
      <c r="A34" t="s">
        <v>50</v>
      </c>
      <c s="34" t="s">
        <v>75</v>
      </c>
      <c s="34" t="s">
        <v>517</v>
      </c>
      <c s="35" t="s">
        <v>5</v>
      </c>
      <c s="6" t="s">
        <v>518</v>
      </c>
      <c s="36" t="s">
        <v>54</v>
      </c>
      <c s="37">
        <v>630</v>
      </c>
      <c s="36">
        <v>0</v>
      </c>
      <c s="36">
        <f>ROUND(G34*H34,6)</f>
      </c>
      <c r="L34" s="38">
        <v>0</v>
      </c>
      <c s="32">
        <f>ROUND(ROUND(L34,2)*ROUND(G34,3),2)</f>
      </c>
      <c s="36" t="s">
        <v>55</v>
      </c>
      <c>
        <f>(M34*21)/100</f>
      </c>
      <c t="s">
        <v>28</v>
      </c>
    </row>
    <row r="35" spans="1:5" ht="25.5">
      <c r="A35" s="35" t="s">
        <v>56</v>
      </c>
      <c r="E35" s="39" t="s">
        <v>518</v>
      </c>
    </row>
    <row r="36" spans="1:5" ht="12.75">
      <c r="A36" s="35" t="s">
        <v>57</v>
      </c>
      <c r="E36" s="40" t="s">
        <v>5</v>
      </c>
    </row>
    <row r="37" spans="1:5" ht="12.75">
      <c r="A37" t="s">
        <v>58</v>
      </c>
      <c r="E37" s="39" t="s">
        <v>59</v>
      </c>
    </row>
    <row r="38" spans="1:16" ht="12.75">
      <c r="A38" t="s">
        <v>50</v>
      </c>
      <c s="34" t="s">
        <v>78</v>
      </c>
      <c s="34" t="s">
        <v>421</v>
      </c>
      <c s="35" t="s">
        <v>5</v>
      </c>
      <c s="6" t="s">
        <v>422</v>
      </c>
      <c s="36" t="s">
        <v>423</v>
      </c>
      <c s="37">
        <v>45</v>
      </c>
      <c s="36">
        <v>0</v>
      </c>
      <c s="36">
        <f>ROUND(G38*H38,6)</f>
      </c>
      <c r="L38" s="38">
        <v>0</v>
      </c>
      <c s="32">
        <f>ROUND(ROUND(L38,2)*ROUND(G38,3),2)</f>
      </c>
      <c s="36" t="s">
        <v>55</v>
      </c>
      <c>
        <f>(M38*21)/100</f>
      </c>
      <c t="s">
        <v>28</v>
      </c>
    </row>
    <row r="39" spans="1:5" ht="12.75">
      <c r="A39" s="35" t="s">
        <v>56</v>
      </c>
      <c r="E39" s="39" t="s">
        <v>422</v>
      </c>
    </row>
    <row r="40" spans="1:5" ht="12.75">
      <c r="A40" s="35" t="s">
        <v>57</v>
      </c>
      <c r="E40" s="40" t="s">
        <v>5</v>
      </c>
    </row>
    <row r="41" spans="1:5" ht="12.75">
      <c r="A41" t="s">
        <v>58</v>
      </c>
      <c r="E41" s="39" t="s">
        <v>59</v>
      </c>
    </row>
    <row r="42" spans="1:16" ht="12.75">
      <c r="A42" t="s">
        <v>50</v>
      </c>
      <c s="34" t="s">
        <v>81</v>
      </c>
      <c s="34" t="s">
        <v>71</v>
      </c>
      <c s="35" t="s">
        <v>5</v>
      </c>
      <c s="6" t="s">
        <v>72</v>
      </c>
      <c s="36" t="s">
        <v>64</v>
      </c>
      <c s="37">
        <v>86.7</v>
      </c>
      <c s="36">
        <v>0</v>
      </c>
      <c s="36">
        <f>ROUND(G42*H42,6)</f>
      </c>
      <c r="L42" s="38">
        <v>0</v>
      </c>
      <c s="32">
        <f>ROUND(ROUND(L42,2)*ROUND(G42,3),2)</f>
      </c>
      <c s="36" t="s">
        <v>55</v>
      </c>
      <c>
        <f>(M42*21)/100</f>
      </c>
      <c t="s">
        <v>28</v>
      </c>
    </row>
    <row r="43" spans="1:5" ht="12.75">
      <c r="A43" s="35" t="s">
        <v>56</v>
      </c>
      <c r="E43" s="39" t="s">
        <v>72</v>
      </c>
    </row>
    <row r="44" spans="1:5" ht="12.75">
      <c r="A44" s="35" t="s">
        <v>57</v>
      </c>
      <c r="E44" s="40" t="s">
        <v>5</v>
      </c>
    </row>
    <row r="45" spans="1:5" ht="12.75">
      <c r="A45" t="s">
        <v>58</v>
      </c>
      <c r="E45" s="39" t="s">
        <v>59</v>
      </c>
    </row>
    <row r="46" spans="1:16" ht="12.75">
      <c r="A46" t="s">
        <v>50</v>
      </c>
      <c s="34" t="s">
        <v>84</v>
      </c>
      <c s="34" t="s">
        <v>253</v>
      </c>
      <c s="35" t="s">
        <v>5</v>
      </c>
      <c s="6" t="s">
        <v>254</v>
      </c>
      <c s="36" t="s">
        <v>64</v>
      </c>
      <c s="37">
        <v>1000</v>
      </c>
      <c s="36">
        <v>0</v>
      </c>
      <c s="36">
        <f>ROUND(G46*H46,6)</f>
      </c>
      <c r="L46" s="38">
        <v>0</v>
      </c>
      <c s="32">
        <f>ROUND(ROUND(L46,2)*ROUND(G46,3),2)</f>
      </c>
      <c s="36" t="s">
        <v>55</v>
      </c>
      <c>
        <f>(M46*21)/100</f>
      </c>
      <c t="s">
        <v>28</v>
      </c>
    </row>
    <row r="47" spans="1:5" ht="12.75">
      <c r="A47" s="35" t="s">
        <v>56</v>
      </c>
      <c r="E47" s="39" t="s">
        <v>254</v>
      </c>
    </row>
    <row r="48" spans="1:5" ht="12.75">
      <c r="A48" s="35" t="s">
        <v>57</v>
      </c>
      <c r="E48" s="40" t="s">
        <v>5</v>
      </c>
    </row>
    <row r="49" spans="1:5" ht="12.75">
      <c r="A49" t="s">
        <v>58</v>
      </c>
      <c r="E49" s="39" t="s">
        <v>59</v>
      </c>
    </row>
    <row r="50" spans="1:16" ht="12.75">
      <c r="A50" t="s">
        <v>50</v>
      </c>
      <c s="34" t="s">
        <v>87</v>
      </c>
      <c s="34" t="s">
        <v>260</v>
      </c>
      <c s="35" t="s">
        <v>5</v>
      </c>
      <c s="6" t="s">
        <v>261</v>
      </c>
      <c s="36" t="s">
        <v>262</v>
      </c>
      <c s="37">
        <v>6.48</v>
      </c>
      <c s="36">
        <v>0</v>
      </c>
      <c s="36">
        <f>ROUND(G50*H50,6)</f>
      </c>
      <c r="L50" s="38">
        <v>0</v>
      </c>
      <c s="32">
        <f>ROUND(ROUND(L50,2)*ROUND(G50,3),2)</f>
      </c>
      <c s="36" t="s">
        <v>55</v>
      </c>
      <c>
        <f>(M50*21)/100</f>
      </c>
      <c t="s">
        <v>28</v>
      </c>
    </row>
    <row r="51" spans="1:5" ht="12.75">
      <c r="A51" s="35" t="s">
        <v>56</v>
      </c>
      <c r="E51" s="39" t="s">
        <v>261</v>
      </c>
    </row>
    <row r="52" spans="1:5" ht="12.75">
      <c r="A52" s="35" t="s">
        <v>57</v>
      </c>
      <c r="E52" s="40" t="s">
        <v>5</v>
      </c>
    </row>
    <row r="53" spans="1:5" ht="12.75">
      <c r="A53" t="s">
        <v>58</v>
      </c>
      <c r="E53" s="39" t="s">
        <v>59</v>
      </c>
    </row>
    <row r="54" spans="1:16" ht="12.75">
      <c r="A54" t="s">
        <v>50</v>
      </c>
      <c s="34" t="s">
        <v>91</v>
      </c>
      <c s="34" t="s">
        <v>265</v>
      </c>
      <c s="35" t="s">
        <v>5</v>
      </c>
      <c s="6" t="s">
        <v>266</v>
      </c>
      <c s="36" t="s">
        <v>64</v>
      </c>
      <c s="37">
        <v>540</v>
      </c>
      <c s="36">
        <v>0</v>
      </c>
      <c s="36">
        <f>ROUND(G54*H54,6)</f>
      </c>
      <c r="L54" s="38">
        <v>0</v>
      </c>
      <c s="32">
        <f>ROUND(ROUND(L54,2)*ROUND(G54,3),2)</f>
      </c>
      <c s="36" t="s">
        <v>55</v>
      </c>
      <c>
        <f>(M54*21)/100</f>
      </c>
      <c t="s">
        <v>28</v>
      </c>
    </row>
    <row r="55" spans="1:5" ht="12.75">
      <c r="A55" s="35" t="s">
        <v>56</v>
      </c>
      <c r="E55" s="39" t="s">
        <v>266</v>
      </c>
    </row>
    <row r="56" spans="1:5" ht="12.75">
      <c r="A56" s="35" t="s">
        <v>57</v>
      </c>
      <c r="E56" s="40" t="s">
        <v>5</v>
      </c>
    </row>
    <row r="57" spans="1:5" ht="12.75">
      <c r="A57" t="s">
        <v>58</v>
      </c>
      <c r="E57" s="39" t="s">
        <v>59</v>
      </c>
    </row>
    <row r="58" spans="1:16" ht="12.75">
      <c r="A58" t="s">
        <v>50</v>
      </c>
      <c s="34" t="s">
        <v>94</v>
      </c>
      <c s="34" t="s">
        <v>267</v>
      </c>
      <c s="35" t="s">
        <v>5</v>
      </c>
      <c s="6" t="s">
        <v>268</v>
      </c>
      <c s="36" t="s">
        <v>54</v>
      </c>
      <c s="37">
        <v>1</v>
      </c>
      <c s="36">
        <v>0</v>
      </c>
      <c s="36">
        <f>ROUND(G58*H58,6)</f>
      </c>
      <c r="L58" s="38">
        <v>0</v>
      </c>
      <c s="32">
        <f>ROUND(ROUND(L58,2)*ROUND(G58,3),2)</f>
      </c>
      <c s="36" t="s">
        <v>55</v>
      </c>
      <c>
        <f>(M58*21)/100</f>
      </c>
      <c t="s">
        <v>28</v>
      </c>
    </row>
    <row r="59" spans="1:5" ht="12.75">
      <c r="A59" s="35" t="s">
        <v>56</v>
      </c>
      <c r="E59" s="39" t="s">
        <v>268</v>
      </c>
    </row>
    <row r="60" spans="1:5" ht="12.75">
      <c r="A60" s="35" t="s">
        <v>57</v>
      </c>
      <c r="E60" s="40" t="s">
        <v>5</v>
      </c>
    </row>
    <row r="61" spans="1:5" ht="12.75">
      <c r="A61" t="s">
        <v>58</v>
      </c>
      <c r="E61" s="39" t="s">
        <v>59</v>
      </c>
    </row>
    <row r="62" spans="1:16" ht="12.75">
      <c r="A62" t="s">
        <v>50</v>
      </c>
      <c s="34" t="s">
        <v>101</v>
      </c>
      <c s="34" t="s">
        <v>269</v>
      </c>
      <c s="35" t="s">
        <v>5</v>
      </c>
      <c s="6" t="s">
        <v>270</v>
      </c>
      <c s="36" t="s">
        <v>54</v>
      </c>
      <c s="37">
        <v>1</v>
      </c>
      <c s="36">
        <v>0</v>
      </c>
      <c s="36">
        <f>ROUND(G62*H62,6)</f>
      </c>
      <c r="L62" s="38">
        <v>0</v>
      </c>
      <c s="32">
        <f>ROUND(ROUND(L62,2)*ROUND(G62,3),2)</f>
      </c>
      <c s="36" t="s">
        <v>55</v>
      </c>
      <c>
        <f>(M62*21)/100</f>
      </c>
      <c t="s">
        <v>28</v>
      </c>
    </row>
    <row r="63" spans="1:5" ht="12.75">
      <c r="A63" s="35" t="s">
        <v>56</v>
      </c>
      <c r="E63" s="39" t="s">
        <v>270</v>
      </c>
    </row>
    <row r="64" spans="1:5" ht="12.75">
      <c r="A64" s="35" t="s">
        <v>57</v>
      </c>
      <c r="E64" s="40" t="s">
        <v>5</v>
      </c>
    </row>
    <row r="65" spans="1:5" ht="12.75">
      <c r="A65" t="s">
        <v>58</v>
      </c>
      <c r="E65" s="39" t="s">
        <v>59</v>
      </c>
    </row>
    <row r="66" spans="1:16" ht="12.75">
      <c r="A66" t="s">
        <v>50</v>
      </c>
      <c s="34" t="s">
        <v>104</v>
      </c>
      <c s="34" t="s">
        <v>755</v>
      </c>
      <c s="35" t="s">
        <v>5</v>
      </c>
      <c s="6" t="s">
        <v>756</v>
      </c>
      <c s="36" t="s">
        <v>64</v>
      </c>
      <c s="37">
        <v>480</v>
      </c>
      <c s="36">
        <v>0</v>
      </c>
      <c s="36">
        <f>ROUND(G66*H66,6)</f>
      </c>
      <c r="L66" s="38">
        <v>0</v>
      </c>
      <c s="32">
        <f>ROUND(ROUND(L66,2)*ROUND(G66,3),2)</f>
      </c>
      <c s="36" t="s">
        <v>55</v>
      </c>
      <c>
        <f>(M66*21)/100</f>
      </c>
      <c t="s">
        <v>28</v>
      </c>
    </row>
    <row r="67" spans="1:5" ht="12.75">
      <c r="A67" s="35" t="s">
        <v>56</v>
      </c>
      <c r="E67" s="39" t="s">
        <v>756</v>
      </c>
    </row>
    <row r="68" spans="1:5" ht="12.75">
      <c r="A68" s="35" t="s">
        <v>57</v>
      </c>
      <c r="E68" s="40" t="s">
        <v>5</v>
      </c>
    </row>
    <row r="69" spans="1:5" ht="12.75">
      <c r="A69" t="s">
        <v>58</v>
      </c>
      <c r="E69" s="39" t="s">
        <v>59</v>
      </c>
    </row>
    <row r="70" spans="1:16" ht="12.75">
      <c r="A70" t="s">
        <v>50</v>
      </c>
      <c s="34" t="s">
        <v>109</v>
      </c>
      <c s="34" t="s">
        <v>757</v>
      </c>
      <c s="35" t="s">
        <v>5</v>
      </c>
      <c s="6" t="s">
        <v>758</v>
      </c>
      <c s="36" t="s">
        <v>64</v>
      </c>
      <c s="37">
        <v>480</v>
      </c>
      <c s="36">
        <v>0</v>
      </c>
      <c s="36">
        <f>ROUND(G70*H70,6)</f>
      </c>
      <c r="L70" s="38">
        <v>0</v>
      </c>
      <c s="32">
        <f>ROUND(ROUND(L70,2)*ROUND(G70,3),2)</f>
      </c>
      <c s="36" t="s">
        <v>55</v>
      </c>
      <c>
        <f>(M70*21)/100</f>
      </c>
      <c t="s">
        <v>28</v>
      </c>
    </row>
    <row r="71" spans="1:5" ht="12.75">
      <c r="A71" s="35" t="s">
        <v>56</v>
      </c>
      <c r="E71" s="39" t="s">
        <v>758</v>
      </c>
    </row>
    <row r="72" spans="1:5" ht="12.75">
      <c r="A72" s="35" t="s">
        <v>57</v>
      </c>
      <c r="E72" s="40" t="s">
        <v>5</v>
      </c>
    </row>
    <row r="73" spans="1:5" ht="12.75">
      <c r="A73" t="s">
        <v>58</v>
      </c>
      <c r="E73" s="39" t="s">
        <v>59</v>
      </c>
    </row>
    <row r="74" spans="1:16" ht="12.75">
      <c r="A74" t="s">
        <v>50</v>
      </c>
      <c s="34" t="s">
        <v>112</v>
      </c>
      <c s="34" t="s">
        <v>759</v>
      </c>
      <c s="35" t="s">
        <v>5</v>
      </c>
      <c s="6" t="s">
        <v>760</v>
      </c>
      <c s="36" t="s">
        <v>54</v>
      </c>
      <c s="37">
        <v>2</v>
      </c>
      <c s="36">
        <v>0</v>
      </c>
      <c s="36">
        <f>ROUND(G74*H74,6)</f>
      </c>
      <c r="L74" s="38">
        <v>0</v>
      </c>
      <c s="32">
        <f>ROUND(ROUND(L74,2)*ROUND(G74,3),2)</f>
      </c>
      <c s="36" t="s">
        <v>55</v>
      </c>
      <c>
        <f>(M74*21)/100</f>
      </c>
      <c t="s">
        <v>28</v>
      </c>
    </row>
    <row r="75" spans="1:5" ht="12.75">
      <c r="A75" s="35" t="s">
        <v>56</v>
      </c>
      <c r="E75" s="39" t="s">
        <v>760</v>
      </c>
    </row>
    <row r="76" spans="1:5" ht="12.75">
      <c r="A76" s="35" t="s">
        <v>57</v>
      </c>
      <c r="E76" s="40" t="s">
        <v>5</v>
      </c>
    </row>
    <row r="77" spans="1:5" ht="12.75">
      <c r="A77" t="s">
        <v>58</v>
      </c>
      <c r="E77" s="39" t="s">
        <v>59</v>
      </c>
    </row>
    <row r="78" spans="1:16" ht="12.75">
      <c r="A78" t="s">
        <v>50</v>
      </c>
      <c s="34" t="s">
        <v>115</v>
      </c>
      <c s="34" t="s">
        <v>761</v>
      </c>
      <c s="35" t="s">
        <v>5</v>
      </c>
      <c s="6" t="s">
        <v>762</v>
      </c>
      <c s="36" t="s">
        <v>54</v>
      </c>
      <c s="37">
        <v>2</v>
      </c>
      <c s="36">
        <v>0</v>
      </c>
      <c s="36">
        <f>ROUND(G78*H78,6)</f>
      </c>
      <c r="L78" s="38">
        <v>0</v>
      </c>
      <c s="32">
        <f>ROUND(ROUND(L78,2)*ROUND(G78,3),2)</f>
      </c>
      <c s="36" t="s">
        <v>55</v>
      </c>
      <c>
        <f>(M78*21)/100</f>
      </c>
      <c t="s">
        <v>28</v>
      </c>
    </row>
    <row r="79" spans="1:5" ht="12.75">
      <c r="A79" s="35" t="s">
        <v>56</v>
      </c>
      <c r="E79" s="39" t="s">
        <v>762</v>
      </c>
    </row>
    <row r="80" spans="1:5" ht="12.75">
      <c r="A80" s="35" t="s">
        <v>57</v>
      </c>
      <c r="E80" s="40" t="s">
        <v>5</v>
      </c>
    </row>
    <row r="81" spans="1:5" ht="12.75">
      <c r="A81" t="s">
        <v>58</v>
      </c>
      <c r="E81" s="39" t="s">
        <v>59</v>
      </c>
    </row>
    <row r="82" spans="1:16" ht="12.75">
      <c r="A82" t="s">
        <v>50</v>
      </c>
      <c s="34" t="s">
        <v>118</v>
      </c>
      <c s="34" t="s">
        <v>296</v>
      </c>
      <c s="35" t="s">
        <v>5</v>
      </c>
      <c s="6" t="s">
        <v>297</v>
      </c>
      <c s="36" t="s">
        <v>54</v>
      </c>
      <c s="37">
        <v>8</v>
      </c>
      <c s="36">
        <v>0</v>
      </c>
      <c s="36">
        <f>ROUND(G82*H82,6)</f>
      </c>
      <c r="L82" s="38">
        <v>0</v>
      </c>
      <c s="32">
        <f>ROUND(ROUND(L82,2)*ROUND(G82,3),2)</f>
      </c>
      <c s="36" t="s">
        <v>55</v>
      </c>
      <c>
        <f>(M82*21)/100</f>
      </c>
      <c t="s">
        <v>28</v>
      </c>
    </row>
    <row r="83" spans="1:5" ht="12.75">
      <c r="A83" s="35" t="s">
        <v>56</v>
      </c>
      <c r="E83" s="39" t="s">
        <v>297</v>
      </c>
    </row>
    <row r="84" spans="1:5" ht="12.75">
      <c r="A84" s="35" t="s">
        <v>57</v>
      </c>
      <c r="E84" s="40" t="s">
        <v>5</v>
      </c>
    </row>
    <row r="85" spans="1:5" ht="12.75">
      <c r="A85" t="s">
        <v>58</v>
      </c>
      <c r="E85" s="39" t="s">
        <v>59</v>
      </c>
    </row>
    <row r="86" spans="1:16" ht="12.75">
      <c r="A86" t="s">
        <v>50</v>
      </c>
      <c s="34" t="s">
        <v>121</v>
      </c>
      <c s="34" t="s">
        <v>763</v>
      </c>
      <c s="35" t="s">
        <v>5</v>
      </c>
      <c s="6" t="s">
        <v>764</v>
      </c>
      <c s="36" t="s">
        <v>54</v>
      </c>
      <c s="37">
        <v>8</v>
      </c>
      <c s="36">
        <v>0</v>
      </c>
      <c s="36">
        <f>ROUND(G86*H86,6)</f>
      </c>
      <c r="L86" s="38">
        <v>0</v>
      </c>
      <c s="32">
        <f>ROUND(ROUND(L86,2)*ROUND(G86,3),2)</f>
      </c>
      <c s="36" t="s">
        <v>55</v>
      </c>
      <c>
        <f>(M86*21)/100</f>
      </c>
      <c t="s">
        <v>28</v>
      </c>
    </row>
    <row r="87" spans="1:5" ht="12.75">
      <c r="A87" s="35" t="s">
        <v>56</v>
      </c>
      <c r="E87" s="39" t="s">
        <v>764</v>
      </c>
    </row>
    <row r="88" spans="1:5" ht="12.75">
      <c r="A88" s="35" t="s">
        <v>57</v>
      </c>
      <c r="E88" s="40" t="s">
        <v>5</v>
      </c>
    </row>
    <row r="89" spans="1:5" ht="12.75">
      <c r="A89" t="s">
        <v>58</v>
      </c>
      <c r="E89" s="39" t="s">
        <v>59</v>
      </c>
    </row>
    <row r="90" spans="1:16" ht="12.75">
      <c r="A90" t="s">
        <v>50</v>
      </c>
      <c s="34" t="s">
        <v>125</v>
      </c>
      <c s="34" t="s">
        <v>300</v>
      </c>
      <c s="35" t="s">
        <v>5</v>
      </c>
      <c s="6" t="s">
        <v>301</v>
      </c>
      <c s="36" t="s">
        <v>54</v>
      </c>
      <c s="37">
        <v>8</v>
      </c>
      <c s="36">
        <v>0</v>
      </c>
      <c s="36">
        <f>ROUND(G90*H90,6)</f>
      </c>
      <c r="L90" s="38">
        <v>0</v>
      </c>
      <c s="32">
        <f>ROUND(ROUND(L90,2)*ROUND(G90,3),2)</f>
      </c>
      <c s="36" t="s">
        <v>55</v>
      </c>
      <c>
        <f>(M90*21)/100</f>
      </c>
      <c t="s">
        <v>28</v>
      </c>
    </row>
    <row r="91" spans="1:5" ht="12.75">
      <c r="A91" s="35" t="s">
        <v>56</v>
      </c>
      <c r="E91" s="39" t="s">
        <v>301</v>
      </c>
    </row>
    <row r="92" spans="1:5" ht="12.75">
      <c r="A92" s="35" t="s">
        <v>57</v>
      </c>
      <c r="E92" s="40" t="s">
        <v>5</v>
      </c>
    </row>
    <row r="93" spans="1:5" ht="12.75">
      <c r="A93" t="s">
        <v>58</v>
      </c>
      <c r="E93" s="39" t="s">
        <v>59</v>
      </c>
    </row>
    <row r="94" spans="1:16" ht="12.75">
      <c r="A94" t="s">
        <v>50</v>
      </c>
      <c s="34" t="s">
        <v>128</v>
      </c>
      <c s="34" t="s">
        <v>302</v>
      </c>
      <c s="35" t="s">
        <v>5</v>
      </c>
      <c s="6" t="s">
        <v>303</v>
      </c>
      <c s="36" t="s">
        <v>54</v>
      </c>
      <c s="37">
        <v>8</v>
      </c>
      <c s="36">
        <v>0</v>
      </c>
      <c s="36">
        <f>ROUND(G94*H94,6)</f>
      </c>
      <c r="L94" s="38">
        <v>0</v>
      </c>
      <c s="32">
        <f>ROUND(ROUND(L94,2)*ROUND(G94,3),2)</f>
      </c>
      <c s="36" t="s">
        <v>55</v>
      </c>
      <c>
        <f>(M94*21)/100</f>
      </c>
      <c t="s">
        <v>28</v>
      </c>
    </row>
    <row r="95" spans="1:5" ht="12.75">
      <c r="A95" s="35" t="s">
        <v>56</v>
      </c>
      <c r="E95" s="39" t="s">
        <v>303</v>
      </c>
    </row>
    <row r="96" spans="1:5" ht="12.75">
      <c r="A96" s="35" t="s">
        <v>57</v>
      </c>
      <c r="E96" s="40" t="s">
        <v>5</v>
      </c>
    </row>
    <row r="97" spans="1:5" ht="12.75">
      <c r="A97" t="s">
        <v>58</v>
      </c>
      <c r="E97" s="39" t="s">
        <v>59</v>
      </c>
    </row>
    <row r="98" spans="1:16" ht="12.75">
      <c r="A98" t="s">
        <v>50</v>
      </c>
      <c s="34" t="s">
        <v>132</v>
      </c>
      <c s="34" t="s">
        <v>304</v>
      </c>
      <c s="35" t="s">
        <v>5</v>
      </c>
      <c s="6" t="s">
        <v>305</v>
      </c>
      <c s="36" t="s">
        <v>54</v>
      </c>
      <c s="37">
        <v>8</v>
      </c>
      <c s="36">
        <v>0</v>
      </c>
      <c s="36">
        <f>ROUND(G98*H98,6)</f>
      </c>
      <c r="L98" s="38">
        <v>0</v>
      </c>
      <c s="32">
        <f>ROUND(ROUND(L98,2)*ROUND(G98,3),2)</f>
      </c>
      <c s="36" t="s">
        <v>55</v>
      </c>
      <c>
        <f>(M98*21)/100</f>
      </c>
      <c t="s">
        <v>28</v>
      </c>
    </row>
    <row r="99" spans="1:5" ht="12.75">
      <c r="A99" s="35" t="s">
        <v>56</v>
      </c>
      <c r="E99" s="39" t="s">
        <v>305</v>
      </c>
    </row>
    <row r="100" spans="1:5" ht="12.75">
      <c r="A100" s="35" t="s">
        <v>57</v>
      </c>
      <c r="E100" s="40" t="s">
        <v>5</v>
      </c>
    </row>
    <row r="101" spans="1:5" ht="12.75">
      <c r="A101" t="s">
        <v>58</v>
      </c>
      <c r="E101" s="39" t="s">
        <v>59</v>
      </c>
    </row>
    <row r="102" spans="1:16" ht="12.75">
      <c r="A102" t="s">
        <v>50</v>
      </c>
      <c s="34" t="s">
        <v>136</v>
      </c>
      <c s="34" t="s">
        <v>306</v>
      </c>
      <c s="35" t="s">
        <v>5</v>
      </c>
      <c s="6" t="s">
        <v>307</v>
      </c>
      <c s="36" t="s">
        <v>54</v>
      </c>
      <c s="37">
        <v>8</v>
      </c>
      <c s="36">
        <v>0</v>
      </c>
      <c s="36">
        <f>ROUND(G102*H102,6)</f>
      </c>
      <c r="L102" s="38">
        <v>0</v>
      </c>
      <c s="32">
        <f>ROUND(ROUND(L102,2)*ROUND(G102,3),2)</f>
      </c>
      <c s="36" t="s">
        <v>55</v>
      </c>
      <c>
        <f>(M102*21)/100</f>
      </c>
      <c t="s">
        <v>28</v>
      </c>
    </row>
    <row r="103" spans="1:5" ht="12.75">
      <c r="A103" s="35" t="s">
        <v>56</v>
      </c>
      <c r="E103" s="39" t="s">
        <v>307</v>
      </c>
    </row>
    <row r="104" spans="1:5" ht="12.75">
      <c r="A104" s="35" t="s">
        <v>57</v>
      </c>
      <c r="E104" s="40" t="s">
        <v>5</v>
      </c>
    </row>
    <row r="105" spans="1:5" ht="12.75">
      <c r="A105" t="s">
        <v>58</v>
      </c>
      <c r="E105" s="39" t="s">
        <v>59</v>
      </c>
    </row>
    <row r="106" spans="1:16" ht="12.75">
      <c r="A106" t="s">
        <v>50</v>
      </c>
      <c s="34" t="s">
        <v>140</v>
      </c>
      <c s="34" t="s">
        <v>685</v>
      </c>
      <c s="35" t="s">
        <v>5</v>
      </c>
      <c s="6" t="s">
        <v>686</v>
      </c>
      <c s="36" t="s">
        <v>54</v>
      </c>
      <c s="37">
        <v>8</v>
      </c>
      <c s="36">
        <v>0</v>
      </c>
      <c s="36">
        <f>ROUND(G106*H106,6)</f>
      </c>
      <c r="L106" s="38">
        <v>0</v>
      </c>
      <c s="32">
        <f>ROUND(ROUND(L106,2)*ROUND(G106,3),2)</f>
      </c>
      <c s="36" t="s">
        <v>55</v>
      </c>
      <c>
        <f>(M106*21)/100</f>
      </c>
      <c t="s">
        <v>28</v>
      </c>
    </row>
    <row r="107" spans="1:5" ht="12.75">
      <c r="A107" s="35" t="s">
        <v>56</v>
      </c>
      <c r="E107" s="39" t="s">
        <v>686</v>
      </c>
    </row>
    <row r="108" spans="1:5" ht="12.75">
      <c r="A108" s="35" t="s">
        <v>57</v>
      </c>
      <c r="E108" s="40" t="s">
        <v>5</v>
      </c>
    </row>
    <row r="109" spans="1:5" ht="12.75">
      <c r="A109" t="s">
        <v>58</v>
      </c>
      <c r="E109" s="39" t="s">
        <v>59</v>
      </c>
    </row>
    <row r="110" spans="1:16" ht="12.75">
      <c r="A110" t="s">
        <v>50</v>
      </c>
      <c s="34" t="s">
        <v>144</v>
      </c>
      <c s="34" t="s">
        <v>687</v>
      </c>
      <c s="35" t="s">
        <v>5</v>
      </c>
      <c s="6" t="s">
        <v>688</v>
      </c>
      <c s="36" t="s">
        <v>54</v>
      </c>
      <c s="37">
        <v>8</v>
      </c>
      <c s="36">
        <v>0</v>
      </c>
      <c s="36">
        <f>ROUND(G110*H110,6)</f>
      </c>
      <c r="L110" s="38">
        <v>0</v>
      </c>
      <c s="32">
        <f>ROUND(ROUND(L110,2)*ROUND(G110,3),2)</f>
      </c>
      <c s="36" t="s">
        <v>55</v>
      </c>
      <c>
        <f>(M110*21)/100</f>
      </c>
      <c t="s">
        <v>28</v>
      </c>
    </row>
    <row r="111" spans="1:5" ht="12.75">
      <c r="A111" s="35" t="s">
        <v>56</v>
      </c>
      <c r="E111" s="39" t="s">
        <v>688</v>
      </c>
    </row>
    <row r="112" spans="1:5" ht="12.75">
      <c r="A112" s="35" t="s">
        <v>57</v>
      </c>
      <c r="E112" s="40" t="s">
        <v>5</v>
      </c>
    </row>
    <row r="113" spans="1:5" ht="12.75">
      <c r="A113" t="s">
        <v>58</v>
      </c>
      <c r="E113" s="39" t="s">
        <v>59</v>
      </c>
    </row>
    <row r="114" spans="1:16" ht="12.75">
      <c r="A114" t="s">
        <v>50</v>
      </c>
      <c s="34" t="s">
        <v>148</v>
      </c>
      <c s="34" t="s">
        <v>316</v>
      </c>
      <c s="35" t="s">
        <v>5</v>
      </c>
      <c s="6" t="s">
        <v>317</v>
      </c>
      <c s="36" t="s">
        <v>54</v>
      </c>
      <c s="37">
        <v>8</v>
      </c>
      <c s="36">
        <v>0</v>
      </c>
      <c s="36">
        <f>ROUND(G114*H114,6)</f>
      </c>
      <c r="L114" s="38">
        <v>0</v>
      </c>
      <c s="32">
        <f>ROUND(ROUND(L114,2)*ROUND(G114,3),2)</f>
      </c>
      <c s="36" t="s">
        <v>55</v>
      </c>
      <c>
        <f>(M114*21)/100</f>
      </c>
      <c t="s">
        <v>28</v>
      </c>
    </row>
    <row r="115" spans="1:5" ht="12.75">
      <c r="A115" s="35" t="s">
        <v>56</v>
      </c>
      <c r="E115" s="39" t="s">
        <v>317</v>
      </c>
    </row>
    <row r="116" spans="1:5" ht="12.75">
      <c r="A116" s="35" t="s">
        <v>57</v>
      </c>
      <c r="E116" s="40" t="s">
        <v>5</v>
      </c>
    </row>
    <row r="117" spans="1:5" ht="12.75">
      <c r="A117" t="s">
        <v>58</v>
      </c>
      <c r="E117" s="39" t="s">
        <v>59</v>
      </c>
    </row>
    <row r="118" spans="1:16" ht="12.75">
      <c r="A118" t="s">
        <v>50</v>
      </c>
      <c s="34" t="s">
        <v>152</v>
      </c>
      <c s="34" t="s">
        <v>318</v>
      </c>
      <c s="35" t="s">
        <v>5</v>
      </c>
      <c s="6" t="s">
        <v>319</v>
      </c>
      <c s="36" t="s">
        <v>54</v>
      </c>
      <c s="37">
        <v>8</v>
      </c>
      <c s="36">
        <v>0</v>
      </c>
      <c s="36">
        <f>ROUND(G118*H118,6)</f>
      </c>
      <c r="L118" s="38">
        <v>0</v>
      </c>
      <c s="32">
        <f>ROUND(ROUND(L118,2)*ROUND(G118,3),2)</f>
      </c>
      <c s="36" t="s">
        <v>55</v>
      </c>
      <c>
        <f>(M118*21)/100</f>
      </c>
      <c t="s">
        <v>28</v>
      </c>
    </row>
    <row r="119" spans="1:5" ht="12.75">
      <c r="A119" s="35" t="s">
        <v>56</v>
      </c>
      <c r="E119" s="39" t="s">
        <v>319</v>
      </c>
    </row>
    <row r="120" spans="1:5" ht="12.75">
      <c r="A120" s="35" t="s">
        <v>57</v>
      </c>
      <c r="E120" s="40" t="s">
        <v>5</v>
      </c>
    </row>
    <row r="121" spans="1:5" ht="12.75">
      <c r="A121" t="s">
        <v>58</v>
      </c>
      <c r="E121" s="39" t="s">
        <v>59</v>
      </c>
    </row>
    <row r="122" spans="1:16" ht="12.75">
      <c r="A122" t="s">
        <v>50</v>
      </c>
      <c s="34" t="s">
        <v>156</v>
      </c>
      <c s="34" t="s">
        <v>322</v>
      </c>
      <c s="35" t="s">
        <v>5</v>
      </c>
      <c s="6" t="s">
        <v>323</v>
      </c>
      <c s="36" t="s">
        <v>54</v>
      </c>
      <c s="37">
        <v>96</v>
      </c>
      <c s="36">
        <v>0</v>
      </c>
      <c s="36">
        <f>ROUND(G122*H122,6)</f>
      </c>
      <c r="L122" s="38">
        <v>0</v>
      </c>
      <c s="32">
        <f>ROUND(ROUND(L122,2)*ROUND(G122,3),2)</f>
      </c>
      <c s="36" t="s">
        <v>55</v>
      </c>
      <c>
        <f>(M122*21)/100</f>
      </c>
      <c t="s">
        <v>28</v>
      </c>
    </row>
    <row r="123" spans="1:5" ht="12.75">
      <c r="A123" s="35" t="s">
        <v>56</v>
      </c>
      <c r="E123" s="39" t="s">
        <v>323</v>
      </c>
    </row>
    <row r="124" spans="1:5" ht="12.75">
      <c r="A124" s="35" t="s">
        <v>57</v>
      </c>
      <c r="E124" s="40" t="s">
        <v>5</v>
      </c>
    </row>
    <row r="125" spans="1:5" ht="12.75">
      <c r="A125" t="s">
        <v>58</v>
      </c>
      <c r="E125" s="39" t="s">
        <v>59</v>
      </c>
    </row>
    <row r="126" spans="1:16" ht="12.75">
      <c r="A126" t="s">
        <v>50</v>
      </c>
      <c s="34" t="s">
        <v>160</v>
      </c>
      <c s="34" t="s">
        <v>765</v>
      </c>
      <c s="35" t="s">
        <v>5</v>
      </c>
      <c s="6" t="s">
        <v>766</v>
      </c>
      <c s="36" t="s">
        <v>54</v>
      </c>
      <c s="37">
        <v>96</v>
      </c>
      <c s="36">
        <v>0</v>
      </c>
      <c s="36">
        <f>ROUND(G126*H126,6)</f>
      </c>
      <c r="L126" s="38">
        <v>0</v>
      </c>
      <c s="32">
        <f>ROUND(ROUND(L126,2)*ROUND(G126,3),2)</f>
      </c>
      <c s="36" t="s">
        <v>55</v>
      </c>
      <c>
        <f>(M126*21)/100</f>
      </c>
      <c t="s">
        <v>28</v>
      </c>
    </row>
    <row r="127" spans="1:5" ht="12.75">
      <c r="A127" s="35" t="s">
        <v>56</v>
      </c>
      <c r="E127" s="39" t="s">
        <v>766</v>
      </c>
    </row>
    <row r="128" spans="1:5" ht="12.75">
      <c r="A128" s="35" t="s">
        <v>57</v>
      </c>
      <c r="E128" s="40" t="s">
        <v>5</v>
      </c>
    </row>
    <row r="129" spans="1:5" ht="12.75">
      <c r="A129" t="s">
        <v>58</v>
      </c>
      <c r="E129" s="39" t="s">
        <v>59</v>
      </c>
    </row>
    <row r="130" spans="1:16" ht="12.75">
      <c r="A130" t="s">
        <v>50</v>
      </c>
      <c s="34" t="s">
        <v>164</v>
      </c>
      <c s="34" t="s">
        <v>767</v>
      </c>
      <c s="35" t="s">
        <v>5</v>
      </c>
      <c s="6" t="s">
        <v>768</v>
      </c>
      <c s="36" t="s">
        <v>54</v>
      </c>
      <c s="37">
        <v>96</v>
      </c>
      <c s="36">
        <v>0</v>
      </c>
      <c s="36">
        <f>ROUND(G130*H130,6)</f>
      </c>
      <c r="L130" s="38">
        <v>0</v>
      </c>
      <c s="32">
        <f>ROUND(ROUND(L130,2)*ROUND(G130,3),2)</f>
      </c>
      <c s="36" t="s">
        <v>55</v>
      </c>
      <c>
        <f>(M130*21)/100</f>
      </c>
      <c t="s">
        <v>28</v>
      </c>
    </row>
    <row r="131" spans="1:5" ht="12.75">
      <c r="A131" s="35" t="s">
        <v>56</v>
      </c>
      <c r="E131" s="39" t="s">
        <v>768</v>
      </c>
    </row>
    <row r="132" spans="1:5" ht="12.75">
      <c r="A132" s="35" t="s">
        <v>57</v>
      </c>
      <c r="E132" s="40" t="s">
        <v>5</v>
      </c>
    </row>
    <row r="133" spans="1:5" ht="12.75">
      <c r="A133" t="s">
        <v>58</v>
      </c>
      <c r="E133" s="39" t="s">
        <v>59</v>
      </c>
    </row>
    <row r="134" spans="1:16" ht="12.75">
      <c r="A134" t="s">
        <v>50</v>
      </c>
      <c s="34" t="s">
        <v>168</v>
      </c>
      <c s="34" t="s">
        <v>330</v>
      </c>
      <c s="35" t="s">
        <v>5</v>
      </c>
      <c s="6" t="s">
        <v>331</v>
      </c>
      <c s="36" t="s">
        <v>332</v>
      </c>
      <c s="37">
        <v>96</v>
      </c>
      <c s="36">
        <v>0</v>
      </c>
      <c s="36">
        <f>ROUND(G134*H134,6)</f>
      </c>
      <c r="L134" s="38">
        <v>0</v>
      </c>
      <c s="32">
        <f>ROUND(ROUND(L134,2)*ROUND(G134,3),2)</f>
      </c>
      <c s="36" t="s">
        <v>55</v>
      </c>
      <c>
        <f>(M134*21)/100</f>
      </c>
      <c t="s">
        <v>28</v>
      </c>
    </row>
    <row r="135" spans="1:5" ht="12.75">
      <c r="A135" s="35" t="s">
        <v>56</v>
      </c>
      <c r="E135" s="39" t="s">
        <v>331</v>
      </c>
    </row>
    <row r="136" spans="1:5" ht="12.75">
      <c r="A136" s="35" t="s">
        <v>57</v>
      </c>
      <c r="E136" s="40" t="s">
        <v>5</v>
      </c>
    </row>
    <row r="137" spans="1:5" ht="12.75">
      <c r="A137" t="s">
        <v>58</v>
      </c>
      <c r="E137" s="39" t="s">
        <v>59</v>
      </c>
    </row>
    <row r="138" spans="1:16" ht="12.75">
      <c r="A138" t="s">
        <v>50</v>
      </c>
      <c s="34" t="s">
        <v>172</v>
      </c>
      <c s="34" t="s">
        <v>430</v>
      </c>
      <c s="35" t="s">
        <v>5</v>
      </c>
      <c s="6" t="s">
        <v>431</v>
      </c>
      <c s="36" t="s">
        <v>432</v>
      </c>
      <c s="37">
        <v>101.6</v>
      </c>
      <c s="36">
        <v>0</v>
      </c>
      <c s="36">
        <f>ROUND(G138*H138,6)</f>
      </c>
      <c r="L138" s="38">
        <v>0</v>
      </c>
      <c s="32">
        <f>ROUND(ROUND(L138,2)*ROUND(G138,3),2)</f>
      </c>
      <c s="36" t="s">
        <v>55</v>
      </c>
      <c>
        <f>(M138*21)/100</f>
      </c>
      <c t="s">
        <v>28</v>
      </c>
    </row>
    <row r="139" spans="1:5" ht="12.75">
      <c r="A139" s="35" t="s">
        <v>56</v>
      </c>
      <c r="E139" s="39" t="s">
        <v>431</v>
      </c>
    </row>
    <row r="140" spans="1:5" ht="12.75">
      <c r="A140" s="35" t="s">
        <v>57</v>
      </c>
      <c r="E140" s="40" t="s">
        <v>5</v>
      </c>
    </row>
    <row r="141" spans="1:5" ht="12.75">
      <c r="A141" t="s">
        <v>58</v>
      </c>
      <c r="E141" s="39" t="s">
        <v>59</v>
      </c>
    </row>
    <row r="142" spans="1:16" ht="12.75">
      <c r="A142" t="s">
        <v>50</v>
      </c>
      <c s="34" t="s">
        <v>176</v>
      </c>
      <c s="34" t="s">
        <v>433</v>
      </c>
      <c s="35" t="s">
        <v>5</v>
      </c>
      <c s="6" t="s">
        <v>434</v>
      </c>
      <c s="36" t="s">
        <v>432</v>
      </c>
      <c s="37">
        <v>101.6</v>
      </c>
      <c s="36">
        <v>0</v>
      </c>
      <c s="36">
        <f>ROUND(G142*H142,6)</f>
      </c>
      <c r="L142" s="38">
        <v>0</v>
      </c>
      <c s="32">
        <f>ROUND(ROUND(L142,2)*ROUND(G142,3),2)</f>
      </c>
      <c s="36" t="s">
        <v>55</v>
      </c>
      <c>
        <f>(M142*21)/100</f>
      </c>
      <c t="s">
        <v>28</v>
      </c>
    </row>
    <row r="143" spans="1:5" ht="12.75">
      <c r="A143" s="35" t="s">
        <v>56</v>
      </c>
      <c r="E143" s="39" t="s">
        <v>434</v>
      </c>
    </row>
    <row r="144" spans="1:5" ht="12.75">
      <c r="A144" s="35" t="s">
        <v>57</v>
      </c>
      <c r="E144" s="40" t="s">
        <v>5</v>
      </c>
    </row>
    <row r="145" spans="1:5" ht="12.75">
      <c r="A145" t="s">
        <v>58</v>
      </c>
      <c r="E145" s="39" t="s">
        <v>59</v>
      </c>
    </row>
    <row r="146" spans="1:16" ht="12.75">
      <c r="A146" t="s">
        <v>50</v>
      </c>
      <c s="34" t="s">
        <v>180</v>
      </c>
      <c s="34" t="s">
        <v>689</v>
      </c>
      <c s="35" t="s">
        <v>5</v>
      </c>
      <c s="6" t="s">
        <v>690</v>
      </c>
      <c s="36" t="s">
        <v>54</v>
      </c>
      <c s="37">
        <v>574</v>
      </c>
      <c s="36">
        <v>0</v>
      </c>
      <c s="36">
        <f>ROUND(G146*H146,6)</f>
      </c>
      <c r="L146" s="38">
        <v>0</v>
      </c>
      <c s="32">
        <f>ROUND(ROUND(L146,2)*ROUND(G146,3),2)</f>
      </c>
      <c s="36" t="s">
        <v>55</v>
      </c>
      <c>
        <f>(M146*21)/100</f>
      </c>
      <c t="s">
        <v>28</v>
      </c>
    </row>
    <row r="147" spans="1:5" ht="12.75">
      <c r="A147" s="35" t="s">
        <v>56</v>
      </c>
      <c r="E147" s="39" t="s">
        <v>690</v>
      </c>
    </row>
    <row r="148" spans="1:5" ht="12.75">
      <c r="A148" s="35" t="s">
        <v>57</v>
      </c>
      <c r="E148" s="40" t="s">
        <v>5</v>
      </c>
    </row>
    <row r="149" spans="1:5" ht="12.75">
      <c r="A149" t="s">
        <v>58</v>
      </c>
      <c r="E149" s="39" t="s">
        <v>59</v>
      </c>
    </row>
    <row r="150" spans="1:16" ht="12.75">
      <c r="A150" t="s">
        <v>50</v>
      </c>
      <c s="34" t="s">
        <v>184</v>
      </c>
      <c s="34" t="s">
        <v>769</v>
      </c>
      <c s="35" t="s">
        <v>5</v>
      </c>
      <c s="6" t="s">
        <v>770</v>
      </c>
      <c s="36" t="s">
        <v>54</v>
      </c>
      <c s="37">
        <v>578</v>
      </c>
      <c s="36">
        <v>0</v>
      </c>
      <c s="36">
        <f>ROUND(G150*H150,6)</f>
      </c>
      <c r="L150" s="38">
        <v>0</v>
      </c>
      <c s="32">
        <f>ROUND(ROUND(L150,2)*ROUND(G150,3),2)</f>
      </c>
      <c s="36" t="s">
        <v>55</v>
      </c>
      <c>
        <f>(M150*21)/100</f>
      </c>
      <c t="s">
        <v>28</v>
      </c>
    </row>
    <row r="151" spans="1:5" ht="12.75">
      <c r="A151" s="35" t="s">
        <v>56</v>
      </c>
      <c r="E151" s="39" t="s">
        <v>770</v>
      </c>
    </row>
    <row r="152" spans="1:5" ht="12.75">
      <c r="A152" s="35" t="s">
        <v>57</v>
      </c>
      <c r="E152" s="40" t="s">
        <v>5</v>
      </c>
    </row>
    <row r="153" spans="1:5" ht="12.75">
      <c r="A153" t="s">
        <v>58</v>
      </c>
      <c r="E153" s="39" t="s">
        <v>59</v>
      </c>
    </row>
    <row r="154" spans="1:16" ht="12.75">
      <c r="A154" t="s">
        <v>50</v>
      </c>
      <c s="34" t="s">
        <v>188</v>
      </c>
      <c s="34" t="s">
        <v>691</v>
      </c>
      <c s="35" t="s">
        <v>5</v>
      </c>
      <c s="6" t="s">
        <v>692</v>
      </c>
      <c s="36" t="s">
        <v>54</v>
      </c>
      <c s="37">
        <v>1152</v>
      </c>
      <c s="36">
        <v>0</v>
      </c>
      <c s="36">
        <f>ROUND(G154*H154,6)</f>
      </c>
      <c r="L154" s="38">
        <v>0</v>
      </c>
      <c s="32">
        <f>ROUND(ROUND(L154,2)*ROUND(G154,3),2)</f>
      </c>
      <c s="36" t="s">
        <v>55</v>
      </c>
      <c>
        <f>(M154*21)/100</f>
      </c>
      <c t="s">
        <v>28</v>
      </c>
    </row>
    <row r="155" spans="1:5" ht="12.75">
      <c r="A155" s="35" t="s">
        <v>56</v>
      </c>
      <c r="E155" s="39" t="s">
        <v>692</v>
      </c>
    </row>
    <row r="156" spans="1:5" ht="12.75">
      <c r="A156" s="35" t="s">
        <v>57</v>
      </c>
      <c r="E156" s="40" t="s">
        <v>5</v>
      </c>
    </row>
    <row r="157" spans="1:5" ht="12.75">
      <c r="A157" t="s">
        <v>58</v>
      </c>
      <c r="E157" s="39" t="s">
        <v>59</v>
      </c>
    </row>
    <row r="158" spans="1:16" ht="12.75">
      <c r="A158" t="s">
        <v>50</v>
      </c>
      <c s="34" t="s">
        <v>192</v>
      </c>
      <c s="34" t="s">
        <v>693</v>
      </c>
      <c s="35" t="s">
        <v>5</v>
      </c>
      <c s="6" t="s">
        <v>694</v>
      </c>
      <c s="36" t="s">
        <v>54</v>
      </c>
      <c s="37">
        <v>21</v>
      </c>
      <c s="36">
        <v>0</v>
      </c>
      <c s="36">
        <f>ROUND(G158*H158,6)</f>
      </c>
      <c r="L158" s="38">
        <v>0</v>
      </c>
      <c s="32">
        <f>ROUND(ROUND(L158,2)*ROUND(G158,3),2)</f>
      </c>
      <c s="36" t="s">
        <v>55</v>
      </c>
      <c>
        <f>(M158*21)/100</f>
      </c>
      <c t="s">
        <v>28</v>
      </c>
    </row>
    <row r="159" spans="1:5" ht="12.75">
      <c r="A159" s="35" t="s">
        <v>56</v>
      </c>
      <c r="E159" s="39" t="s">
        <v>694</v>
      </c>
    </row>
    <row r="160" spans="1:5" ht="12.75">
      <c r="A160" s="35" t="s">
        <v>57</v>
      </c>
      <c r="E160" s="40" t="s">
        <v>5</v>
      </c>
    </row>
    <row r="161" spans="1:5" ht="12.75">
      <c r="A161" t="s">
        <v>58</v>
      </c>
      <c r="E161" s="39" t="s">
        <v>59</v>
      </c>
    </row>
    <row r="162" spans="1:16" ht="12.75">
      <c r="A162" t="s">
        <v>50</v>
      </c>
      <c s="34" t="s">
        <v>196</v>
      </c>
      <c s="34" t="s">
        <v>695</v>
      </c>
      <c s="35" t="s">
        <v>5</v>
      </c>
      <c s="6" t="s">
        <v>696</v>
      </c>
      <c s="36" t="s">
        <v>54</v>
      </c>
      <c s="37">
        <v>21</v>
      </c>
      <c s="36">
        <v>0</v>
      </c>
      <c s="36">
        <f>ROUND(G162*H162,6)</f>
      </c>
      <c r="L162" s="38">
        <v>0</v>
      </c>
      <c s="32">
        <f>ROUND(ROUND(L162,2)*ROUND(G162,3),2)</f>
      </c>
      <c s="36" t="s">
        <v>55</v>
      </c>
      <c>
        <f>(M162*21)/100</f>
      </c>
      <c t="s">
        <v>28</v>
      </c>
    </row>
    <row r="163" spans="1:5" ht="12.75">
      <c r="A163" s="35" t="s">
        <v>56</v>
      </c>
      <c r="E163" s="39" t="s">
        <v>696</v>
      </c>
    </row>
    <row r="164" spans="1:5" ht="12.75">
      <c r="A164" s="35" t="s">
        <v>57</v>
      </c>
      <c r="E164" s="40" t="s">
        <v>5</v>
      </c>
    </row>
    <row r="165" spans="1:5" ht="12.75">
      <c r="A165" t="s">
        <v>58</v>
      </c>
      <c r="E165" s="39" t="s">
        <v>59</v>
      </c>
    </row>
    <row r="166" spans="1:16" ht="12.75">
      <c r="A166" t="s">
        <v>50</v>
      </c>
      <c s="34" t="s">
        <v>200</v>
      </c>
      <c s="34" t="s">
        <v>771</v>
      </c>
      <c s="35" t="s">
        <v>5</v>
      </c>
      <c s="6" t="s">
        <v>772</v>
      </c>
      <c s="36" t="s">
        <v>54</v>
      </c>
      <c s="37">
        <v>1</v>
      </c>
      <c s="36">
        <v>0</v>
      </c>
      <c s="36">
        <f>ROUND(G166*H166,6)</f>
      </c>
      <c r="L166" s="38">
        <v>0</v>
      </c>
      <c s="32">
        <f>ROUND(ROUND(L166,2)*ROUND(G166,3),2)</f>
      </c>
      <c s="36" t="s">
        <v>55</v>
      </c>
      <c>
        <f>(M166*21)/100</f>
      </c>
      <c t="s">
        <v>28</v>
      </c>
    </row>
    <row r="167" spans="1:5" ht="12.75">
      <c r="A167" s="35" t="s">
        <v>56</v>
      </c>
      <c r="E167" s="39" t="s">
        <v>772</v>
      </c>
    </row>
    <row r="168" spans="1:5" ht="12.75">
      <c r="A168" s="35" t="s">
        <v>57</v>
      </c>
      <c r="E168" s="40" t="s">
        <v>5</v>
      </c>
    </row>
    <row r="169" spans="1:5" ht="12.75">
      <c r="A169" t="s">
        <v>58</v>
      </c>
      <c r="E169" s="39" t="s">
        <v>59</v>
      </c>
    </row>
    <row r="170" spans="1:16" ht="12.75">
      <c r="A170" t="s">
        <v>50</v>
      </c>
      <c s="34" t="s">
        <v>204</v>
      </c>
      <c s="34" t="s">
        <v>344</v>
      </c>
      <c s="35" t="s">
        <v>5</v>
      </c>
      <c s="6" t="s">
        <v>345</v>
      </c>
      <c s="36" t="s">
        <v>54</v>
      </c>
      <c s="37">
        <v>1</v>
      </c>
      <c s="36">
        <v>0</v>
      </c>
      <c s="36">
        <f>ROUND(G170*H170,6)</f>
      </c>
      <c r="L170" s="38">
        <v>0</v>
      </c>
      <c s="32">
        <f>ROUND(ROUND(L170,2)*ROUND(G170,3),2)</f>
      </c>
      <c s="36" t="s">
        <v>55</v>
      </c>
      <c>
        <f>(M170*21)/100</f>
      </c>
      <c t="s">
        <v>28</v>
      </c>
    </row>
    <row r="171" spans="1:5" ht="12.75">
      <c r="A171" s="35" t="s">
        <v>56</v>
      </c>
      <c r="E171" s="39" t="s">
        <v>345</v>
      </c>
    </row>
    <row r="172" spans="1:5" ht="12.75">
      <c r="A172" s="35" t="s">
        <v>57</v>
      </c>
      <c r="E172" s="40" t="s">
        <v>5</v>
      </c>
    </row>
    <row r="173" spans="1:5" ht="12.75">
      <c r="A173" t="s">
        <v>58</v>
      </c>
      <c r="E173" s="39" t="s">
        <v>59</v>
      </c>
    </row>
    <row r="174" spans="1:16" ht="12.75">
      <c r="A174" t="s">
        <v>50</v>
      </c>
      <c s="34" t="s">
        <v>208</v>
      </c>
      <c s="34" t="s">
        <v>347</v>
      </c>
      <c s="35" t="s">
        <v>5</v>
      </c>
      <c s="6" t="s">
        <v>348</v>
      </c>
      <c s="36" t="s">
        <v>54</v>
      </c>
      <c s="37">
        <v>2</v>
      </c>
      <c s="36">
        <v>0</v>
      </c>
      <c s="36">
        <f>ROUND(G174*H174,6)</f>
      </c>
      <c r="L174" s="38">
        <v>0</v>
      </c>
      <c s="32">
        <f>ROUND(ROUND(L174,2)*ROUND(G174,3),2)</f>
      </c>
      <c s="36" t="s">
        <v>55</v>
      </c>
      <c>
        <f>(M174*21)/100</f>
      </c>
      <c t="s">
        <v>28</v>
      </c>
    </row>
    <row r="175" spans="1:5" ht="12.75">
      <c r="A175" s="35" t="s">
        <v>56</v>
      </c>
      <c r="E175" s="39" t="s">
        <v>348</v>
      </c>
    </row>
    <row r="176" spans="1:5" ht="12.75">
      <c r="A176" s="35" t="s">
        <v>57</v>
      </c>
      <c r="E176" s="40" t="s">
        <v>5</v>
      </c>
    </row>
    <row r="177" spans="1:5" ht="12.75">
      <c r="A177" t="s">
        <v>58</v>
      </c>
      <c r="E177" s="39" t="s">
        <v>59</v>
      </c>
    </row>
    <row r="178" spans="1:16" ht="12.75">
      <c r="A178" t="s">
        <v>50</v>
      </c>
      <c s="34" t="s">
        <v>212</v>
      </c>
      <c s="34" t="s">
        <v>350</v>
      </c>
      <c s="35" t="s">
        <v>5</v>
      </c>
      <c s="6" t="s">
        <v>351</v>
      </c>
      <c s="36" t="s">
        <v>54</v>
      </c>
      <c s="37">
        <v>2</v>
      </c>
      <c s="36">
        <v>0</v>
      </c>
      <c s="36">
        <f>ROUND(G178*H178,6)</f>
      </c>
      <c r="L178" s="38">
        <v>0</v>
      </c>
      <c s="32">
        <f>ROUND(ROUND(L178,2)*ROUND(G178,3),2)</f>
      </c>
      <c s="36" t="s">
        <v>55</v>
      </c>
      <c>
        <f>(M178*21)/100</f>
      </c>
      <c t="s">
        <v>28</v>
      </c>
    </row>
    <row r="179" spans="1:5" ht="12.75">
      <c r="A179" s="35" t="s">
        <v>56</v>
      </c>
      <c r="E179" s="39" t="s">
        <v>351</v>
      </c>
    </row>
    <row r="180" spans="1:5" ht="12.75">
      <c r="A180" s="35" t="s">
        <v>57</v>
      </c>
      <c r="E180" s="40" t="s">
        <v>5</v>
      </c>
    </row>
    <row r="181" spans="1:5" ht="12.75">
      <c r="A181" t="s">
        <v>58</v>
      </c>
      <c r="E181" s="39" t="s">
        <v>59</v>
      </c>
    </row>
    <row r="182" spans="1:16" ht="12.75">
      <c r="A182" t="s">
        <v>50</v>
      </c>
      <c s="34" t="s">
        <v>214</v>
      </c>
      <c s="34" t="s">
        <v>353</v>
      </c>
      <c s="35" t="s">
        <v>5</v>
      </c>
      <c s="6" t="s">
        <v>354</v>
      </c>
      <c s="36" t="s">
        <v>54</v>
      </c>
      <c s="37">
        <v>2</v>
      </c>
      <c s="36">
        <v>0</v>
      </c>
      <c s="36">
        <f>ROUND(G182*H182,6)</f>
      </c>
      <c r="L182" s="38">
        <v>0</v>
      </c>
      <c s="32">
        <f>ROUND(ROUND(L182,2)*ROUND(G182,3),2)</f>
      </c>
      <c s="36" t="s">
        <v>55</v>
      </c>
      <c>
        <f>(M182*21)/100</f>
      </c>
      <c t="s">
        <v>28</v>
      </c>
    </row>
    <row r="183" spans="1:5" ht="12.75">
      <c r="A183" s="35" t="s">
        <v>56</v>
      </c>
      <c r="E183" s="39" t="s">
        <v>354</v>
      </c>
    </row>
    <row r="184" spans="1:5" ht="12.75">
      <c r="A184" s="35" t="s">
        <v>57</v>
      </c>
      <c r="E184" s="40" t="s">
        <v>5</v>
      </c>
    </row>
    <row r="185" spans="1:5" ht="12.75">
      <c r="A185" t="s">
        <v>58</v>
      </c>
      <c r="E185" s="39" t="s">
        <v>59</v>
      </c>
    </row>
    <row r="186" spans="1:16" ht="12.75">
      <c r="A186" t="s">
        <v>50</v>
      </c>
      <c s="34" t="s">
        <v>218</v>
      </c>
      <c s="34" t="s">
        <v>773</v>
      </c>
      <c s="35" t="s">
        <v>5</v>
      </c>
      <c s="6" t="s">
        <v>774</v>
      </c>
      <c s="36" t="s">
        <v>54</v>
      </c>
      <c s="37">
        <v>2</v>
      </c>
      <c s="36">
        <v>0</v>
      </c>
      <c s="36">
        <f>ROUND(G186*H186,6)</f>
      </c>
      <c r="L186" s="38">
        <v>0</v>
      </c>
      <c s="32">
        <f>ROUND(ROUND(L186,2)*ROUND(G186,3),2)</f>
      </c>
      <c s="36" t="s">
        <v>55</v>
      </c>
      <c>
        <f>(M186*21)/100</f>
      </c>
      <c t="s">
        <v>28</v>
      </c>
    </row>
    <row r="187" spans="1:5" ht="12.75">
      <c r="A187" s="35" t="s">
        <v>56</v>
      </c>
      <c r="E187" s="39" t="s">
        <v>774</v>
      </c>
    </row>
    <row r="188" spans="1:5" ht="12.75">
      <c r="A188" s="35" t="s">
        <v>57</v>
      </c>
      <c r="E188" s="40" t="s">
        <v>5</v>
      </c>
    </row>
    <row r="189" spans="1:5" ht="12.75">
      <c r="A189" t="s">
        <v>58</v>
      </c>
      <c r="E189" s="39" t="s">
        <v>59</v>
      </c>
    </row>
    <row r="190" spans="1:16" ht="12.75">
      <c r="A190" t="s">
        <v>50</v>
      </c>
      <c s="34" t="s">
        <v>220</v>
      </c>
      <c s="34" t="s">
        <v>775</v>
      </c>
      <c s="35" t="s">
        <v>5</v>
      </c>
      <c s="6" t="s">
        <v>776</v>
      </c>
      <c s="36" t="s">
        <v>54</v>
      </c>
      <c s="37">
        <v>2</v>
      </c>
      <c s="36">
        <v>0</v>
      </c>
      <c s="36">
        <f>ROUND(G190*H190,6)</f>
      </c>
      <c r="L190" s="38">
        <v>0</v>
      </c>
      <c s="32">
        <f>ROUND(ROUND(L190,2)*ROUND(G190,3),2)</f>
      </c>
      <c s="36" t="s">
        <v>55</v>
      </c>
      <c>
        <f>(M190*21)/100</f>
      </c>
      <c t="s">
        <v>28</v>
      </c>
    </row>
    <row r="191" spans="1:5" ht="12.75">
      <c r="A191" s="35" t="s">
        <v>56</v>
      </c>
      <c r="E191" s="39" t="s">
        <v>776</v>
      </c>
    </row>
    <row r="192" spans="1:5" ht="12.75">
      <c r="A192" s="35" t="s">
        <v>57</v>
      </c>
      <c r="E192" s="40" t="s">
        <v>5</v>
      </c>
    </row>
    <row r="193" spans="1:5" ht="12.75">
      <c r="A193" t="s">
        <v>58</v>
      </c>
      <c r="E193" s="39" t="s">
        <v>59</v>
      </c>
    </row>
    <row r="194" spans="1:16" ht="12.75">
      <c r="A194" t="s">
        <v>50</v>
      </c>
      <c s="34" t="s">
        <v>222</v>
      </c>
      <c s="34" t="s">
        <v>777</v>
      </c>
      <c s="35" t="s">
        <v>5</v>
      </c>
      <c s="6" t="s">
        <v>778</v>
      </c>
      <c s="36" t="s">
        <v>54</v>
      </c>
      <c s="37">
        <v>2</v>
      </c>
      <c s="36">
        <v>0</v>
      </c>
      <c s="36">
        <f>ROUND(G194*H194,6)</f>
      </c>
      <c r="L194" s="38">
        <v>0</v>
      </c>
      <c s="32">
        <f>ROUND(ROUND(L194,2)*ROUND(G194,3),2)</f>
      </c>
      <c s="36" t="s">
        <v>55</v>
      </c>
      <c>
        <f>(M194*21)/100</f>
      </c>
      <c t="s">
        <v>28</v>
      </c>
    </row>
    <row r="195" spans="1:5" ht="12.75">
      <c r="A195" s="35" t="s">
        <v>56</v>
      </c>
      <c r="E195" s="39" t="s">
        <v>778</v>
      </c>
    </row>
    <row r="196" spans="1:5" ht="12.75">
      <c r="A196" s="35" t="s">
        <v>57</v>
      </c>
      <c r="E196" s="40" t="s">
        <v>5</v>
      </c>
    </row>
    <row r="197" spans="1:5" ht="12.75">
      <c r="A197" t="s">
        <v>58</v>
      </c>
      <c r="E197" s="39" t="s">
        <v>59</v>
      </c>
    </row>
    <row r="198" spans="1:16" ht="12.75">
      <c r="A198" t="s">
        <v>50</v>
      </c>
      <c s="34" t="s">
        <v>224</v>
      </c>
      <c s="34" t="s">
        <v>779</v>
      </c>
      <c s="35" t="s">
        <v>5</v>
      </c>
      <c s="6" t="s">
        <v>780</v>
      </c>
      <c s="36" t="s">
        <v>54</v>
      </c>
      <c s="37">
        <v>2</v>
      </c>
      <c s="36">
        <v>0</v>
      </c>
      <c s="36">
        <f>ROUND(G198*H198,6)</f>
      </c>
      <c r="L198" s="38">
        <v>0</v>
      </c>
      <c s="32">
        <f>ROUND(ROUND(L198,2)*ROUND(G198,3),2)</f>
      </c>
      <c s="36" t="s">
        <v>55</v>
      </c>
      <c>
        <f>(M198*21)/100</f>
      </c>
      <c t="s">
        <v>28</v>
      </c>
    </row>
    <row r="199" spans="1:5" ht="12.75">
      <c r="A199" s="35" t="s">
        <v>56</v>
      </c>
      <c r="E199" s="39" t="s">
        <v>780</v>
      </c>
    </row>
    <row r="200" spans="1:5" ht="12.75">
      <c r="A200" s="35" t="s">
        <v>57</v>
      </c>
      <c r="E200" s="40" t="s">
        <v>5</v>
      </c>
    </row>
    <row r="201" spans="1:5" ht="12.75">
      <c r="A201" t="s">
        <v>58</v>
      </c>
      <c r="E201" s="39" t="s">
        <v>59</v>
      </c>
    </row>
    <row r="202" spans="1:16" ht="12.75">
      <c r="A202" t="s">
        <v>50</v>
      </c>
      <c s="34" t="s">
        <v>227</v>
      </c>
      <c s="34" t="s">
        <v>781</v>
      </c>
      <c s="35" t="s">
        <v>5</v>
      </c>
      <c s="6" t="s">
        <v>782</v>
      </c>
      <c s="36" t="s">
        <v>54</v>
      </c>
      <c s="37">
        <v>4</v>
      </c>
      <c s="36">
        <v>0</v>
      </c>
      <c s="36">
        <f>ROUND(G202*H202,6)</f>
      </c>
      <c r="L202" s="38">
        <v>0</v>
      </c>
      <c s="32">
        <f>ROUND(ROUND(L202,2)*ROUND(G202,3),2)</f>
      </c>
      <c s="36" t="s">
        <v>55</v>
      </c>
      <c>
        <f>(M202*21)/100</f>
      </c>
      <c t="s">
        <v>28</v>
      </c>
    </row>
    <row r="203" spans="1:5" ht="12.75">
      <c r="A203" s="35" t="s">
        <v>56</v>
      </c>
      <c r="E203" s="39" t="s">
        <v>782</v>
      </c>
    </row>
    <row r="204" spans="1:5" ht="12.75">
      <c r="A204" s="35" t="s">
        <v>57</v>
      </c>
      <c r="E204" s="40" t="s">
        <v>5</v>
      </c>
    </row>
    <row r="205" spans="1:5" ht="12.75">
      <c r="A205" t="s">
        <v>58</v>
      </c>
      <c r="E205" s="39" t="s">
        <v>59</v>
      </c>
    </row>
    <row r="206" spans="1:16" ht="12.75">
      <c r="A206" t="s">
        <v>50</v>
      </c>
      <c s="34" t="s">
        <v>337</v>
      </c>
      <c s="34" t="s">
        <v>783</v>
      </c>
      <c s="35" t="s">
        <v>5</v>
      </c>
      <c s="6" t="s">
        <v>784</v>
      </c>
      <c s="36" t="s">
        <v>54</v>
      </c>
      <c s="37">
        <v>4</v>
      </c>
      <c s="36">
        <v>0</v>
      </c>
      <c s="36">
        <f>ROUND(G206*H206,6)</f>
      </c>
      <c r="L206" s="38">
        <v>0</v>
      </c>
      <c s="32">
        <f>ROUND(ROUND(L206,2)*ROUND(G206,3),2)</f>
      </c>
      <c s="36" t="s">
        <v>55</v>
      </c>
      <c>
        <f>(M206*21)/100</f>
      </c>
      <c t="s">
        <v>28</v>
      </c>
    </row>
    <row r="207" spans="1:5" ht="12.75">
      <c r="A207" s="35" t="s">
        <v>56</v>
      </c>
      <c r="E207" s="39" t="s">
        <v>784</v>
      </c>
    </row>
    <row r="208" spans="1:5" ht="12.75">
      <c r="A208" s="35" t="s">
        <v>57</v>
      </c>
      <c r="E208" s="40" t="s">
        <v>5</v>
      </c>
    </row>
    <row r="209" spans="1:5" ht="12.75">
      <c r="A209" t="s">
        <v>58</v>
      </c>
      <c r="E209" s="39" t="s">
        <v>59</v>
      </c>
    </row>
    <row r="210" spans="1:16" ht="12.75">
      <c r="A210" t="s">
        <v>50</v>
      </c>
      <c s="34" t="s">
        <v>340</v>
      </c>
      <c s="34" t="s">
        <v>785</v>
      </c>
      <c s="35" t="s">
        <v>5</v>
      </c>
      <c s="6" t="s">
        <v>786</v>
      </c>
      <c s="36" t="s">
        <v>54</v>
      </c>
      <c s="37">
        <v>4</v>
      </c>
      <c s="36">
        <v>0</v>
      </c>
      <c s="36">
        <f>ROUND(G210*H210,6)</f>
      </c>
      <c r="L210" s="38">
        <v>0</v>
      </c>
      <c s="32">
        <f>ROUND(ROUND(L210,2)*ROUND(G210,3),2)</f>
      </c>
      <c s="36" t="s">
        <v>55</v>
      </c>
      <c>
        <f>(M210*21)/100</f>
      </c>
      <c t="s">
        <v>28</v>
      </c>
    </row>
    <row r="211" spans="1:5" ht="12.75">
      <c r="A211" s="35" t="s">
        <v>56</v>
      </c>
      <c r="E211" s="39" t="s">
        <v>786</v>
      </c>
    </row>
    <row r="212" spans="1:5" ht="12.75">
      <c r="A212" s="35" t="s">
        <v>57</v>
      </c>
      <c r="E212" s="40" t="s">
        <v>5</v>
      </c>
    </row>
    <row r="213" spans="1:5" ht="12.75">
      <c r="A213" t="s">
        <v>58</v>
      </c>
      <c r="E213" s="39" t="s">
        <v>59</v>
      </c>
    </row>
    <row r="214" spans="1:16" ht="12.75">
      <c r="A214" t="s">
        <v>50</v>
      </c>
      <c s="34" t="s">
        <v>343</v>
      </c>
      <c s="34" t="s">
        <v>362</v>
      </c>
      <c s="35" t="s">
        <v>5</v>
      </c>
      <c s="6" t="s">
        <v>363</v>
      </c>
      <c s="36" t="s">
        <v>64</v>
      </c>
      <c s="37">
        <v>16</v>
      </c>
      <c s="36">
        <v>0</v>
      </c>
      <c s="36">
        <f>ROUND(G214*H214,6)</f>
      </c>
      <c r="L214" s="38">
        <v>0</v>
      </c>
      <c s="32">
        <f>ROUND(ROUND(L214,2)*ROUND(G214,3),2)</f>
      </c>
      <c s="36" t="s">
        <v>55</v>
      </c>
      <c>
        <f>(M214*21)/100</f>
      </c>
      <c t="s">
        <v>28</v>
      </c>
    </row>
    <row r="215" spans="1:5" ht="12.75">
      <c r="A215" s="35" t="s">
        <v>56</v>
      </c>
      <c r="E215" s="39" t="s">
        <v>363</v>
      </c>
    </row>
    <row r="216" spans="1:5" ht="12.75">
      <c r="A216" s="35" t="s">
        <v>57</v>
      </c>
      <c r="E216" s="40" t="s">
        <v>5</v>
      </c>
    </row>
    <row r="217" spans="1:5" ht="12.75">
      <c r="A217" t="s">
        <v>58</v>
      </c>
      <c r="E217" s="39" t="s">
        <v>59</v>
      </c>
    </row>
    <row r="218" spans="1:16" ht="12.75">
      <c r="A218" t="s">
        <v>50</v>
      </c>
      <c s="34" t="s">
        <v>346</v>
      </c>
      <c s="34" t="s">
        <v>365</v>
      </c>
      <c s="35" t="s">
        <v>5</v>
      </c>
      <c s="6" t="s">
        <v>366</v>
      </c>
      <c s="36" t="s">
        <v>64</v>
      </c>
      <c s="37">
        <v>16</v>
      </c>
      <c s="36">
        <v>0</v>
      </c>
      <c s="36">
        <f>ROUND(G218*H218,6)</f>
      </c>
      <c r="L218" s="38">
        <v>0</v>
      </c>
      <c s="32">
        <f>ROUND(ROUND(L218,2)*ROUND(G218,3),2)</f>
      </c>
      <c s="36" t="s">
        <v>55</v>
      </c>
      <c>
        <f>(M218*21)/100</f>
      </c>
      <c t="s">
        <v>28</v>
      </c>
    </row>
    <row r="219" spans="1:5" ht="12.75">
      <c r="A219" s="35" t="s">
        <v>56</v>
      </c>
      <c r="E219" s="39" t="s">
        <v>366</v>
      </c>
    </row>
    <row r="220" spans="1:5" ht="12.75">
      <c r="A220" s="35" t="s">
        <v>57</v>
      </c>
      <c r="E220" s="40" t="s">
        <v>5</v>
      </c>
    </row>
    <row r="221" spans="1:5" ht="12.75">
      <c r="A221" t="s">
        <v>58</v>
      </c>
      <c r="E221" s="39" t="s">
        <v>59</v>
      </c>
    </row>
    <row r="222" spans="1:16" ht="12.75">
      <c r="A222" t="s">
        <v>50</v>
      </c>
      <c s="34" t="s">
        <v>349</v>
      </c>
      <c s="34" t="s">
        <v>368</v>
      </c>
      <c s="35" t="s">
        <v>5</v>
      </c>
      <c s="6" t="s">
        <v>369</v>
      </c>
      <c s="36" t="s">
        <v>54</v>
      </c>
      <c s="37">
        <v>12</v>
      </c>
      <c s="36">
        <v>0</v>
      </c>
      <c s="36">
        <f>ROUND(G222*H222,6)</f>
      </c>
      <c r="L222" s="38">
        <v>0</v>
      </c>
      <c s="32">
        <f>ROUND(ROUND(L222,2)*ROUND(G222,3),2)</f>
      </c>
      <c s="36" t="s">
        <v>55</v>
      </c>
      <c>
        <f>(M222*21)/100</f>
      </c>
      <c t="s">
        <v>28</v>
      </c>
    </row>
    <row r="223" spans="1:5" ht="12.75">
      <c r="A223" s="35" t="s">
        <v>56</v>
      </c>
      <c r="E223" s="39" t="s">
        <v>369</v>
      </c>
    </row>
    <row r="224" spans="1:5" ht="12.75">
      <c r="A224" s="35" t="s">
        <v>57</v>
      </c>
      <c r="E224" s="40" t="s">
        <v>5</v>
      </c>
    </row>
    <row r="225" spans="1:5" ht="12.75">
      <c r="A225" t="s">
        <v>58</v>
      </c>
      <c r="E225" s="39" t="s">
        <v>59</v>
      </c>
    </row>
    <row r="226" spans="1:16" ht="12.75">
      <c r="A226" t="s">
        <v>50</v>
      </c>
      <c s="34" t="s">
        <v>352</v>
      </c>
      <c s="34" t="s">
        <v>371</v>
      </c>
      <c s="35" t="s">
        <v>5</v>
      </c>
      <c s="6" t="s">
        <v>372</v>
      </c>
      <c s="36" t="s">
        <v>54</v>
      </c>
      <c s="37">
        <v>12</v>
      </c>
      <c s="36">
        <v>0</v>
      </c>
      <c s="36">
        <f>ROUND(G226*H226,6)</f>
      </c>
      <c r="L226" s="38">
        <v>0</v>
      </c>
      <c s="32">
        <f>ROUND(ROUND(L226,2)*ROUND(G226,3),2)</f>
      </c>
      <c s="36" t="s">
        <v>55</v>
      </c>
      <c>
        <f>(M226*21)/100</f>
      </c>
      <c t="s">
        <v>28</v>
      </c>
    </row>
    <row r="227" spans="1:5" ht="12.75">
      <c r="A227" s="35" t="s">
        <v>56</v>
      </c>
      <c r="E227" s="39" t="s">
        <v>372</v>
      </c>
    </row>
    <row r="228" spans="1:5" ht="12.75">
      <c r="A228" s="35" t="s">
        <v>57</v>
      </c>
      <c r="E228" s="40" t="s">
        <v>5</v>
      </c>
    </row>
    <row r="229" spans="1:5" ht="12.75">
      <c r="A229" t="s">
        <v>58</v>
      </c>
      <c r="E229" s="39" t="s">
        <v>59</v>
      </c>
    </row>
    <row r="230" spans="1:16" ht="12.75">
      <c r="A230" t="s">
        <v>50</v>
      </c>
      <c s="34" t="s">
        <v>355</v>
      </c>
      <c s="34" t="s">
        <v>374</v>
      </c>
      <c s="35" t="s">
        <v>5</v>
      </c>
      <c s="6" t="s">
        <v>375</v>
      </c>
      <c s="36" t="s">
        <v>54</v>
      </c>
      <c s="37">
        <v>4</v>
      </c>
      <c s="36">
        <v>0</v>
      </c>
      <c s="36">
        <f>ROUND(G230*H230,6)</f>
      </c>
      <c r="L230" s="38">
        <v>0</v>
      </c>
      <c s="32">
        <f>ROUND(ROUND(L230,2)*ROUND(G230,3),2)</f>
      </c>
      <c s="36" t="s">
        <v>55</v>
      </c>
      <c>
        <f>(M230*21)/100</f>
      </c>
      <c t="s">
        <v>28</v>
      </c>
    </row>
    <row r="231" spans="1:5" ht="12.75">
      <c r="A231" s="35" t="s">
        <v>56</v>
      </c>
      <c r="E231" s="39" t="s">
        <v>375</v>
      </c>
    </row>
    <row r="232" spans="1:5" ht="12.75">
      <c r="A232" s="35" t="s">
        <v>57</v>
      </c>
      <c r="E232" s="40" t="s">
        <v>5</v>
      </c>
    </row>
    <row r="233" spans="1:5" ht="12.75">
      <c r="A233" t="s">
        <v>58</v>
      </c>
      <c r="E233" s="39" t="s">
        <v>59</v>
      </c>
    </row>
    <row r="234" spans="1:16" ht="12.75">
      <c r="A234" t="s">
        <v>50</v>
      </c>
      <c s="34" t="s">
        <v>358</v>
      </c>
      <c s="34" t="s">
        <v>377</v>
      </c>
      <c s="35" t="s">
        <v>5</v>
      </c>
      <c s="6" t="s">
        <v>378</v>
      </c>
      <c s="36" t="s">
        <v>54</v>
      </c>
      <c s="37">
        <v>4</v>
      </c>
      <c s="36">
        <v>0</v>
      </c>
      <c s="36">
        <f>ROUND(G234*H234,6)</f>
      </c>
      <c r="L234" s="38">
        <v>0</v>
      </c>
      <c s="32">
        <f>ROUND(ROUND(L234,2)*ROUND(G234,3),2)</f>
      </c>
      <c s="36" t="s">
        <v>55</v>
      </c>
      <c>
        <f>(M234*21)/100</f>
      </c>
      <c t="s">
        <v>28</v>
      </c>
    </row>
    <row r="235" spans="1:5" ht="12.75">
      <c r="A235" s="35" t="s">
        <v>56</v>
      </c>
      <c r="E235" s="39" t="s">
        <v>378</v>
      </c>
    </row>
    <row r="236" spans="1:5" ht="12.75">
      <c r="A236" s="35" t="s">
        <v>57</v>
      </c>
      <c r="E236" s="40" t="s">
        <v>5</v>
      </c>
    </row>
    <row r="237" spans="1:5" ht="12.75">
      <c r="A237" t="s">
        <v>58</v>
      </c>
      <c r="E237" s="39" t="s">
        <v>59</v>
      </c>
    </row>
    <row r="238" spans="1:16" ht="12.75">
      <c r="A238" t="s">
        <v>50</v>
      </c>
      <c s="34" t="s">
        <v>361</v>
      </c>
      <c s="34" t="s">
        <v>380</v>
      </c>
      <c s="35" t="s">
        <v>5</v>
      </c>
      <c s="6" t="s">
        <v>381</v>
      </c>
      <c s="36" t="s">
        <v>54</v>
      </c>
      <c s="37">
        <v>4</v>
      </c>
      <c s="36">
        <v>0</v>
      </c>
      <c s="36">
        <f>ROUND(G238*H238,6)</f>
      </c>
      <c r="L238" s="38">
        <v>0</v>
      </c>
      <c s="32">
        <f>ROUND(ROUND(L238,2)*ROUND(G238,3),2)</f>
      </c>
      <c s="36" t="s">
        <v>55</v>
      </c>
      <c>
        <f>(M238*21)/100</f>
      </c>
      <c t="s">
        <v>28</v>
      </c>
    </row>
    <row r="239" spans="1:5" ht="12.75">
      <c r="A239" s="35" t="s">
        <v>56</v>
      </c>
      <c r="E239" s="39" t="s">
        <v>381</v>
      </c>
    </row>
    <row r="240" spans="1:5" ht="12.75">
      <c r="A240" s="35" t="s">
        <v>57</v>
      </c>
      <c r="E240" s="40" t="s">
        <v>5</v>
      </c>
    </row>
    <row r="241" spans="1:5" ht="12.75">
      <c r="A241" t="s">
        <v>58</v>
      </c>
      <c r="E241" s="39" t="s">
        <v>59</v>
      </c>
    </row>
    <row r="242" spans="1:16" ht="12.75">
      <c r="A242" t="s">
        <v>50</v>
      </c>
      <c s="34" t="s">
        <v>364</v>
      </c>
      <c s="34" t="s">
        <v>383</v>
      </c>
      <c s="35" t="s">
        <v>5</v>
      </c>
      <c s="6" t="s">
        <v>384</v>
      </c>
      <c s="36" t="s">
        <v>54</v>
      </c>
      <c s="37">
        <v>4</v>
      </c>
      <c s="36">
        <v>0</v>
      </c>
      <c s="36">
        <f>ROUND(G242*H242,6)</f>
      </c>
      <c r="L242" s="38">
        <v>0</v>
      </c>
      <c s="32">
        <f>ROUND(ROUND(L242,2)*ROUND(G242,3),2)</f>
      </c>
      <c s="36" t="s">
        <v>55</v>
      </c>
      <c>
        <f>(M242*21)/100</f>
      </c>
      <c t="s">
        <v>28</v>
      </c>
    </row>
    <row r="243" spans="1:5" ht="12.75">
      <c r="A243" s="35" t="s">
        <v>56</v>
      </c>
      <c r="E243" s="39" t="s">
        <v>384</v>
      </c>
    </row>
    <row r="244" spans="1:5" ht="12.75">
      <c r="A244" s="35" t="s">
        <v>57</v>
      </c>
      <c r="E244" s="40" t="s">
        <v>5</v>
      </c>
    </row>
    <row r="245" spans="1:5" ht="12.75">
      <c r="A245" t="s">
        <v>58</v>
      </c>
      <c r="E245" s="39" t="s">
        <v>59</v>
      </c>
    </row>
    <row r="246" spans="1:16" ht="12.75">
      <c r="A246" t="s">
        <v>50</v>
      </c>
      <c s="34" t="s">
        <v>367</v>
      </c>
      <c s="34" t="s">
        <v>787</v>
      </c>
      <c s="35" t="s">
        <v>5</v>
      </c>
      <c s="6" t="s">
        <v>788</v>
      </c>
      <c s="36" t="s">
        <v>54</v>
      </c>
      <c s="37">
        <v>3</v>
      </c>
      <c s="36">
        <v>0</v>
      </c>
      <c s="36">
        <f>ROUND(G246*H246,6)</f>
      </c>
      <c r="L246" s="38">
        <v>0</v>
      </c>
      <c s="32">
        <f>ROUND(ROUND(L246,2)*ROUND(G246,3),2)</f>
      </c>
      <c s="36" t="s">
        <v>97</v>
      </c>
      <c>
        <f>(M246*21)/100</f>
      </c>
      <c t="s">
        <v>28</v>
      </c>
    </row>
    <row r="247" spans="1:5" ht="12.75">
      <c r="A247" s="35" t="s">
        <v>56</v>
      </c>
      <c r="E247" s="39" t="s">
        <v>788</v>
      </c>
    </row>
    <row r="248" spans="1:5" ht="12.75">
      <c r="A248" s="35" t="s">
        <v>57</v>
      </c>
      <c r="E248" s="40" t="s">
        <v>5</v>
      </c>
    </row>
    <row r="249" spans="1:5" ht="191.25">
      <c r="A249" t="s">
        <v>58</v>
      </c>
      <c r="E249" s="39" t="s">
        <v>725</v>
      </c>
    </row>
    <row r="250" spans="1:16" ht="12.75">
      <c r="A250" t="s">
        <v>50</v>
      </c>
      <c s="34" t="s">
        <v>370</v>
      </c>
      <c s="34" t="s">
        <v>789</v>
      </c>
      <c s="35" t="s">
        <v>5</v>
      </c>
      <c s="6" t="s">
        <v>790</v>
      </c>
      <c s="36" t="s">
        <v>54</v>
      </c>
      <c s="37">
        <v>7</v>
      </c>
      <c s="36">
        <v>0</v>
      </c>
      <c s="36">
        <f>ROUND(G250*H250,6)</f>
      </c>
      <c r="L250" s="38">
        <v>0</v>
      </c>
      <c s="32">
        <f>ROUND(ROUND(L250,2)*ROUND(G250,3),2)</f>
      </c>
      <c s="36" t="s">
        <v>97</v>
      </c>
      <c>
        <f>(M250*21)/100</f>
      </c>
      <c t="s">
        <v>28</v>
      </c>
    </row>
    <row r="251" spans="1:5" ht="12.75">
      <c r="A251" s="35" t="s">
        <v>56</v>
      </c>
      <c r="E251" s="39" t="s">
        <v>790</v>
      </c>
    </row>
    <row r="252" spans="1:5" ht="12.75">
      <c r="A252" s="35" t="s">
        <v>57</v>
      </c>
      <c r="E252" s="40" t="s">
        <v>5</v>
      </c>
    </row>
    <row r="253" spans="1:5" ht="191.25">
      <c r="A253" t="s">
        <v>58</v>
      </c>
      <c r="E253" s="39" t="s">
        <v>725</v>
      </c>
    </row>
    <row r="254" spans="1:16" ht="25.5">
      <c r="A254" t="s">
        <v>50</v>
      </c>
      <c s="34" t="s">
        <v>373</v>
      </c>
      <c s="34" t="s">
        <v>791</v>
      </c>
      <c s="35" t="s">
        <v>5</v>
      </c>
      <c s="6" t="s">
        <v>390</v>
      </c>
      <c s="36" t="s">
        <v>54</v>
      </c>
      <c s="37">
        <v>24</v>
      </c>
      <c s="36">
        <v>0</v>
      </c>
      <c s="36">
        <f>ROUND(G254*H254,6)</f>
      </c>
      <c r="L254" s="38">
        <v>0</v>
      </c>
      <c s="32">
        <f>ROUND(ROUND(L254,2)*ROUND(G254,3),2)</f>
      </c>
      <c s="36" t="s">
        <v>97</v>
      </c>
      <c>
        <f>(M254*21)/100</f>
      </c>
      <c t="s">
        <v>28</v>
      </c>
    </row>
    <row r="255" spans="1:5" ht="25.5">
      <c r="A255" s="35" t="s">
        <v>56</v>
      </c>
      <c r="E255" s="39" t="s">
        <v>390</v>
      </c>
    </row>
    <row r="256" spans="1:5" ht="12.75">
      <c r="A256" s="35" t="s">
        <v>57</v>
      </c>
      <c r="E256" s="40" t="s">
        <v>5</v>
      </c>
    </row>
    <row r="257" spans="1:5" ht="114.75">
      <c r="A257" t="s">
        <v>58</v>
      </c>
      <c r="E257" s="39" t="s">
        <v>397</v>
      </c>
    </row>
    <row r="258" spans="1:16" ht="25.5">
      <c r="A258" t="s">
        <v>50</v>
      </c>
      <c s="34" t="s">
        <v>376</v>
      </c>
      <c s="34" t="s">
        <v>736</v>
      </c>
      <c s="35" t="s">
        <v>5</v>
      </c>
      <c s="6" t="s">
        <v>792</v>
      </c>
      <c s="36" t="s">
        <v>54</v>
      </c>
      <c s="37">
        <v>2</v>
      </c>
      <c s="36">
        <v>0</v>
      </c>
      <c s="36">
        <f>ROUND(G258*H258,6)</f>
      </c>
      <c r="L258" s="38">
        <v>0</v>
      </c>
      <c s="32">
        <f>ROUND(ROUND(L258,2)*ROUND(G258,3),2)</f>
      </c>
      <c s="36" t="s">
        <v>55</v>
      </c>
      <c>
        <f>(M258*21)/100</f>
      </c>
      <c t="s">
        <v>28</v>
      </c>
    </row>
    <row r="259" spans="1:5" ht="25.5">
      <c r="A259" s="35" t="s">
        <v>56</v>
      </c>
      <c r="E259" s="39" t="s">
        <v>792</v>
      </c>
    </row>
    <row r="260" spans="1:5" ht="12.75">
      <c r="A260" s="35" t="s">
        <v>57</v>
      </c>
      <c r="E260" s="40" t="s">
        <v>5</v>
      </c>
    </row>
    <row r="261" spans="1:5" ht="12.75">
      <c r="A261" t="s">
        <v>58</v>
      </c>
      <c r="E261" s="39" t="s">
        <v>59</v>
      </c>
    </row>
    <row r="262" spans="1:16" ht="25.5">
      <c r="A262" t="s">
        <v>50</v>
      </c>
      <c s="34" t="s">
        <v>379</v>
      </c>
      <c s="34" t="s">
        <v>738</v>
      </c>
      <c s="35" t="s">
        <v>5</v>
      </c>
      <c s="6" t="s">
        <v>793</v>
      </c>
      <c s="36" t="s">
        <v>54</v>
      </c>
      <c s="37">
        <v>2</v>
      </c>
      <c s="36">
        <v>0</v>
      </c>
      <c s="36">
        <f>ROUND(G262*H262,6)</f>
      </c>
      <c r="L262" s="38">
        <v>0</v>
      </c>
      <c s="32">
        <f>ROUND(ROUND(L262,2)*ROUND(G262,3),2)</f>
      </c>
      <c s="36" t="s">
        <v>55</v>
      </c>
      <c>
        <f>(M262*21)/100</f>
      </c>
      <c t="s">
        <v>28</v>
      </c>
    </row>
    <row r="263" spans="1:5" ht="25.5">
      <c r="A263" s="35" t="s">
        <v>56</v>
      </c>
      <c r="E263" s="39" t="s">
        <v>793</v>
      </c>
    </row>
    <row r="264" spans="1:5" ht="12.75">
      <c r="A264" s="35" t="s">
        <v>57</v>
      </c>
      <c r="E264" s="40" t="s">
        <v>5</v>
      </c>
    </row>
    <row r="265" spans="1:5" ht="12.75">
      <c r="A265" t="s">
        <v>58</v>
      </c>
      <c r="E26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