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bookViews>
    <workbookView xWindow="0" yWindow="0" windowWidth="15200" windowHeight="6950" activeTab="0"/>
  </bookViews>
  <sheets>
    <sheet name="Rekapitulace stavby" sheetId="1" r:id="rId1"/>
    <sheet name="SO 01 - Oprava koleje v ú..." sheetId="2" r:id="rId2"/>
    <sheet name="SO 02 - Oprava koleje v ú..." sheetId="3" r:id="rId3"/>
    <sheet name="VON - Vedlejší a ostatní ..." sheetId="4" r:id="rId4"/>
    <sheet name="Seznam figur" sheetId="5" r:id="rId5"/>
  </sheets>
  <definedNames>
    <definedName name="_xlnm._FilterDatabase" localSheetId="1" hidden="1">'SO 01 - Oprava koleje v ú...'!$C$119:$K$330</definedName>
    <definedName name="_xlnm._FilterDatabase" localSheetId="2" hidden="1">'SO 02 - Oprava koleje v ú...'!$C$119:$K$354</definedName>
    <definedName name="_xlnm._FilterDatabase" localSheetId="3" hidden="1">'VON - Vedlejší a ostatní ...'!$C$116:$K$136</definedName>
    <definedName name="_xlnm.Print_Area" localSheetId="0">'Rekapitulace stavby'!$D$4:$AO$76,'Rekapitulace stavby'!$C$82:$AQ$98</definedName>
    <definedName name="_xlnm.Print_Area" localSheetId="4">'Seznam figur'!$C$4:$G$254</definedName>
    <definedName name="_xlnm.Print_Area" localSheetId="1">'SO 01 - Oprava koleje v ú...'!$C$107:$K$330</definedName>
    <definedName name="_xlnm.Print_Area" localSheetId="2">'SO 02 - Oprava koleje v ú...'!$C$107:$K$354</definedName>
    <definedName name="_xlnm.Print_Area" localSheetId="3">'VON - Vedlejší a ostatní ...'!$C$104:$K$136</definedName>
    <definedName name="_xlnm.Print_Titles" localSheetId="0">'Rekapitulace stavby'!$92:$92</definedName>
    <definedName name="_xlnm.Print_Titles" localSheetId="1">'SO 01 - Oprava koleje v ú...'!$119:$119</definedName>
    <definedName name="_xlnm.Print_Titles" localSheetId="2">'SO 02 - Oprava koleje v ú...'!$119:$119</definedName>
    <definedName name="_xlnm.Print_Titles" localSheetId="3">'VON - Vedlejší a ostatní ...'!$116:$116</definedName>
    <definedName name="_xlnm.Print_Titles" localSheetId="4">'Seznam figur'!$9:$9</definedName>
  </definedNames>
  <calcPr calcId="191029"/>
</workbook>
</file>

<file path=xl/sharedStrings.xml><?xml version="1.0" encoding="utf-8"?>
<sst xmlns="http://schemas.openxmlformats.org/spreadsheetml/2006/main" count="5535" uniqueCount="655">
  <si>
    <t>Export Komplet</t>
  </si>
  <si>
    <t/>
  </si>
  <si>
    <t>2.0</t>
  </si>
  <si>
    <t>False</t>
  </si>
  <si>
    <t>{7ab341a5-ea91-483c-9e25-306414d910a9}</t>
  </si>
  <si>
    <t>&gt;&gt;  skryté sloupce  &lt;&lt;</t>
  </si>
  <si>
    <t>0,01</t>
  </si>
  <si>
    <t>21</t>
  </si>
  <si>
    <t>15</t>
  </si>
  <si>
    <t>REKAPITULACE STAVBY</t>
  </si>
  <si>
    <t>v ---  níže se nacházejí doplnkové a pomocné údaje k sestavám  --- v</t>
  </si>
  <si>
    <t>Návod na vyplnění</t>
  </si>
  <si>
    <t>0,001</t>
  </si>
  <si>
    <t>Kód:</t>
  </si>
  <si>
    <t>633180308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</si>
  <si>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</si>
  <si>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</si>
  <si>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trati v úseku Újezdec u Luhačovic - Luhačovice</t>
  </si>
  <si>
    <t>KSO:</t>
  </si>
  <si>
    <t>CC-CZ:</t>
  </si>
  <si>
    <t>Místo:</t>
  </si>
  <si>
    <t xml:space="preserve"> </t>
  </si>
  <si>
    <t>Datum:</t>
  </si>
  <si>
    <t>16. 8. 2023</t>
  </si>
  <si>
    <t>Zadavatel:</t>
  </si>
  <si>
    <t>IČ:</t>
  </si>
  <si>
    <t>70994234</t>
  </si>
  <si>
    <t>Správa železnic s.o.</t>
  </si>
  <si>
    <t>DIČ:</t>
  </si>
  <si>
    <t>CZ70994234</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</si>
  <si>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</si>
  <si>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</si>
  <si>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</si>
  <si>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</si>
  <si>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</si>
  <si>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</si>
  <si>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</si>
  <si>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</si>
  <si>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</si>
  <si>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</si>
  <si>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</si>
  <si>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</si>
  <si>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</si>
  <si>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</si>
  <si>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</si>
  <si>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</si>
  <si>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</si>
  <si>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</si>
  <si>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</si>
  <si>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</si>
  <si>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</si>
  <si>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</si>
  <si>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</si>
  <si>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</si>
  <si>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</si>
  <si>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</si>
  <si>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</si>
  <si>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</si>
  <si>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</si>
  <si>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</si>
  <si>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</si>
  <si>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</si>
  <si>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</si>
  <si>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</si>
  <si>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</si>
  <si>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</si>
  <si>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</si>
  <si>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</si>
  <si>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</si>
  <si>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</si>
  <si>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</si>
  <si>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</si>
  <si>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</si>
  <si>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</si>
  <si>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</si>
  <si>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</si>
  <si>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</si>
  <si>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</si>
  <si>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</si>
  <si>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</si>
  <si>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</si>
  <si>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</si>
  <si>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Oprava koleje v úseku km 5,876 - 6,700</t>
  </si>
  <si>
    <t>STA</t>
  </si>
  <si>
    <t>1</t>
  </si>
  <si>
    <t>{bde55bd0-925c-4220-9ef8-9bbac88cd0e7}</t>
  </si>
  <si>
    <t>2</t>
  </si>
  <si>
    <t>SO 02</t>
  </si>
  <si>
    <t>Oprava koleje v úseku km 8,145 - 9,424</t>
  </si>
  <si>
    <t>{5f23ec04-e597-49c5-9a85-691583226bdf}</t>
  </si>
  <si>
    <t>VON</t>
  </si>
  <si>
    <t>Vedlejší a ostatní náklady</t>
  </si>
  <si>
    <t>{a2b5afa6-5ffa-4c92-99a6-5af9208fe445}</t>
  </si>
  <si>
    <t>DemKRDrev</t>
  </si>
  <si>
    <t>0,787</t>
  </si>
  <si>
    <t>DemKRBet</t>
  </si>
  <si>
    <t>0,037</t>
  </si>
  <si>
    <t>KRYCÍ LIST SOUPISU PRACÍ</t>
  </si>
  <si>
    <t>UmoVolDil</t>
  </si>
  <si>
    <t>1848</t>
  </si>
  <si>
    <t>DopKam</t>
  </si>
  <si>
    <t>692,16</t>
  </si>
  <si>
    <t>VýmKolPas</t>
  </si>
  <si>
    <t>855</t>
  </si>
  <si>
    <t>SvarTer</t>
  </si>
  <si>
    <t>42</t>
  </si>
  <si>
    <t>Objekt:</t>
  </si>
  <si>
    <t>SO 01 - Oprava koleje v úseku km 5,876 - 6,700</t>
  </si>
  <si>
    <t>REKAPITULACE ČLENĚNÍ SOUPISU PRACÍ</t>
  </si>
  <si>
    <t>Kód dílu - Popis</t>
  </si>
  <si>
    <t>Cena celkem [CZK]</t>
  </si>
  <si>
    <t>Náklady ze soupisu prací</t>
  </si>
  <si>
    <t>-1</t>
  </si>
  <si>
    <t>HSV - Práce a dodávky HSV</t>
  </si>
  <si>
    <t xml:space="preserve">    5 - Komunikace pozemní</t>
  </si>
  <si>
    <t xml:space="preserve">    5.1 - Přejezdy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</si>
  <si>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</si>
  <si>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</si>
  <si>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</si>
  <si>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</si>
  <si>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</si>
  <si>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</si>
  <si>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</si>
  <si>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</si>
  <si>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</si>
  <si>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</si>
  <si>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</si>
  <si>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</si>
  <si>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</si>
  <si>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</si>
  <si>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</si>
  <si>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</si>
  <si>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</si>
  <si>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</si>
  <si>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</si>
  <si>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</si>
  <si>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5905085015</t>
  </si>
  <si>
    <t>Souvislé čištění KL strojně koleje pražce dřevěné</t>
  </si>
  <si>
    <t>km</t>
  </si>
  <si>
    <t>Sborník UOŽI 01 2023</t>
  </si>
  <si>
    <t>4</t>
  </si>
  <si>
    <t>-1992628174</t>
  </si>
  <si>
    <t>PP</t>
  </si>
  <si>
    <t>Souvislé čištění KL strojně koleje pražce dřevěné.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</si>
  <si>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VV</t>
  </si>
  <si>
    <t>5905085045</t>
  </si>
  <si>
    <t>Souvislé čištění KL strojně koleje pražce betonové</t>
  </si>
  <si>
    <t>-135769920</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</si>
  <si>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</si>
  <si>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3</t>
  </si>
  <si>
    <t>5907050120</t>
  </si>
  <si>
    <t>Dělení kolejnic kyslíkem, soustavy S49 nebo T</t>
  </si>
  <si>
    <t>kus</t>
  </si>
  <si>
    <t>1061364786</t>
  </si>
  <si>
    <t>Dělení kolejnic kyslíkem, soustavy S49 nebo T. Poznámka: 1. V cenách jsou započteny náklady na manipulaci, podložení, označení a provedení řezu kolejnice.</t>
  </si>
  <si>
    <t>dělění za a před spojkami a ZÚ a KÚ</t>
  </si>
  <si>
    <t>112-22</t>
  </si>
  <si>
    <t>dělení do mezipražcových prostor</t>
  </si>
  <si>
    <t>SvarTer - 22</t>
  </si>
  <si>
    <t>Součet</t>
  </si>
  <si>
    <t>5907050020</t>
  </si>
  <si>
    <t>Dělení kolejnic řezáním nebo rozbroušením, soustavy S49 nebo T</t>
  </si>
  <si>
    <t>24841698</t>
  </si>
  <si>
    <t>Dělení kolejnic řezáním nebo rozbroušením, soustavy S49 nebo T. Poznámka: 1. V cenách jsou započteny náklady na manipulaci, podložení, označení a provedení řezu kolejnice.</t>
  </si>
  <si>
    <t>zaříznutí do mezipražcových prostor kolejnic 360HT</t>
  </si>
  <si>
    <t>2+22</t>
  </si>
  <si>
    <t>při demontáži</t>
  </si>
  <si>
    <t>22</t>
  </si>
  <si>
    <t>5910135010</t>
  </si>
  <si>
    <t>Demontáž pražcové kotvy v koleji</t>
  </si>
  <si>
    <t>-1999441443</t>
  </si>
  <si>
    <t>Demontáž pražcové kotvy v koleji. Poznámka: 1. V cenách jsou započteny náklady na odstranění kameniva, demontáž, dohození a úpravu kameniva a naložení výzisku na dopravní prostředek.</t>
  </si>
  <si>
    <t>pražcové kotvy na stycích</t>
  </si>
  <si>
    <t>18*6</t>
  </si>
  <si>
    <t>6</t>
  </si>
  <si>
    <t>5911707025</t>
  </si>
  <si>
    <t>Demontáž pojistných úhelníků na mostech tvar S49, T, A</t>
  </si>
  <si>
    <t>m</t>
  </si>
  <si>
    <t>2147309956</t>
  </si>
  <si>
    <t>Demontáž pojistných úhelníků na mostech tvar S49, T, A. Poznámka: 1. V cenách jsou započteny náklady na demontáž, manipulaci a naložení na dopravní prostředek nebo uložení mimo most.</t>
  </si>
  <si>
    <t>pojistné úhelníky na stycích</t>
  </si>
  <si>
    <t>4*4</t>
  </si>
  <si>
    <t>7</t>
  </si>
  <si>
    <t>5999010010</t>
  </si>
  <si>
    <t>Vyjmutí a snesení konstrukcí nebo dílů hmotnosti do 10 t</t>
  </si>
  <si>
    <t>t</t>
  </si>
  <si>
    <t>583320870</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</si>
  <si>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</si>
  <si>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vyjmutí KP s dřevěnými pražci (296 t/km)</t>
  </si>
  <si>
    <t>VyjKPDrev</t>
  </si>
  <si>
    <t>DemKRDrev*296</t>
  </si>
  <si>
    <t>8</t>
  </si>
  <si>
    <t>5999010020</t>
  </si>
  <si>
    <t>Vyjmutí a snesení konstrukcí nebo dílů hmotnosti přes 10 do 20 t</t>
  </si>
  <si>
    <t>151119316</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</si>
  <si>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</si>
  <si>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vyjmutí KP s betonovými pražci (550 t/km)</t>
  </si>
  <si>
    <t>VyjKPBet</t>
  </si>
  <si>
    <t>DemKRBet*550</t>
  </si>
  <si>
    <t>9</t>
  </si>
  <si>
    <t>5906135035</t>
  </si>
  <si>
    <t>Demontáž kolejového roštu koleje na úložišti pražce dřevěné, tvar S49, T, 49E1</t>
  </si>
  <si>
    <t>2131266718</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</si>
  <si>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</si>
  <si>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P</t>
  </si>
  <si>
    <t>Poznámka k položce:
včetně třídění materiálu</t>
  </si>
  <si>
    <t>úseky s dřevěnými pražci</t>
  </si>
  <si>
    <t>km 5,902 - 6,689</t>
  </si>
  <si>
    <t>6,689-5,902</t>
  </si>
  <si>
    <t>10</t>
  </si>
  <si>
    <t>5906135155</t>
  </si>
  <si>
    <t>Demontáž kolejového roštu koleje na úložišti pražce betonové, tvar S49, T, 49E1</t>
  </si>
  <si>
    <t>1585976532</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</si>
  <si>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</si>
  <si>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úseky s betonovými pražci</t>
  </si>
  <si>
    <t>km 5,876 - 5,902</t>
  </si>
  <si>
    <t>5,902-5,876</t>
  </si>
  <si>
    <t>km 6,689 - 6,700</t>
  </si>
  <si>
    <t>6,700-6,689</t>
  </si>
  <si>
    <t>11</t>
  </si>
  <si>
    <t>5906125335</t>
  </si>
  <si>
    <t>Montáž kolejového roštu na úložišti pražce betonové vystrojené S49, 49E1</t>
  </si>
  <si>
    <t>1269290645</t>
  </si>
  <si>
    <t>Montáž kolejového roštu na úložišti pražce betonové vystrojené S49, 49E1. Poznámka: 1. V cenách jsou započteny náklady na úpravu plochy pro montáž, manipulaci a montáž KR, u nevystrojených pražců dřevěných i vrtání. 2. V cenách nejsou obsaženy náklady na dodávku materiálu.</t>
  </si>
  <si>
    <t>nový rošt do KP</t>
  </si>
  <si>
    <t>MonKR</t>
  </si>
  <si>
    <t>DemKRBet+DemKRDrev</t>
  </si>
  <si>
    <t>12</t>
  </si>
  <si>
    <t>5905065010</t>
  </si>
  <si>
    <t>Samostatná úprava vrstvy kolejového lože pod ložnou plochou pražců v koleji</t>
  </si>
  <si>
    <t>m2</t>
  </si>
  <si>
    <t>1388104950</t>
  </si>
  <si>
    <t>Samostatná úprava vrstvy kolejového lože pod ložnou plochou pražců v koleji. Poznámka: 1. V cenách jsou započteny náklady na urovnání a homogenizaci vrstvy kameniva. 2. V cenách nejsou obsaženy náklady na dodávku a doplnění kameniva.</t>
  </si>
  <si>
    <t>úprava KL před položením KP</t>
  </si>
  <si>
    <t>(DemKRBet+DemKRDrev)*1000*3,6</t>
  </si>
  <si>
    <t>13</t>
  </si>
  <si>
    <t>5999015020</t>
  </si>
  <si>
    <t>Vložení konstrukcí nebo dílů hmotnosti přes 10 do 20 t</t>
  </si>
  <si>
    <t>-351601535</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</si>
  <si>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</si>
  <si>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vložení nových KP na bet. pražcích (625 t/km)</t>
  </si>
  <si>
    <t>(DemKRBet+DemKRDrev)*625</t>
  </si>
  <si>
    <t>14</t>
  </si>
  <si>
    <t>5905105030</t>
  </si>
  <si>
    <t>Doplnění KL kamenivem souvisle strojně v koleji</t>
  </si>
  <si>
    <t>m3</t>
  </si>
  <si>
    <t>-1208545301</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</si>
  <si>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</si>
  <si>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předpoklad výzisku 60 % kameniva ze SČ (2100 m3/km)</t>
  </si>
  <si>
    <t>(DemKRBet+DemKRDrev)*2100*0,4</t>
  </si>
  <si>
    <t>5909031020</t>
  </si>
  <si>
    <t>Úprava GPK koleje směrové a výškové uspořádání pražce betonové</t>
  </si>
  <si>
    <t>-103296958</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</si>
  <si>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</si>
  <si>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DemKrDrev + DemKRBet</t>
  </si>
  <si>
    <t>16</t>
  </si>
  <si>
    <t>5909032020</t>
  </si>
  <si>
    <t>Přesná úprava GPK koleje směrové a výškové uspořádání pražce betonové</t>
  </si>
  <si>
    <t>-1707938841</t>
  </si>
  <si>
    <t>Přesná úprava GPK koleje směrové a výškové uspořádání pražce betonové.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</si>
  <si>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navazující úseky</t>
  </si>
  <si>
    <t>0,10</t>
  </si>
  <si>
    <t>17</t>
  </si>
  <si>
    <t>5909045010</t>
  </si>
  <si>
    <t>Hutnění kolejového lože koleje nově zřízeného nebo čistého</t>
  </si>
  <si>
    <t>-712284478</t>
  </si>
  <si>
    <t>Hutnění kolejového lože koleje nově zřízeného nebo čistého. Poznámka: 1. V cenách jsou započteny náklady na kontinuální hutnění mezipražcových prostorů a za hlavami pražců.</t>
  </si>
  <si>
    <t>celá délka úpravy GPK</t>
  </si>
  <si>
    <t>18</t>
  </si>
  <si>
    <t>5905115010</t>
  </si>
  <si>
    <t>Příplatek za úpravu nadvýšení KL v oblouku o malém poloměru</t>
  </si>
  <si>
    <t>-353382384</t>
  </si>
  <si>
    <t>Příplatek za úpravu nadvýšení KL v oblouku o malém poloměru. Poznámka: 1. V cenách jsou započteny náklady na úpravu nadvýšení KL ručně. 2. V cenách nejsou obsaženy náklady na doplnění a zřízení nadvýšení z vozů a na dodávku kameniva.</t>
  </si>
  <si>
    <t>dle tabulky oblouků</t>
  </si>
  <si>
    <t>722</t>
  </si>
  <si>
    <t>19</t>
  </si>
  <si>
    <t>5907025016</t>
  </si>
  <si>
    <t>Výměna kolejnicových pásů stávající upevnění, tvar S49, T, 49E1</t>
  </si>
  <si>
    <t>-1820760731</t>
  </si>
  <si>
    <t>Výměna kolejnicových pásů stávající upevnění,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</si>
  <si>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nové vnější pásy 49E1 350HT</t>
  </si>
  <si>
    <t>km 5,886 - 6,085</t>
  </si>
  <si>
    <t>6085-5886</t>
  </si>
  <si>
    <t>km 6,131 - 6,160</t>
  </si>
  <si>
    <t>6160-6131</t>
  </si>
  <si>
    <t>km 6,678 - 6,690</t>
  </si>
  <si>
    <t>6690-6678</t>
  </si>
  <si>
    <t>Mezisoučet</t>
  </si>
  <si>
    <t>nové vnitřní pásy 49E1 R260</t>
  </si>
  <si>
    <t>km 5,879 - 5,886</t>
  </si>
  <si>
    <t>(5886-5878,5)*2</t>
  </si>
  <si>
    <t>km 6133 - 6530</t>
  </si>
  <si>
    <t>6530-6133</t>
  </si>
  <si>
    <t>km 6,536 - 6,707 (pravý pás)</t>
  </si>
  <si>
    <t>6707-6536</t>
  </si>
  <si>
    <t>km 6,669 - 6,707 (levý pás)</t>
  </si>
  <si>
    <t>6707-6690</t>
  </si>
  <si>
    <t>nové oba pásy 49E1 R260</t>
  </si>
  <si>
    <t>20</t>
  </si>
  <si>
    <t>5910136010</t>
  </si>
  <si>
    <t>Montáž pražcové kotvy v koleji</t>
  </si>
  <si>
    <t>2071779556</t>
  </si>
  <si>
    <t>Montáž pražcové kotvy v koleji. Poznámka: 1. V cenách jsou započteny náklady na odstranění kameniva, montáž, ošetření součásti mazivem a úpravu kameniva. 2. V cenách nejsou obsaženy náklady na dodávku materiálu.</t>
  </si>
  <si>
    <t>1077</t>
  </si>
  <si>
    <t>MonPK</t>
  </si>
  <si>
    <t>5910040315</t>
  </si>
  <si>
    <t>Umožnění volné dilatace kolejnice demontáž upevňovadel s osazením kluzných podložek</t>
  </si>
  <si>
    <t>2020561648</t>
  </si>
  <si>
    <t>Umožnění volné dilatace kolejnice demontáž upevňovadel s osazením kluzných podložek. Poznámka: 1. V cenách jsou započteny náklady na uvolnění, demontáž a rovnoměrné prodloužení nebo zkrácení kolejnice, vyznačení značek a vedení dokumentace. 2. V cenách nejsou obsaženy náklady na demontáž kolejnicových spojek.</t>
  </si>
  <si>
    <t>délka celého úseku + 2 x 50 m navázání na stáv. BK</t>
  </si>
  <si>
    <t>(6700-5876)*2 + 4*50</t>
  </si>
  <si>
    <t>5910035030</t>
  </si>
  <si>
    <t>Dosažení dovolené upínací teploty v BK prodloužením kolejnicového pásu v koleji tv. S49</t>
  </si>
  <si>
    <t>svar</t>
  </si>
  <si>
    <t>-2131013180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</si>
  <si>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</si>
  <si>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23</t>
  </si>
  <si>
    <t>5910020030</t>
  </si>
  <si>
    <t>Svařování kolejnic termitem plný předehřev standardní spára svar sériový tv. S49</t>
  </si>
  <si>
    <t>1028959869</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</si>
  <si>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</si>
  <si>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svary už. kolejnic = celý úsek - úsesky s novými kolejnicemi / průměrná délka kol. pole</t>
  </si>
  <si>
    <t>((DemKRBet+DemKrDrev)*2000-VýmKolPas+19)/29</t>
  </si>
  <si>
    <t>svary nových kol. (závěrné)</t>
  </si>
  <si>
    <t>8+6</t>
  </si>
  <si>
    <t>24</t>
  </si>
  <si>
    <t>5910020320</t>
  </si>
  <si>
    <t>Svařování kolejnic termitem plný předehřev standardní spára svar přechodový tv. R65/S49</t>
  </si>
  <si>
    <t>1816348105</t>
  </si>
  <si>
    <t>Svařování kolejnic termitem plný předehřev standardní spára svar přechodový tv. R65/S49.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</si>
  <si>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25</t>
  </si>
  <si>
    <t>5910030310</t>
  </si>
  <si>
    <t>Příplatek za směrové vyrovnání kolejnic v obloucích o poloměru 300 m a menším</t>
  </si>
  <si>
    <t>1947238836</t>
  </si>
  <si>
    <t>Příplatek za směrové vyrovnání kolejnic v obloucích o poloměru 300 m a menším. Poznámka: 1. V cenách jsou započteny náklady na použití přípravku pro směrové vyrovnání kolejnic.</t>
  </si>
  <si>
    <t>svarter-8 "(odečet míst s poloměrem nad 300 m)"</t>
  </si>
  <si>
    <t>26</t>
  </si>
  <si>
    <t>5910040415</t>
  </si>
  <si>
    <t>Umožnění volné dilatace kolejnice montáž upevňovadel s odstraněním kluzných podložek</t>
  </si>
  <si>
    <t>-1699362636</t>
  </si>
  <si>
    <t>Umožnění volné dilatace kolejnice montáž upevňovadel s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</si>
  <si>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27</t>
  </si>
  <si>
    <t>M</t>
  </si>
  <si>
    <t>5955101005</t>
  </si>
  <si>
    <t>Kamenivo drcené štěrk frakce 31,5/63 třídy min. BII</t>
  </si>
  <si>
    <t>512</t>
  </si>
  <si>
    <t>446085435</t>
  </si>
  <si>
    <t>DopKam*1,7</t>
  </si>
  <si>
    <t>28</t>
  </si>
  <si>
    <t>5958125000</t>
  </si>
  <si>
    <t>Komplety s antikorozní úpravou Skl 14 (svěrka Skl14, vrtule R1, podložka Uls7)</t>
  </si>
  <si>
    <t>-1688024920</t>
  </si>
  <si>
    <t>10*4</t>
  </si>
  <si>
    <t>5.1</t>
  </si>
  <si>
    <t>Přejezdy</t>
  </si>
  <si>
    <t>29</t>
  </si>
  <si>
    <t>5913105010</t>
  </si>
  <si>
    <t>Demontáž zádlažbové přejezdové konstrukce část vnější a vnitřní bez závěrných zídek</t>
  </si>
  <si>
    <t>-1492169051</t>
  </si>
  <si>
    <t>Demontáž zádlažbové přejezdové konstrukce část vnější a vnitřní bez závěrných zídek. Poznámka: 1. V cenách jsou započteny náklady na demontáž konstrukce a naložení na dopravní prostředek.</t>
  </si>
  <si>
    <t>přejezd P8041</t>
  </si>
  <si>
    <t>5,25</t>
  </si>
  <si>
    <t>30</t>
  </si>
  <si>
    <t>5908050045</t>
  </si>
  <si>
    <t>Výměna upevnění bezpokladnicového komplety</t>
  </si>
  <si>
    <t>úl.pl.</t>
  </si>
  <si>
    <t>1621116739</t>
  </si>
  <si>
    <t>Výměna upevnění bezpokladnicového komplety. Poznámka: 1. V cenách jsou započteny náklady na demontáž, výměnu a montáž, ošetření součástí mazivem a naložení výzisku na dopravní prostředek. 2. V cenách nejsou obsaženy náklady na vrtání pražce a dodávku materiálu.</t>
  </si>
  <si>
    <t>31</t>
  </si>
  <si>
    <t>5913110010</t>
  </si>
  <si>
    <t>Montáž zádlažbové přejezdové konstrukce část vnější a vnitřní bez závěrných zídek</t>
  </si>
  <si>
    <t>-990330939</t>
  </si>
  <si>
    <t>Montáž zádlažbové přejezdové konstrukce část vnější a vnitřní bez závěrných zídek. Poznámka: 1. V cenách jsou započteny náklady na montáž konstrukce. 2. V cenách nejsou obsaženy náklady na dodávku materiálu.</t>
  </si>
  <si>
    <t>Poznámka k položce:
cena včeteně dřevěných prvků pro podložení a rektifikaci betonových dílů</t>
  </si>
  <si>
    <t>OST</t>
  </si>
  <si>
    <t>Ostatní</t>
  </si>
  <si>
    <t>32</t>
  </si>
  <si>
    <t>9902200100</t>
  </si>
  <si>
    <t>Doprava obousměrná mechanizací o nosnosti přes 3,5 t objemnějšího kusového materiálu (prefabrikátů, stožárů, výhybek, rozvaděčů, vybouraných hmot atd.) do 10 km</t>
  </si>
  <si>
    <t>394867314</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</si>
  <si>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</si>
  <si>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doprava kolejových polí</t>
  </si>
  <si>
    <t>odvoz kolejových polí</t>
  </si>
  <si>
    <t>dovoz kolejových polí</t>
  </si>
  <si>
    <t>33</t>
  </si>
  <si>
    <t>9902400300</t>
  </si>
  <si>
    <t>Doprava jednosměrná mechanizací o nosnosti přes 3,5 t objemnějšího kusového materiálu (prefabrikátů, stožárů, výhybek, rozvaděčů, vybouraných hmot atd.) do 30 km</t>
  </si>
  <si>
    <t>-552675636</t>
  </si>
  <si>
    <t>Doprava jednosměrná mechanizací o nosnosti přes 3,5 t objemnějšího kusového materiálu (prefabrikátů, stožárů, výhybek, rozvaděčů, vybouraných hmot atd.) do 30 km Poznámka: 1. Ceny jsou určeny pro dopravu silničními i kolejovými vozidly. Objednatel předpokládá dopravu materiálu z nejbližšího místa (lomu, skládky) a to s využitím dopravy po železnici s využitím systému volných vozů, tzn. bez fakturace zpáteční cesty.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</si>
  <si>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přeprava pražců z žpsv Uh. Ostroh</t>
  </si>
  <si>
    <t>přeprava pražců z Uh. Ostrohu</t>
  </si>
  <si>
    <t>3378*0,327</t>
  </si>
  <si>
    <t>34</t>
  </si>
  <si>
    <t>9902400600</t>
  </si>
  <si>
    <t>Doprava jednosměrná mechanizací o nosnosti přes 3,5 t objemnějšího kusového materiálu (prefabrikátů, stožárů, výhybek, rozvaděčů, vybouraných hmot atd.) do 80 km</t>
  </si>
  <si>
    <t>-1106046095</t>
  </si>
  <si>
    <t>Doprava jednosměrná mechanizací o nosnosti přes 3,5 t objemnějšího kusového materiálu (prefabrikátů, stožárů, výhybek, rozvaděčů, vybouraných hmot atd.) do 80 km Poznámka: 1. Ceny jsou určeny pro dopravu silničními i kolejovými vozidly. Objednatel předpokládá dopravu materiálu z nejbližšího místa (lomu, skládky) a to s využitím dopravy po železnici s využitím systému volných vozů, tzn. bez fakturace zpáteční cesty.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</si>
  <si>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přeprava pražců z žpsv Doloplazy</t>
  </si>
  <si>
    <t>přeprava pražců z Doloplaz</t>
  </si>
  <si>
    <t>51*0,36</t>
  </si>
  <si>
    <t>35</t>
  </si>
  <si>
    <t>9902300800</t>
  </si>
  <si>
    <t>Doprava jednosměrná mechanizací o nosnosti přes 3,5 t sypanin (kameniva, písku, suti, dlažebních kostek, atd.) do 150 km</t>
  </si>
  <si>
    <t>-1506481598</t>
  </si>
  <si>
    <t>Doprava jednosměrná mechanizací o nosnosti přes 3,5 t sypanin (kameniva, písku, suti, dlažebních kostek, atd.) do 150 km Poznámka: 1. Ceny jsou určeny pro dopravu silničními i kolejovými vozidly. Objednatel předpokládá dopravu materiálu z nejbližšího místa (lomu, skládky) a to s využitím dopravy po železnici s využitím systému volných vozů, tzn. bez fakturace zpáteční cesty.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</si>
  <si>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doprava kameniva</t>
  </si>
  <si>
    <t>kamenivo fr. 32,5/63</t>
  </si>
  <si>
    <t>dopkam*1,7</t>
  </si>
  <si>
    <t>36</t>
  </si>
  <si>
    <t>9902900200</t>
  </si>
  <si>
    <t>Naložení objemnějšího kusového materiálu, vybouraných hmot</t>
  </si>
  <si>
    <t>-2013600917</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</si>
  <si>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</si>
  <si>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37</t>
  </si>
  <si>
    <t>9902900400</t>
  </si>
  <si>
    <t>Složení objemnějšího kusového materiálu, vybouraných hmot</t>
  </si>
  <si>
    <t>774025746</t>
  </si>
  <si>
    <t>Složení objemnějšího kusového materiálu, vybouraných hmot   Poznámka: 1. Ceny jsou určeny pro skládání materiálu z vlastních zásob objednatele.</t>
  </si>
  <si>
    <t>Poznámka k položce:
složení pražců v Újezdci u Luh.</t>
  </si>
  <si>
    <t>složení všech nových kolejnic v koleji</t>
  </si>
  <si>
    <t>105</t>
  </si>
  <si>
    <t>38</t>
  </si>
  <si>
    <t>9903200100</t>
  </si>
  <si>
    <t>Přeprava mechanizace na místo prováděných prací o hmotnosti přes 12 t přes 50 do 100 km</t>
  </si>
  <si>
    <t>1821071194</t>
  </si>
  <si>
    <t>Přeprava mechanizace na místo prováděných prací o hmotnosti přes 12 t přes 50 do 100 km Poznámka: 1. Ceny jsou určeny pro dopravu mechanizmů na místo prováděných prací po silnici i po kolejích. 2. V ceně jsou započteny i náklady na zpáteční cestu dopravního prostředku. Měrnou jednotkou je kus přepravovaného stroje.</t>
  </si>
  <si>
    <t>položka společná pro SO 01 a SO 01</t>
  </si>
  <si>
    <t>ASP</t>
  </si>
  <si>
    <t>KP</t>
  </si>
  <si>
    <t>dvoucestný bagr</t>
  </si>
  <si>
    <t>39</t>
  </si>
  <si>
    <t>9903200200</t>
  </si>
  <si>
    <t>Přeprava mechanizace na místo prováděných prací o hmotnosti přes 12 t do 200 km</t>
  </si>
  <si>
    <t>1406457519</t>
  </si>
  <si>
    <t>Přeprava mechanizace na místo prováděných prací o hmotnosti přes 12 t do 200 km Poznámka: 1. Ceny jsou určeny pro dopravu mechanizmů na místo prováděných prací po silnici i po kolejích. 2. V ceně jsou započteny i náklady na zpáteční cestu dopravního prostředku. Měrnou jednotkou je kus přepravovaného stroje.</t>
  </si>
  <si>
    <t>pokladač KP</t>
  </si>
  <si>
    <t>SČ</t>
  </si>
  <si>
    <t>0,937</t>
  </si>
  <si>
    <t>0,265</t>
  </si>
  <si>
    <t>DemKROsa</t>
  </si>
  <si>
    <t>0,05</t>
  </si>
  <si>
    <t>SvarZav</t>
  </si>
  <si>
    <t>2758</t>
  </si>
  <si>
    <t>1104,68</t>
  </si>
  <si>
    <t>1260</t>
  </si>
  <si>
    <t>SO 02 - Oprava koleje v úseku km 8,145 - 9,424</t>
  </si>
  <si>
    <t>61</t>
  </si>
  <si>
    <t>VýmKL</t>
  </si>
  <si>
    <t>95</t>
  </si>
  <si>
    <t>VPSpraz</t>
  </si>
  <si>
    <t>47</t>
  </si>
  <si>
    <t>-550256349</t>
  </si>
  <si>
    <t>-1975092485</t>
  </si>
  <si>
    <t>941939320</t>
  </si>
  <si>
    <t>dělění za a před spojkami a ZÚ a KÚ a do 30 m kol. polí</t>
  </si>
  <si>
    <t>72+88</t>
  </si>
  <si>
    <t>zaříznutí do mezipražcových prostor</t>
  </si>
  <si>
    <t>Svarzav</t>
  </si>
  <si>
    <t>1699138435</t>
  </si>
  <si>
    <t>-339469192</t>
  </si>
  <si>
    <t>-1509523752</t>
  </si>
  <si>
    <t>1480358227</t>
  </si>
  <si>
    <t>5906140035</t>
  </si>
  <si>
    <t>Demontáž kolejového roštu koleje v ose koleje pražce dřevěné, tvar S49, T, 49E1</t>
  </si>
  <si>
    <t>1530543394</t>
  </si>
  <si>
    <t>Demontáž kolejového roštu koleje v ose koleje pražce dřevěné,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</si>
  <si>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demontáž v ose</t>
  </si>
  <si>
    <t>km 8,940 - 8,983 - most - výběhy pojistných úhelníků</t>
  </si>
  <si>
    <t>2*0,012</t>
  </si>
  <si>
    <t>km 9,096 - 9,108 - přejezd P8045</t>
  </si>
  <si>
    <t xml:space="preserve">9,108 - 9,096 </t>
  </si>
  <si>
    <t>km 9,198 - 9,212 - přejezd P8046</t>
  </si>
  <si>
    <t>9,212 - 9,198</t>
  </si>
  <si>
    <t>686169956</t>
  </si>
  <si>
    <t>km 8,161 - 8,578</t>
  </si>
  <si>
    <t>8,578 - 8,161</t>
  </si>
  <si>
    <t>km 8,743 - 8,940</t>
  </si>
  <si>
    <t>8,940 - 8,743</t>
  </si>
  <si>
    <t>km 8,982 - 9,096</t>
  </si>
  <si>
    <t>9,096 - 8,982</t>
  </si>
  <si>
    <t>km 9,108 - 9,198</t>
  </si>
  <si>
    <t>9,198 - 9,108</t>
  </si>
  <si>
    <t>km 9,212 - 9,304</t>
  </si>
  <si>
    <t>9,304 - 9,212</t>
  </si>
  <si>
    <t>km 9,397 - 9,424</t>
  </si>
  <si>
    <t>9,424 - 9,397</t>
  </si>
  <si>
    <t>-1334901125</t>
  </si>
  <si>
    <t>km 8,145 - 8,161</t>
  </si>
  <si>
    <t>8,161-8,145</t>
  </si>
  <si>
    <t>km 8,578 - 8,598</t>
  </si>
  <si>
    <t>8,598 - 8,578</t>
  </si>
  <si>
    <t>km 8,607 - 8,743</t>
  </si>
  <si>
    <t>8,743 - 8,607</t>
  </si>
  <si>
    <t>km 9,304 - 9,397</t>
  </si>
  <si>
    <t>9,397 - 9,304</t>
  </si>
  <si>
    <t>5905035110</t>
  </si>
  <si>
    <t>Výměna KL malou těžící mechanizací včetně lavičky pod ložnou plochou pražce lože otevřené</t>
  </si>
  <si>
    <t>-463629610</t>
  </si>
  <si>
    <t>Výměna KL malou těžící mechanizací včetně lavičky pod ložnou plochou pražce lože otevřené. Poznámka: 1. V cenách jsou započteny náklady na odtěžení KL s použitím minirypadla, rozprostření výzisku na terén nebo naložení na dopravní prostředek, přehození kameniva, zřízení KL, úprava KL do profilu a jeho případné snížení pod patou kolejnice. U výměny KL v celém profilu včetně lavičky jsou v ceně započteny náklady na případné uvolnění, posun a dotažení pražce. 2. V cenách nejsou obsaženy náklady na úpravu směrového a výškového uspořádání, dodávku kameniva, následnou úpravu směrového a výškového uspořádání, dodávku a doplnění kameniva pro následnou úpravu směrového a výškového uspořádání, dopravu výzisku na skládku a skládkovné.</t>
  </si>
  <si>
    <t>místa bez dosahu SČ</t>
  </si>
  <si>
    <t>DemKROsa*1900</t>
  </si>
  <si>
    <t>133986928</t>
  </si>
  <si>
    <t>-898326199</t>
  </si>
  <si>
    <t>5906130345</t>
  </si>
  <si>
    <t>Montáž kolejového roštu v ose koleje pražce betonové vystrojené, tvar S49, 49E1</t>
  </si>
  <si>
    <t>1815576720</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</si>
  <si>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</si>
  <si>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5906130035</t>
  </si>
  <si>
    <t>Montáž kolejového roštu v ose koleje pražce dřevěné nevystrojené, tvar S49, 49E1</t>
  </si>
  <si>
    <t>-1149459604</t>
  </si>
  <si>
    <t>Montáž kolejového roštu v ose koleje pražce dřevěné nevystrojené, tvar S49, 49E1. Poznámka: 1. V cenách jsou započteny náklady na manipulaci a montáž KR, u pražců dřevěných nevystrojených i na vrtání pražců. 2. V cenách nejsou obsaženy náklady na dodávku materiálu.</t>
  </si>
  <si>
    <t>montáž v ose</t>
  </si>
  <si>
    <t>5911709025</t>
  </si>
  <si>
    <t>Montáž pojistných úhelníků na mostech tvar S49, T, A</t>
  </si>
  <si>
    <t>-1829030435</t>
  </si>
  <si>
    <t>Montáž pojistných úhelníků na mostech tvar S49, T, A. Poznámka: 1. V cenách jsou započteny náklady na montáž, vrtání otvorů pro vrtule. 2. V cenách nejsou obsaženy náklady na dodávku materiálu.</t>
  </si>
  <si>
    <t>-940469809</t>
  </si>
  <si>
    <t>1778442653</t>
  </si>
  <si>
    <t>předpoklad výzisku 60 % kameniva ze SČ (2200 m3/km - nový profil KL)</t>
  </si>
  <si>
    <t>místa s odtěženým KL</t>
  </si>
  <si>
    <t>1961889009</t>
  </si>
  <si>
    <t>948276980</t>
  </si>
  <si>
    <t>0,1</t>
  </si>
  <si>
    <t>180291829</t>
  </si>
  <si>
    <t>932215870</t>
  </si>
  <si>
    <t>843</t>
  </si>
  <si>
    <t>1949141291</t>
  </si>
  <si>
    <t>vnější pásy 49E1 350HT</t>
  </si>
  <si>
    <t>km 8,155 - 8,315</t>
  </si>
  <si>
    <t>8315-8155</t>
  </si>
  <si>
    <t>km 8,345 - 8,585</t>
  </si>
  <si>
    <t>8585-8345</t>
  </si>
  <si>
    <t>km 8,735 - 9,035</t>
  </si>
  <si>
    <t>9035-8735</t>
  </si>
  <si>
    <t>km 9,046 - 9,306</t>
  </si>
  <si>
    <t>9306-9046</t>
  </si>
  <si>
    <t>výměna kolejnic 49E1 R260 oba pásy</t>
  </si>
  <si>
    <t>km 8,585 - 8,735</t>
  </si>
  <si>
    <t>(8735 - 8585)*2</t>
  </si>
  <si>
    <t>817239112</t>
  </si>
  <si>
    <t>1071</t>
  </si>
  <si>
    <t>1572985602</t>
  </si>
  <si>
    <t>(9424-8145)*2 + 4*50</t>
  </si>
  <si>
    <t>-1505955285</t>
  </si>
  <si>
    <t>710079951</t>
  </si>
  <si>
    <t>((9,424-8,145)*2000-VýmKolPas+7)/29</t>
  </si>
  <si>
    <t>8+8</t>
  </si>
  <si>
    <t>-2026163285</t>
  </si>
  <si>
    <t>SvarTer-16</t>
  </si>
  <si>
    <t>-680317073</t>
  </si>
  <si>
    <t>787355481</t>
  </si>
  <si>
    <t>5958125010</t>
  </si>
  <si>
    <t>Komplety s antikorozní úpravou ŽS 4 (svěrka ŽS4, šroub RS 1, matice M24, podložka Fe6)</t>
  </si>
  <si>
    <t>-389894711</t>
  </si>
  <si>
    <t>VPSpraz*4</t>
  </si>
  <si>
    <t>5913035210</t>
  </si>
  <si>
    <t>Demontáž celopryžové přejezdové konstrukce silně zatížené v koleji část vnější a vnitřní bez závěrných zídek</t>
  </si>
  <si>
    <t>-1874101491</t>
  </si>
  <si>
    <t>Demontáž celopryžové přejezdové konstrukce silně zatížené v koleji část vnější a vnitřní bez závěrných zídek. Poznámka: 1. V cenách jsou započteny náklady na demontáž konstrukce, naložení na dopravní prostředek.</t>
  </si>
  <si>
    <t>přejezd P8044</t>
  </si>
  <si>
    <t>9,3</t>
  </si>
  <si>
    <t>přejezd P8045</t>
  </si>
  <si>
    <t>12,6</t>
  </si>
  <si>
    <t>přejezd P8046</t>
  </si>
  <si>
    <t>14,4</t>
  </si>
  <si>
    <t>DemPryzPrej</t>
  </si>
  <si>
    <t>5913040210</t>
  </si>
  <si>
    <t>Montáž celopryžové přejezdové konstrukce silně zatížené v koleji část vnější a vnitřní bez závěrných zídek</t>
  </si>
  <si>
    <t>299598500</t>
  </si>
  <si>
    <t>Montáž celopryžové přejezdové konstrukce silně zatížené v koleji část vnější a vnitřní bez závěrných zídek. Poznámka: 1. V cenách jsou započteny náklady na montáž konstrukce. 2. V cenách nejsou obsaženy náklady na dodávku materiálu.</t>
  </si>
  <si>
    <t>5913070030</t>
  </si>
  <si>
    <t>Demontáž betonové přejezdové konstrukce část vnější a vnitřní včetně závěrných zídek</t>
  </si>
  <si>
    <t>-538066910</t>
  </si>
  <si>
    <t>Demontáž betonové přejezdové konstrukce část vnější a vnitřní včetně závěrných zídek. Poznámka: 1. V cenách jsou započteny náklady na demontáž konstrukce a naložení na dopravní prostředek.</t>
  </si>
  <si>
    <t>přejezd P8047</t>
  </si>
  <si>
    <t>1,5</t>
  </si>
  <si>
    <t>5913235010</t>
  </si>
  <si>
    <t>Dělení AB komunikace řezáním hloubky do 10 cm</t>
  </si>
  <si>
    <t>1266201837</t>
  </si>
  <si>
    <t>Dělení AB komunikace řezáním hloubky do 10 cm. Poznámka: 1. V cenách jsou započteny náklady na provedení úkolu.</t>
  </si>
  <si>
    <t>5913250010</t>
  </si>
  <si>
    <t>Zřízení konstrukce vozovky asfaltobetonové dle vzorového listu Ž lehké - ložní a obrusná vrstva tloušťky do 12 cm</t>
  </si>
  <si>
    <t>1222526427</t>
  </si>
  <si>
    <t>Zřízení konstrukce vozovky asfaltobetonové dle vzorového listu Ž lehké - ložní a obrusná vrstva tloušťky do 12 cm. Poznámka: 1. V cenách jsou započteny náklady na zřízení netuhé vozovky podle VL s živičným podkladem ze stmelených vrstev podle vzorového listu Ž. 2. V cenách nejsou obsaženy náklady na dodávku materiálu.</t>
  </si>
  <si>
    <t>5964161000</t>
  </si>
  <si>
    <t>Beton lehce zhutnitelný C 12/15;X0 F5 2 080 2 517</t>
  </si>
  <si>
    <t>1002857661</t>
  </si>
  <si>
    <t>5963146000</t>
  </si>
  <si>
    <t>Asfaltový beton ACO 11S 50/70 střednězrnný-obrusná vrstva</t>
  </si>
  <si>
    <t>-1355938677</t>
  </si>
  <si>
    <t>5913040030</t>
  </si>
  <si>
    <t>Montáž celopryžové přejezdové konstrukce málo zatížené v koleji část vnější a vnitřní včetně závěrných zídek</t>
  </si>
  <si>
    <t>-729105526</t>
  </si>
  <si>
    <t>Montáž celopryžové přejezdové konstrukce málo zatížené v koleji část vnější a vnitřní včetně závěrných zídek. Poznámka: 1. V cenách jsou započteny náklady na montáž konstrukce. 2. V cenách nejsou obsaženy náklady na dodávku materiálu.</t>
  </si>
  <si>
    <t>1,8</t>
  </si>
  <si>
    <t>40</t>
  </si>
  <si>
    <t>9902100100</t>
  </si>
  <si>
    <t>Doprava obousměrná mechanizací o nosnosti přes 3,5 t sypanin (kameniva, písku, suti, dlažebních kostek, atd.) do 10 km</t>
  </si>
  <si>
    <t>1382546230</t>
  </si>
  <si>
    <t>Doprava obousměrná mechanizací o nosnosti přes 3,5 t sypanin (kameniva, písku, suti, dlažebních kostek,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</si>
  <si>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doprava odpadu z přejezdu P8047</t>
  </si>
  <si>
    <t>41</t>
  </si>
  <si>
    <t>405997819</t>
  </si>
  <si>
    <t>-1102426114</t>
  </si>
  <si>
    <t>Doprava jednosměrná mechanizací o nosnosti přes 3,5 t sypanin (kameniva, písku, suti, dlažebních kostek, atd.) do 150 km Poznámka: 1. Ceny jsou určeny pro dopravu silničními i kolejovými vozidly. Objednatel předpokládá dopravu materiálu z nejbližšího místa (lomu, skládky) a to s využitím dopravy po železnici s využitím systému volných vozů, tzn. bez fakturace zpáteční cesty.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</si>
  <si>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43</t>
  </si>
  <si>
    <t>-699203973</t>
  </si>
  <si>
    <t>44</t>
  </si>
  <si>
    <t>9909000100</t>
  </si>
  <si>
    <t>Poplatek za uložení suti nebo hmot na oficiální skládku</t>
  </si>
  <si>
    <t>538284743</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</si>
  <si>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</si>
  <si>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Poznámka k položce:
odpad z přejezdu P8047</t>
  </si>
  <si>
    <t>VON - Vedlejší a ostatní náklady</t>
  </si>
  <si>
    <t>VRN - Vedlejší rozpočtové náklady</t>
  </si>
  <si>
    <t>VRN</t>
  </si>
  <si>
    <t>Vedlejší rozpočtové náklady</t>
  </si>
  <si>
    <t>022101001</t>
  </si>
  <si>
    <t>Geodetické práce Geodetické práce před opravou</t>
  </si>
  <si>
    <t>1431940888</t>
  </si>
  <si>
    <t>022101011</t>
  </si>
  <si>
    <t>Geodetické práce Geodetické práce v průběhu opravy</t>
  </si>
  <si>
    <t>1946601535</t>
  </si>
  <si>
    <t>022101021</t>
  </si>
  <si>
    <t>Geodetické práce Geodetické práce po ukončení opravy</t>
  </si>
  <si>
    <t>-764760462</t>
  </si>
  <si>
    <t>022121001</t>
  </si>
  <si>
    <t>Geodetické práce Diagnostika technické infrastruktury Vytýčení trasy inženýrských sítí</t>
  </si>
  <si>
    <t>hod</t>
  </si>
  <si>
    <t>-243953347</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</si>
  <si>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</si>
  <si>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</si>
  <si>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</si>
  <si>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soubor</t>
  </si>
  <si>
    <t>820986751</t>
  </si>
  <si>
    <t>033111001</t>
  </si>
  <si>
    <t>Provozní vlivy Výluka silničního provozu se zajištěním objížďky</t>
  </si>
  <si>
    <t>-306176686</t>
  </si>
  <si>
    <t>Přejezdy P8044, P8045, P8046, P8047</t>
  </si>
  <si>
    <t>033131001</t>
  </si>
  <si>
    <t>Provozní vlivy Organizační zajištění prací při zřizování a udržování BK kolejí a výhybek</t>
  </si>
  <si>
    <t>-1660670195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</si>
  <si>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</si>
  <si>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položce:
m = m koleje</t>
  </si>
  <si>
    <t>(1848 + 2758)/2</t>
  </si>
  <si>
    <t>SEZNAM FIGUR</t>
  </si>
  <si>
    <t>Výměra</t>
  </si>
  <si>
    <t xml:space="preserve"> SO 01</t>
  </si>
  <si>
    <t>Použití figury:</t>
  </si>
  <si>
    <t>DemKRBet_1</t>
  </si>
  <si>
    <t>DemKRDrev_1</t>
  </si>
  <si>
    <t xml:space="preserve"> SO 02</t>
  </si>
  <si>
    <t>SvarOdt</t>
  </si>
  <si>
    <t>12,6/0,6+1</t>
  </si>
  <si>
    <t>14,4/0,6+1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</si>
</sst>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
      <sz val="9"/>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9" fillId="0" borderId="0" xfId="0" applyFont="1" applyAlignment="1">
      <alignment vertical="center" wrapText="1"/>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12" fillId="0" borderId="0" xfId="0" applyFont="1" applyAlignment="1">
      <alignment vertical="center"/>
    </xf>
    <xf numFmtId="0" fontId="12" fillId="0" borderId="3" xfId="0" applyFont="1" applyBorder="1" applyAlignment="1" applyProtection="1">
      <alignment vertical="center"/>
      <protection locked="0"/>
    </xf>
    <xf numFmtId="0" fontId="44" fillId="0" borderId="22" xfId="0" applyFont="1" applyBorder="1" applyAlignment="1" applyProtection="1">
      <alignment horizontal="center" vertical="center"/>
      <protection locked="0"/>
    </xf>
    <xf numFmtId="49" fontId="44" fillId="0" borderId="22" xfId="0" applyNumberFormat="1"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44" fillId="0" borderId="22" xfId="0" applyFont="1" applyBorder="1" applyAlignment="1" applyProtection="1">
      <alignment horizontal="center" vertical="center" wrapText="1"/>
      <protection locked="0"/>
    </xf>
    <xf numFmtId="167" fontId="44" fillId="0" borderId="22" xfId="0" applyNumberFormat="1" applyFont="1" applyBorder="1" applyAlignment="1" applyProtection="1">
      <alignment vertical="center"/>
      <protection locked="0"/>
    </xf>
    <xf numFmtId="4" fontId="44" fillId="2" borderId="22" xfId="0" applyNumberFormat="1" applyFont="1" applyFill="1" applyBorder="1" applyAlignment="1" applyProtection="1">
      <alignment vertical="center"/>
      <protection locked="0"/>
    </xf>
    <xf numFmtId="4" fontId="44" fillId="0" borderId="22" xfId="0" applyNumberFormat="1" applyFont="1" applyBorder="1" applyAlignment="1" applyProtection="1">
      <alignment vertical="center"/>
      <protection locked="0"/>
    </xf>
    <xf numFmtId="0" fontId="12" fillId="0" borderId="3" xfId="0" applyFont="1" applyBorder="1" applyAlignment="1">
      <alignment vertical="center"/>
    </xf>
    <xf numFmtId="0" fontId="44" fillId="2" borderId="17" xfId="0" applyFont="1" applyFill="1" applyBorder="1" applyAlignment="1" applyProtection="1">
      <alignment horizontal="left" vertical="center"/>
      <protection locked="0"/>
    </xf>
    <xf numFmtId="0" fontId="44" fillId="0" borderId="0" xfId="0" applyFont="1" applyBorder="1" applyAlignment="1">
      <alignment horizontal="center" vertical="center"/>
    </xf>
    <xf numFmtId="0" fontId="12" fillId="0" borderId="0" xfId="0" applyFont="1" applyBorder="1" applyAlignment="1">
      <alignment vertical="center"/>
    </xf>
    <xf numFmtId="166" fontId="44" fillId="0" borderId="0" xfId="0" applyNumberFormat="1" applyFont="1" applyBorder="1" applyAlignment="1">
      <alignment vertical="center"/>
    </xf>
    <xf numFmtId="166" fontId="44" fillId="0" borderId="12" xfId="0" applyNumberFormat="1" applyFont="1" applyBorder="1" applyAlignment="1">
      <alignment vertical="center"/>
    </xf>
    <xf numFmtId="0" fontId="44" fillId="0" borderId="0" xfId="0" applyFont="1" applyAlignment="1">
      <alignment horizontal="left" vertical="center"/>
    </xf>
    <xf numFmtId="0" fontId="12" fillId="0" borderId="0" xfId="0" applyFont="1" applyAlignment="1">
      <alignment horizontal="left" vertical="center"/>
    </xf>
    <xf numFmtId="4" fontId="12"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710937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7" customHeight="1">
      <c r="AR2" s="262" t="s">
        <v>5</v>
      </c>
      <c r="AS2" s="228"/>
      <c r="AT2" s="228"/>
      <c r="AU2" s="228"/>
      <c r="AV2" s="228"/>
      <c r="AW2" s="228"/>
      <c r="AX2" s="228"/>
      <c r="AY2" s="228"/>
      <c r="AZ2" s="228"/>
      <c r="BA2" s="228"/>
      <c r="BB2" s="228"/>
      <c r="BC2" s="228"/>
      <c r="BD2" s="228"/>
      <c r="BE2" s="228"/>
      <c r="BS2" s="18" t="s">
        <v>6</v>
      </c>
      <c r="BT2" s="18" t="s">
        <v>7</v>
      </c>
    </row>
    <row r="3" spans="2:72" s="1" customFormat="1"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5" customHeight="1">
      <c r="B4" s="21"/>
      <c r="D4" s="22" t="s">
        <v>9</v>
      </c>
      <c r="AR4" s="21"/>
      <c r="AS4" s="23" t="s">
        <v>10</v>
      </c>
      <c r="BE4" s="24" t="s">
        <v>11</v>
      </c>
      <c r="BS4" s="18" t="s">
        <v>12</v>
      </c>
    </row>
    <row r="5" spans="2:71" s="1" customFormat="1" ht="12" customHeight="1">
      <c r="B5" s="21"/>
      <c r="D5" s="25" t="s">
        <v>13</v>
      </c>
      <c r="K5" s="227" t="s">
        <v>14</v>
      </c>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R5" s="21"/>
      <c r="BE5" s="224" t="s">
        <v>15</v>
      </c>
      <c r="BS5" s="18" t="s">
        <v>6</v>
      </c>
    </row>
    <row r="6" spans="2:71" s="1" customFormat="1" ht="37" customHeight="1">
      <c r="B6" s="21"/>
      <c r="D6" s="27" t="s">
        <v>16</v>
      </c>
      <c r="K6" s="229" t="s">
        <v>17</v>
      </c>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R6" s="21"/>
      <c r="BE6" s="225"/>
      <c r="BS6" s="18" t="s">
        <v>6</v>
      </c>
    </row>
    <row r="7" spans="2:71" s="1" customFormat="1" ht="12" customHeight="1">
      <c r="B7" s="21"/>
      <c r="D7" s="28" t="s">
        <v>18</v>
      </c>
      <c r="K7" s="26" t="s">
        <v>1</v>
      </c>
      <c r="AK7" s="28" t="s">
        <v>19</v>
      </c>
      <c r="AN7" s="26" t="s">
        <v>1</v>
      </c>
      <c r="AR7" s="21"/>
      <c r="BE7" s="225"/>
      <c r="BS7" s="18" t="s">
        <v>6</v>
      </c>
    </row>
    <row r="8" spans="2:71" s="1" customFormat="1" ht="12" customHeight="1">
      <c r="B8" s="21"/>
      <c r="D8" s="28" t="s">
        <v>20</v>
      </c>
      <c r="K8" s="26" t="s">
        <v>21</v>
      </c>
      <c r="AK8" s="28" t="s">
        <v>22</v>
      </c>
      <c r="AN8" s="29" t="s">
        <v>23</v>
      </c>
      <c r="AR8" s="21"/>
      <c r="BE8" s="225"/>
      <c r="BS8" s="18" t="s">
        <v>6</v>
      </c>
    </row>
    <row r="9" spans="2:71" s="1" customFormat="1" ht="14.4" customHeight="1">
      <c r="B9" s="21"/>
      <c r="AR9" s="21"/>
      <c r="BE9" s="225"/>
      <c r="BS9" s="18" t="s">
        <v>6</v>
      </c>
    </row>
    <row r="10" spans="2:71" s="1" customFormat="1" ht="12" customHeight="1">
      <c r="B10" s="21"/>
      <c r="D10" s="28" t="s">
        <v>24</v>
      </c>
      <c r="AK10" s="28" t="s">
        <v>25</v>
      </c>
      <c r="AN10" s="26" t="s">
        <v>26</v>
      </c>
      <c r="AR10" s="21"/>
      <c r="BE10" s="225"/>
      <c r="BS10" s="18" t="s">
        <v>6</v>
      </c>
    </row>
    <row r="11" spans="2:71" s="1" customFormat="1" ht="18.5" customHeight="1">
      <c r="B11" s="21"/>
      <c r="E11" s="26" t="s">
        <v>27</v>
      </c>
      <c r="AK11" s="28" t="s">
        <v>28</v>
      </c>
      <c r="AN11" s="26" t="s">
        <v>29</v>
      </c>
      <c r="AR11" s="21"/>
      <c r="BE11" s="225"/>
      <c r="BS11" s="18" t="s">
        <v>6</v>
      </c>
    </row>
    <row r="12" spans="2:71" s="1" customFormat="1" ht="7" customHeight="1">
      <c r="B12" s="21"/>
      <c r="AR12" s="21"/>
      <c r="BE12" s="225"/>
      <c r="BS12" s="18" t="s">
        <v>6</v>
      </c>
    </row>
    <row r="13" spans="2:71" s="1" customFormat="1" ht="12" customHeight="1">
      <c r="B13" s="21"/>
      <c r="D13" s="28" t="s">
        <v>30</v>
      </c>
      <c r="AK13" s="28" t="s">
        <v>25</v>
      </c>
      <c r="AN13" s="30" t="s">
        <v>31</v>
      </c>
      <c r="AR13" s="21"/>
      <c r="BE13" s="225"/>
      <c r="BS13" s="18" t="s">
        <v>6</v>
      </c>
    </row>
    <row r="14" spans="2:71" ht="12.5">
      <c r="B14" s="21"/>
      <c r="E14" s="230" t="s">
        <v>31</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8" t="s">
        <v>28</v>
      </c>
      <c r="AN14" s="30" t="s">
        <v>31</v>
      </c>
      <c r="AR14" s="21"/>
      <c r="BE14" s="225"/>
      <c r="BS14" s="18" t="s">
        <v>6</v>
      </c>
    </row>
    <row r="15" spans="2:71" s="1" customFormat="1" ht="7" customHeight="1">
      <c r="B15" s="21"/>
      <c r="AR15" s="21"/>
      <c r="BE15" s="225"/>
      <c r="BS15" s="18" t="s">
        <v>3</v>
      </c>
    </row>
    <row r="16" spans="2:71" s="1" customFormat="1" ht="12" customHeight="1">
      <c r="B16" s="21"/>
      <c r="D16" s="28" t="s">
        <v>32</v>
      </c>
      <c r="AK16" s="28" t="s">
        <v>25</v>
      </c>
      <c r="AN16" s="26" t="s">
        <v>1</v>
      </c>
      <c r="AR16" s="21"/>
      <c r="BE16" s="225"/>
      <c r="BS16" s="18" t="s">
        <v>3</v>
      </c>
    </row>
    <row r="17" spans="2:71" s="1" customFormat="1" ht="18.5" customHeight="1">
      <c r="B17" s="21"/>
      <c r="E17" s="26" t="s">
        <v>21</v>
      </c>
      <c r="AK17" s="28" t="s">
        <v>28</v>
      </c>
      <c r="AN17" s="26" t="s">
        <v>1</v>
      </c>
      <c r="AR17" s="21"/>
      <c r="BE17" s="225"/>
      <c r="BS17" s="18" t="s">
        <v>33</v>
      </c>
    </row>
    <row r="18" spans="2:71" s="1" customFormat="1" ht="7" customHeight="1">
      <c r="B18" s="21"/>
      <c r="AR18" s="21"/>
      <c r="BE18" s="225"/>
      <c r="BS18" s="18" t="s">
        <v>6</v>
      </c>
    </row>
    <row r="19" spans="2:71" s="1" customFormat="1" ht="12" customHeight="1">
      <c r="B19" s="21"/>
      <c r="D19" s="28" t="s">
        <v>34</v>
      </c>
      <c r="AK19" s="28" t="s">
        <v>25</v>
      </c>
      <c r="AN19" s="26" t="s">
        <v>1</v>
      </c>
      <c r="AR19" s="21"/>
      <c r="BE19" s="225"/>
      <c r="BS19" s="18" t="s">
        <v>6</v>
      </c>
    </row>
    <row r="20" spans="2:71" s="1" customFormat="1" ht="18.5" customHeight="1">
      <c r="B20" s="21"/>
      <c r="E20" s="26" t="s">
        <v>21</v>
      </c>
      <c r="AK20" s="28" t="s">
        <v>28</v>
      </c>
      <c r="AN20" s="26" t="s">
        <v>1</v>
      </c>
      <c r="AR20" s="21"/>
      <c r="BE20" s="225"/>
      <c r="BS20" s="18" t="s">
        <v>33</v>
      </c>
    </row>
    <row r="21" spans="2:57" s="1" customFormat="1" ht="7" customHeight="1">
      <c r="B21" s="21"/>
      <c r="AR21" s="21"/>
      <c r="BE21" s="225"/>
    </row>
    <row r="22" spans="2:57" s="1" customFormat="1" ht="12" customHeight="1">
      <c r="B22" s="21"/>
      <c r="D22" s="28" t="s">
        <v>35</v>
      </c>
      <c r="AR22" s="21"/>
      <c r="BE22" s="225"/>
    </row>
    <row r="23" spans="2:57" s="1" customFormat="1" ht="16.5" customHeight="1">
      <c r="B23" s="21"/>
      <c r="E23" s="232" t="s">
        <v>1</v>
      </c>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R23" s="21"/>
      <c r="BE23" s="225"/>
    </row>
    <row r="24" spans="2:57" s="1" customFormat="1" ht="7" customHeight="1">
      <c r="B24" s="21"/>
      <c r="AR24" s="21"/>
      <c r="BE24" s="225"/>
    </row>
    <row r="25" spans="2:57" s="1" customFormat="1" ht="7"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25"/>
    </row>
    <row r="26" spans="1:57" s="2" customFormat="1" ht="25.9" customHeight="1">
      <c r="A26" s="33"/>
      <c r="B26" s="34"/>
      <c r="C26" s="33"/>
      <c r="D26" s="35" t="s">
        <v>36</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f>ROUND(AG94,2)</f>
        <v>0</v>
      </c>
      <c r="AL26" s="234"/>
      <c r="AM26" s="234"/>
      <c r="AN26" s="234"/>
      <c r="AO26" s="234"/>
      <c r="AP26" s="33"/>
      <c r="AQ26" s="33"/>
      <c r="AR26" s="34"/>
      <c r="BE26" s="225"/>
    </row>
    <row r="27" spans="1:57" s="2" customFormat="1" ht="7"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25"/>
    </row>
    <row r="28" spans="1:57" s="2" customFormat="1" ht="12.5">
      <c r="A28" s="33"/>
      <c r="B28" s="34"/>
      <c r="C28" s="33"/>
      <c r="D28" s="33"/>
      <c r="E28" s="33"/>
      <c r="F28" s="33"/>
      <c r="G28" s="33"/>
      <c r="H28" s="33"/>
      <c r="I28" s="33"/>
      <c r="J28" s="33"/>
      <c r="K28" s="33"/>
      <c r="L28" s="235" t="s">
        <v>37</v>
      </c>
      <c r="M28" s="235"/>
      <c r="N28" s="235"/>
      <c r="O28" s="235"/>
      <c r="P28" s="235"/>
      <c r="Q28" s="33"/>
      <c r="R28" s="33"/>
      <c r="S28" s="33"/>
      <c r="T28" s="33"/>
      <c r="U28" s="33"/>
      <c r="V28" s="33"/>
      <c r="W28" s="235" t="s">
        <v>38</v>
      </c>
      <c r="X28" s="235"/>
      <c r="Y28" s="235"/>
      <c r="Z28" s="235"/>
      <c r="AA28" s="235"/>
      <c r="AB28" s="235"/>
      <c r="AC28" s="235"/>
      <c r="AD28" s="235"/>
      <c r="AE28" s="235"/>
      <c r="AF28" s="33"/>
      <c r="AG28" s="33"/>
      <c r="AH28" s="33"/>
      <c r="AI28" s="33"/>
      <c r="AJ28" s="33"/>
      <c r="AK28" s="235" t="s">
        <v>39</v>
      </c>
      <c r="AL28" s="235"/>
      <c r="AM28" s="235"/>
      <c r="AN28" s="235"/>
      <c r="AO28" s="235"/>
      <c r="AP28" s="33"/>
      <c r="AQ28" s="33"/>
      <c r="AR28" s="34"/>
      <c r="BE28" s="225"/>
    </row>
    <row r="29" spans="2:57" s="3" customFormat="1" ht="14.4" customHeight="1">
      <c r="B29" s="38"/>
      <c r="D29" s="28" t="s">
        <v>40</v>
      </c>
      <c r="F29" s="28" t="s">
        <v>41</v>
      </c>
      <c r="L29" s="238">
        <v>0.21</v>
      </c>
      <c r="M29" s="237"/>
      <c r="N29" s="237"/>
      <c r="O29" s="237"/>
      <c r="P29" s="237"/>
      <c r="W29" s="236">
        <f>ROUND(AZ94,2)</f>
        <v>0</v>
      </c>
      <c r="X29" s="237"/>
      <c r="Y29" s="237"/>
      <c r="Z29" s="237"/>
      <c r="AA29" s="237"/>
      <c r="AB29" s="237"/>
      <c r="AC29" s="237"/>
      <c r="AD29" s="237"/>
      <c r="AE29" s="237"/>
      <c r="AK29" s="236">
        <f>ROUND(AV94,2)</f>
        <v>0</v>
      </c>
      <c r="AL29" s="237"/>
      <c r="AM29" s="237"/>
      <c r="AN29" s="237"/>
      <c r="AO29" s="237"/>
      <c r="AR29" s="38"/>
      <c r="BE29" s="226"/>
    </row>
    <row r="30" spans="2:57" s="3" customFormat="1" ht="14.4" customHeight="1">
      <c r="B30" s="38"/>
      <c r="F30" s="28" t="s">
        <v>42</v>
      </c>
      <c r="L30" s="238">
        <v>0.15</v>
      </c>
      <c r="M30" s="237"/>
      <c r="N30" s="237"/>
      <c r="O30" s="237"/>
      <c r="P30" s="237"/>
      <c r="W30" s="236">
        <f>ROUND(BA94,2)</f>
        <v>0</v>
      </c>
      <c r="X30" s="237"/>
      <c r="Y30" s="237"/>
      <c r="Z30" s="237"/>
      <c r="AA30" s="237"/>
      <c r="AB30" s="237"/>
      <c r="AC30" s="237"/>
      <c r="AD30" s="237"/>
      <c r="AE30" s="237"/>
      <c r="AK30" s="236">
        <f>ROUND(AW94,2)</f>
        <v>0</v>
      </c>
      <c r="AL30" s="237"/>
      <c r="AM30" s="237"/>
      <c r="AN30" s="237"/>
      <c r="AO30" s="237"/>
      <c r="AR30" s="38"/>
      <c r="BE30" s="226"/>
    </row>
    <row r="31" spans="2:57" s="3" customFormat="1" ht="14.4" customHeight="1" hidden="1">
      <c r="B31" s="38"/>
      <c r="F31" s="28" t="s">
        <v>43</v>
      </c>
      <c r="L31" s="238">
        <v>0.21</v>
      </c>
      <c r="M31" s="237"/>
      <c r="N31" s="237"/>
      <c r="O31" s="237"/>
      <c r="P31" s="237"/>
      <c r="W31" s="236">
        <f>ROUND(BB94,2)</f>
        <v>0</v>
      </c>
      <c r="X31" s="237"/>
      <c r="Y31" s="237"/>
      <c r="Z31" s="237"/>
      <c r="AA31" s="237"/>
      <c r="AB31" s="237"/>
      <c r="AC31" s="237"/>
      <c r="AD31" s="237"/>
      <c r="AE31" s="237"/>
      <c r="AK31" s="236">
        <v>0</v>
      </c>
      <c r="AL31" s="237"/>
      <c r="AM31" s="237"/>
      <c r="AN31" s="237"/>
      <c r="AO31" s="237"/>
      <c r="AR31" s="38"/>
      <c r="BE31" s="226"/>
    </row>
    <row r="32" spans="2:57" s="3" customFormat="1" ht="14.4" customHeight="1" hidden="1">
      <c r="B32" s="38"/>
      <c r="F32" s="28" t="s">
        <v>44</v>
      </c>
      <c r="L32" s="238">
        <v>0.15</v>
      </c>
      <c r="M32" s="237"/>
      <c r="N32" s="237"/>
      <c r="O32" s="237"/>
      <c r="P32" s="237"/>
      <c r="W32" s="236">
        <f>ROUND(BC94,2)</f>
        <v>0</v>
      </c>
      <c r="X32" s="237"/>
      <c r="Y32" s="237"/>
      <c r="Z32" s="237"/>
      <c r="AA32" s="237"/>
      <c r="AB32" s="237"/>
      <c r="AC32" s="237"/>
      <c r="AD32" s="237"/>
      <c r="AE32" s="237"/>
      <c r="AK32" s="236">
        <v>0</v>
      </c>
      <c r="AL32" s="237"/>
      <c r="AM32" s="237"/>
      <c r="AN32" s="237"/>
      <c r="AO32" s="237"/>
      <c r="AR32" s="38"/>
      <c r="BE32" s="226"/>
    </row>
    <row r="33" spans="2:57" s="3" customFormat="1" ht="14.4" customHeight="1" hidden="1">
      <c r="B33" s="38"/>
      <c r="F33" s="28" t="s">
        <v>45</v>
      </c>
      <c r="L33" s="238">
        <v>0</v>
      </c>
      <c r="M33" s="237"/>
      <c r="N33" s="237"/>
      <c r="O33" s="237"/>
      <c r="P33" s="237"/>
      <c r="W33" s="236">
        <f>ROUND(BD94,2)</f>
        <v>0</v>
      </c>
      <c r="X33" s="237"/>
      <c r="Y33" s="237"/>
      <c r="Z33" s="237"/>
      <c r="AA33" s="237"/>
      <c r="AB33" s="237"/>
      <c r="AC33" s="237"/>
      <c r="AD33" s="237"/>
      <c r="AE33" s="237"/>
      <c r="AK33" s="236">
        <v>0</v>
      </c>
      <c r="AL33" s="237"/>
      <c r="AM33" s="237"/>
      <c r="AN33" s="237"/>
      <c r="AO33" s="237"/>
      <c r="AR33" s="38"/>
      <c r="BE33" s="226"/>
    </row>
    <row r="34" spans="1:57" s="2" customFormat="1" ht="7"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25"/>
    </row>
    <row r="35" spans="1:57" s="2" customFormat="1" ht="25.9" customHeight="1">
      <c r="A35" s="33"/>
      <c r="B35" s="34"/>
      <c r="C35" s="39"/>
      <c r="D35" s="40" t="s">
        <v>46</v>
      </c>
      <c r="E35" s="41"/>
      <c r="F35" s="41"/>
      <c r="G35" s="41"/>
      <c r="H35" s="41"/>
      <c r="I35" s="41"/>
      <c r="J35" s="41"/>
      <c r="K35" s="41"/>
      <c r="L35" s="41"/>
      <c r="M35" s="41"/>
      <c r="N35" s="41"/>
      <c r="O35" s="41"/>
      <c r="P35" s="41"/>
      <c r="Q35" s="41"/>
      <c r="R35" s="41"/>
      <c r="S35" s="41"/>
      <c r="T35" s="42" t="s">
        <v>47</v>
      </c>
      <c r="U35" s="41"/>
      <c r="V35" s="41"/>
      <c r="W35" s="41"/>
      <c r="X35" s="239" t="s">
        <v>48</v>
      </c>
      <c r="Y35" s="240"/>
      <c r="Z35" s="240"/>
      <c r="AA35" s="240"/>
      <c r="AB35" s="240"/>
      <c r="AC35" s="41"/>
      <c r="AD35" s="41"/>
      <c r="AE35" s="41"/>
      <c r="AF35" s="41"/>
      <c r="AG35" s="41"/>
      <c r="AH35" s="41"/>
      <c r="AI35" s="41"/>
      <c r="AJ35" s="41"/>
      <c r="AK35" s="241">
        <f>SUM(AK26:AK33)</f>
        <v>0</v>
      </c>
      <c r="AL35" s="240"/>
      <c r="AM35" s="240"/>
      <c r="AN35" s="240"/>
      <c r="AO35" s="242"/>
      <c r="AP35" s="39"/>
      <c r="AQ35" s="39"/>
      <c r="AR35" s="34"/>
      <c r="BE35" s="33"/>
    </row>
    <row r="36" spans="1:57" s="2" customFormat="1" ht="7"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 customHeight="1">
      <c r="B38" s="21"/>
      <c r="AR38" s="21"/>
    </row>
    <row r="39" spans="2:44" s="1" customFormat="1" ht="14.4" customHeight="1">
      <c r="B39" s="21"/>
      <c r="AR39" s="21"/>
    </row>
    <row r="40" spans="2:44" s="1" customFormat="1" ht="14.4" customHeight="1">
      <c r="B40" s="21"/>
      <c r="AR40" s="21"/>
    </row>
    <row r="41" spans="2:44" s="1" customFormat="1" ht="14.4" customHeight="1">
      <c r="B41" s="21"/>
      <c r="AR41" s="21"/>
    </row>
    <row r="42" spans="2:44" s="1" customFormat="1" ht="14.4" customHeight="1">
      <c r="B42" s="21"/>
      <c r="AR42" s="21"/>
    </row>
    <row r="43" spans="2:44" s="1" customFormat="1" ht="14.4" customHeight="1">
      <c r="B43" s="21"/>
      <c r="AR43" s="21"/>
    </row>
    <row r="44" spans="2:44" s="1" customFormat="1" ht="14.4" customHeight="1">
      <c r="B44" s="21"/>
      <c r="AR44" s="21"/>
    </row>
    <row r="45" spans="2:44" s="1" customFormat="1" ht="14.4" customHeight="1">
      <c r="B45" s="21"/>
      <c r="AR45" s="21"/>
    </row>
    <row r="46" spans="2:44" s="1" customFormat="1" ht="14.4" customHeight="1">
      <c r="B46" s="21"/>
      <c r="AR46" s="21"/>
    </row>
    <row r="47" spans="2:44" s="1" customFormat="1" ht="14.4" customHeight="1">
      <c r="B47" s="21"/>
      <c r="AR47" s="21"/>
    </row>
    <row r="48" spans="2:44" s="1" customFormat="1" ht="14.4" customHeight="1">
      <c r="B48" s="21"/>
      <c r="AR48" s="21"/>
    </row>
    <row r="49" spans="2:44" s="2" customFormat="1" ht="14.4" customHeight="1">
      <c r="B49" s="43"/>
      <c r="D49" s="44" t="s">
        <v>49</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50</v>
      </c>
      <c r="AI49" s="45"/>
      <c r="AJ49" s="45"/>
      <c r="AK49" s="45"/>
      <c r="AL49" s="45"/>
      <c r="AM49" s="45"/>
      <c r="AN49" s="45"/>
      <c r="AO49" s="45"/>
      <c r="AR49" s="43"/>
    </row>
    <row r="50" spans="2:44" ht="10">
      <c r="B50" s="21"/>
      <c r="AR50" s="21"/>
    </row>
    <row r="51" spans="2:44" ht="10">
      <c r="B51" s="21"/>
      <c r="AR51" s="21"/>
    </row>
    <row r="52" spans="2:44" ht="10">
      <c r="B52" s="21"/>
      <c r="AR52" s="21"/>
    </row>
    <row r="53" spans="2:44" ht="10">
      <c r="B53" s="21"/>
      <c r="AR53" s="21"/>
    </row>
    <row r="54" spans="2:44" ht="10">
      <c r="B54" s="21"/>
      <c r="AR54" s="21"/>
    </row>
    <row r="55" spans="2:44" ht="10">
      <c r="B55" s="21"/>
      <c r="AR55" s="21"/>
    </row>
    <row r="56" spans="2:44" ht="10">
      <c r="B56" s="21"/>
      <c r="AR56" s="21"/>
    </row>
    <row r="57" spans="2:44" ht="10">
      <c r="B57" s="21"/>
      <c r="AR57" s="21"/>
    </row>
    <row r="58" spans="2:44" ht="10">
      <c r="B58" s="21"/>
      <c r="AR58" s="21"/>
    </row>
    <row r="59" spans="2:44" ht="10">
      <c r="B59" s="21"/>
      <c r="AR59" s="21"/>
    </row>
    <row r="60" spans="1:57" s="2" customFormat="1" ht="12.5">
      <c r="A60" s="33"/>
      <c r="B60" s="34"/>
      <c r="C60" s="33"/>
      <c r="D60" s="46" t="s">
        <v>51</v>
      </c>
      <c r="E60" s="36"/>
      <c r="F60" s="36"/>
      <c r="G60" s="36"/>
      <c r="H60" s="36"/>
      <c r="I60" s="36"/>
      <c r="J60" s="36"/>
      <c r="K60" s="36"/>
      <c r="L60" s="36"/>
      <c r="M60" s="36"/>
      <c r="N60" s="36"/>
      <c r="O60" s="36"/>
      <c r="P60" s="36"/>
      <c r="Q60" s="36"/>
      <c r="R60" s="36"/>
      <c r="S60" s="36"/>
      <c r="T60" s="36"/>
      <c r="U60" s="36"/>
      <c r="V60" s="46" t="s">
        <v>52</v>
      </c>
      <c r="W60" s="36"/>
      <c r="X60" s="36"/>
      <c r="Y60" s="36"/>
      <c r="Z60" s="36"/>
      <c r="AA60" s="36"/>
      <c r="AB60" s="36"/>
      <c r="AC60" s="36"/>
      <c r="AD60" s="36"/>
      <c r="AE60" s="36"/>
      <c r="AF60" s="36"/>
      <c r="AG60" s="36"/>
      <c r="AH60" s="46" t="s">
        <v>51</v>
      </c>
      <c r="AI60" s="36"/>
      <c r="AJ60" s="36"/>
      <c r="AK60" s="36"/>
      <c r="AL60" s="36"/>
      <c r="AM60" s="46" t="s">
        <v>52</v>
      </c>
      <c r="AN60" s="36"/>
      <c r="AO60" s="36"/>
      <c r="AP60" s="33"/>
      <c r="AQ60" s="33"/>
      <c r="AR60" s="34"/>
      <c r="BE60" s="33"/>
    </row>
    <row r="61" spans="2:44" ht="10">
      <c r="B61" s="21"/>
      <c r="AR61" s="21"/>
    </row>
    <row r="62" spans="2:44" ht="10">
      <c r="B62" s="21"/>
      <c r="AR62" s="21"/>
    </row>
    <row r="63" spans="2:44" ht="10">
      <c r="B63" s="21"/>
      <c r="AR63" s="21"/>
    </row>
    <row r="64" spans="1:57" s="2" customFormat="1" ht="13">
      <c r="A64" s="33"/>
      <c r="B64" s="34"/>
      <c r="C64" s="33"/>
      <c r="D64" s="44" t="s">
        <v>53</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54</v>
      </c>
      <c r="AI64" s="47"/>
      <c r="AJ64" s="47"/>
      <c r="AK64" s="47"/>
      <c r="AL64" s="47"/>
      <c r="AM64" s="47"/>
      <c r="AN64" s="47"/>
      <c r="AO64" s="47"/>
      <c r="AP64" s="33"/>
      <c r="AQ64" s="33"/>
      <c r="AR64" s="34"/>
      <c r="BE64" s="33"/>
    </row>
    <row r="65" spans="2:44" ht="10">
      <c r="B65" s="21"/>
      <c r="AR65" s="21"/>
    </row>
    <row r="66" spans="2:44" ht="10">
      <c r="B66" s="21"/>
      <c r="AR66" s="21"/>
    </row>
    <row r="67" spans="2:44" ht="10">
      <c r="B67" s="21"/>
      <c r="AR67" s="21"/>
    </row>
    <row r="68" spans="2:44" ht="10">
      <c r="B68" s="21"/>
      <c r="AR68" s="21"/>
    </row>
    <row r="69" spans="2:44" ht="10">
      <c r="B69" s="21"/>
      <c r="AR69" s="21"/>
    </row>
    <row r="70" spans="2:44" ht="10">
      <c r="B70" s="21"/>
      <c r="AR70" s="21"/>
    </row>
    <row r="71" spans="2:44" ht="10">
      <c r="B71" s="21"/>
      <c r="AR71" s="21"/>
    </row>
    <row r="72" spans="2:44" ht="10">
      <c r="B72" s="21"/>
      <c r="AR72" s="21"/>
    </row>
    <row r="73" spans="2:44" ht="10">
      <c r="B73" s="21"/>
      <c r="AR73" s="21"/>
    </row>
    <row r="74" spans="2:44" ht="10">
      <c r="B74" s="21"/>
      <c r="AR74" s="21"/>
    </row>
    <row r="75" spans="1:57" s="2" customFormat="1" ht="12.5">
      <c r="A75" s="33"/>
      <c r="B75" s="34"/>
      <c r="C75" s="33"/>
      <c r="D75" s="46" t="s">
        <v>51</v>
      </c>
      <c r="E75" s="36"/>
      <c r="F75" s="36"/>
      <c r="G75" s="36"/>
      <c r="H75" s="36"/>
      <c r="I75" s="36"/>
      <c r="J75" s="36"/>
      <c r="K75" s="36"/>
      <c r="L75" s="36"/>
      <c r="M75" s="36"/>
      <c r="N75" s="36"/>
      <c r="O75" s="36"/>
      <c r="P75" s="36"/>
      <c r="Q75" s="36"/>
      <c r="R75" s="36"/>
      <c r="S75" s="36"/>
      <c r="T75" s="36"/>
      <c r="U75" s="36"/>
      <c r="V75" s="46" t="s">
        <v>52</v>
      </c>
      <c r="W75" s="36"/>
      <c r="X75" s="36"/>
      <c r="Y75" s="36"/>
      <c r="Z75" s="36"/>
      <c r="AA75" s="36"/>
      <c r="AB75" s="36"/>
      <c r="AC75" s="36"/>
      <c r="AD75" s="36"/>
      <c r="AE75" s="36"/>
      <c r="AF75" s="36"/>
      <c r="AG75" s="36"/>
      <c r="AH75" s="46" t="s">
        <v>51</v>
      </c>
      <c r="AI75" s="36"/>
      <c r="AJ75" s="36"/>
      <c r="AK75" s="36"/>
      <c r="AL75" s="36"/>
      <c r="AM75" s="46" t="s">
        <v>52</v>
      </c>
      <c r="AN75" s="36"/>
      <c r="AO75" s="36"/>
      <c r="AP75" s="33"/>
      <c r="AQ75" s="33"/>
      <c r="AR75" s="34"/>
      <c r="BE75" s="33"/>
    </row>
    <row r="76" spans="1:57" s="2" customFormat="1" ht="10">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7"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7"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5" customHeight="1">
      <c r="A82" s="33"/>
      <c r="B82" s="34"/>
      <c r="C82" s="22" t="s">
        <v>55</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7"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633180308</v>
      </c>
      <c r="AR84" s="52"/>
    </row>
    <row r="85" spans="2:44" s="5" customFormat="1" ht="37" customHeight="1">
      <c r="B85" s="53"/>
      <c r="C85" s="54" t="s">
        <v>16</v>
      </c>
      <c r="L85" s="243" t="str">
        <f>K6</f>
        <v>Oprava trati v úseku Újezdec u Luhačovic - Luhačovice</v>
      </c>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R85" s="53"/>
    </row>
    <row r="86" spans="1:57" s="2" customFormat="1" ht="7"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45" t="str">
        <f>IF(AN8="","",AN8)</f>
        <v>16. 8. 2023</v>
      </c>
      <c r="AN87" s="245"/>
      <c r="AO87" s="33"/>
      <c r="AP87" s="33"/>
      <c r="AQ87" s="33"/>
      <c r="AR87" s="34"/>
      <c r="BE87" s="33"/>
    </row>
    <row r="88" spans="1:57" s="2" customFormat="1" ht="7"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15" customHeight="1">
      <c r="A89" s="33"/>
      <c r="B89" s="34"/>
      <c r="C89" s="28" t="s">
        <v>24</v>
      </c>
      <c r="D89" s="33"/>
      <c r="E89" s="33"/>
      <c r="F89" s="33"/>
      <c r="G89" s="33"/>
      <c r="H89" s="33"/>
      <c r="I89" s="33"/>
      <c r="J89" s="33"/>
      <c r="K89" s="33"/>
      <c r="L89" s="4" t="str">
        <f>IF(E11="","",E11)</f>
        <v>Správa železnic s.o.</v>
      </c>
      <c r="M89" s="33"/>
      <c r="N89" s="33"/>
      <c r="O89" s="33"/>
      <c r="P89" s="33"/>
      <c r="Q89" s="33"/>
      <c r="R89" s="33"/>
      <c r="S89" s="33"/>
      <c r="T89" s="33"/>
      <c r="U89" s="33"/>
      <c r="V89" s="33"/>
      <c r="W89" s="33"/>
      <c r="X89" s="33"/>
      <c r="Y89" s="33"/>
      <c r="Z89" s="33"/>
      <c r="AA89" s="33"/>
      <c r="AB89" s="33"/>
      <c r="AC89" s="33"/>
      <c r="AD89" s="33"/>
      <c r="AE89" s="33"/>
      <c r="AF89" s="33"/>
      <c r="AG89" s="33"/>
      <c r="AH89" s="33"/>
      <c r="AI89" s="28" t="s">
        <v>32</v>
      </c>
      <c r="AJ89" s="33"/>
      <c r="AK89" s="33"/>
      <c r="AL89" s="33"/>
      <c r="AM89" s="246" t="str">
        <f>IF(E17="","",E17)</f>
        <v xml:space="preserve"> </v>
      </c>
      <c r="AN89" s="247"/>
      <c r="AO89" s="247"/>
      <c r="AP89" s="247"/>
      <c r="AQ89" s="33"/>
      <c r="AR89" s="34"/>
      <c r="AS89" s="248" t="s">
        <v>56</v>
      </c>
      <c r="AT89" s="249"/>
      <c r="AU89" s="57"/>
      <c r="AV89" s="57"/>
      <c r="AW89" s="57"/>
      <c r="AX89" s="57"/>
      <c r="AY89" s="57"/>
      <c r="AZ89" s="57"/>
      <c r="BA89" s="57"/>
      <c r="BB89" s="57"/>
      <c r="BC89" s="57"/>
      <c r="BD89" s="58"/>
      <c r="BE89" s="33"/>
    </row>
    <row r="90" spans="1:57" s="2" customFormat="1" ht="15.15" customHeight="1">
      <c r="A90" s="33"/>
      <c r="B90" s="34"/>
      <c r="C90" s="28" t="s">
        <v>30</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34</v>
      </c>
      <c r="AJ90" s="33"/>
      <c r="AK90" s="33"/>
      <c r="AL90" s="33"/>
      <c r="AM90" s="246" t="str">
        <f>IF(E20="","",E20)</f>
        <v xml:space="preserve"> </v>
      </c>
      <c r="AN90" s="247"/>
      <c r="AO90" s="247"/>
      <c r="AP90" s="247"/>
      <c r="AQ90" s="33"/>
      <c r="AR90" s="34"/>
      <c r="AS90" s="250"/>
      <c r="AT90" s="251"/>
      <c r="AU90" s="59"/>
      <c r="AV90" s="59"/>
      <c r="AW90" s="59"/>
      <c r="AX90" s="59"/>
      <c r="AY90" s="59"/>
      <c r="AZ90" s="59"/>
      <c r="BA90" s="59"/>
      <c r="BB90" s="59"/>
      <c r="BC90" s="59"/>
      <c r="BD90" s="60"/>
      <c r="BE90" s="33"/>
    </row>
    <row r="91" spans="1:57" s="2" customFormat="1" ht="10.75"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50"/>
      <c r="AT91" s="251"/>
      <c r="AU91" s="59"/>
      <c r="AV91" s="59"/>
      <c r="AW91" s="59"/>
      <c r="AX91" s="59"/>
      <c r="AY91" s="59"/>
      <c r="AZ91" s="59"/>
      <c r="BA91" s="59"/>
      <c r="BB91" s="59"/>
      <c r="BC91" s="59"/>
      <c r="BD91" s="60"/>
      <c r="BE91" s="33"/>
    </row>
    <row r="92" spans="1:57" s="2" customFormat="1" ht="29.25" customHeight="1">
      <c r="A92" s="33"/>
      <c r="B92" s="34"/>
      <c r="C92" s="252" t="s">
        <v>57</v>
      </c>
      <c r="D92" s="253"/>
      <c r="E92" s="253"/>
      <c r="F92" s="253"/>
      <c r="G92" s="253"/>
      <c r="H92" s="61"/>
      <c r="I92" s="254" t="s">
        <v>58</v>
      </c>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5" t="s">
        <v>59</v>
      </c>
      <c r="AH92" s="253"/>
      <c r="AI92" s="253"/>
      <c r="AJ92" s="253"/>
      <c r="AK92" s="253"/>
      <c r="AL92" s="253"/>
      <c r="AM92" s="253"/>
      <c r="AN92" s="254" t="s">
        <v>60</v>
      </c>
      <c r="AO92" s="253"/>
      <c r="AP92" s="256"/>
      <c r="AQ92" s="62" t="s">
        <v>61</v>
      </c>
      <c r="AR92" s="34"/>
      <c r="AS92" s="63" t="s">
        <v>62</v>
      </c>
      <c r="AT92" s="64" t="s">
        <v>63</v>
      </c>
      <c r="AU92" s="64" t="s">
        <v>64</v>
      </c>
      <c r="AV92" s="64" t="s">
        <v>65</v>
      </c>
      <c r="AW92" s="64" t="s">
        <v>66</v>
      </c>
      <c r="AX92" s="64" t="s">
        <v>67</v>
      </c>
      <c r="AY92" s="64" t="s">
        <v>68</v>
      </c>
      <c r="AZ92" s="64" t="s">
        <v>69</v>
      </c>
      <c r="BA92" s="64" t="s">
        <v>70</v>
      </c>
      <c r="BB92" s="64" t="s">
        <v>71</v>
      </c>
      <c r="BC92" s="64" t="s">
        <v>72</v>
      </c>
      <c r="BD92" s="65" t="s">
        <v>73</v>
      </c>
      <c r="BE92" s="33"/>
    </row>
    <row r="93" spans="1:57" s="2" customFormat="1" ht="10.75"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 customHeight="1">
      <c r="B94" s="69"/>
      <c r="C94" s="70" t="s">
        <v>74</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60">
        <f>ROUND(SUM(AG95:AG97),2)</f>
        <v>0</v>
      </c>
      <c r="AH94" s="260"/>
      <c r="AI94" s="260"/>
      <c r="AJ94" s="260"/>
      <c r="AK94" s="260"/>
      <c r="AL94" s="260"/>
      <c r="AM94" s="260"/>
      <c r="AN94" s="261">
        <f>SUM(AG94,AT94)</f>
        <v>0</v>
      </c>
      <c r="AO94" s="261"/>
      <c r="AP94" s="261"/>
      <c r="AQ94" s="73" t="s">
        <v>1</v>
      </c>
      <c r="AR94" s="69"/>
      <c r="AS94" s="74">
        <f>ROUND(SUM(AS95:AS97),2)</f>
        <v>0</v>
      </c>
      <c r="AT94" s="75">
        <f>ROUND(SUM(AV94:AW94),2)</f>
        <v>0</v>
      </c>
      <c r="AU94" s="76">
        <f>ROUND(SUM(AU95:AU97),5)</f>
        <v>0</v>
      </c>
      <c r="AV94" s="75">
        <f>ROUND(AZ94*L29,2)</f>
        <v>0</v>
      </c>
      <c r="AW94" s="75">
        <f>ROUND(BA94*L30,2)</f>
        <v>0</v>
      </c>
      <c r="AX94" s="75">
        <f>ROUND(BB94*L29,2)</f>
        <v>0</v>
      </c>
      <c r="AY94" s="75">
        <f>ROUND(BC94*L30,2)</f>
        <v>0</v>
      </c>
      <c r="AZ94" s="75">
        <f>ROUND(SUM(AZ95:AZ97),2)</f>
        <v>0</v>
      </c>
      <c r="BA94" s="75">
        <f>ROUND(SUM(BA95:BA97),2)</f>
        <v>0</v>
      </c>
      <c r="BB94" s="75">
        <f>ROUND(SUM(BB95:BB97),2)</f>
        <v>0</v>
      </c>
      <c r="BC94" s="75">
        <f>ROUND(SUM(BC95:BC97),2)</f>
        <v>0</v>
      </c>
      <c r="BD94" s="77">
        <f>ROUND(SUM(BD95:BD97),2)</f>
        <v>0</v>
      </c>
      <c r="BS94" s="78" t="s">
        <v>75</v>
      </c>
      <c r="BT94" s="78" t="s">
        <v>76</v>
      </c>
      <c r="BU94" s="79" t="s">
        <v>77</v>
      </c>
      <c r="BV94" s="78" t="s">
        <v>78</v>
      </c>
      <c r="BW94" s="78" t="s">
        <v>4</v>
      </c>
      <c r="BX94" s="78" t="s">
        <v>79</v>
      </c>
      <c r="CL94" s="78" t="s">
        <v>1</v>
      </c>
    </row>
    <row r="95" spans="1:91" s="7" customFormat="1" ht="24.75" customHeight="1">
      <c r="A95" s="80" t="s">
        <v>80</v>
      </c>
      <c r="B95" s="81"/>
      <c r="C95" s="82"/>
      <c r="D95" s="259" t="s">
        <v>81</v>
      </c>
      <c r="E95" s="259"/>
      <c r="F95" s="259"/>
      <c r="G95" s="259"/>
      <c r="H95" s="259"/>
      <c r="I95" s="83"/>
      <c r="J95" s="259" t="s">
        <v>82</v>
      </c>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7">
        <f>'SO 01 - Oprava koleje v ú...'!J30</f>
        <v>0</v>
      </c>
      <c r="AH95" s="258"/>
      <c r="AI95" s="258"/>
      <c r="AJ95" s="258"/>
      <c r="AK95" s="258"/>
      <c r="AL95" s="258"/>
      <c r="AM95" s="258"/>
      <c r="AN95" s="257">
        <f>SUM(AG95,AT95)</f>
        <v>0</v>
      </c>
      <c r="AO95" s="258"/>
      <c r="AP95" s="258"/>
      <c r="AQ95" s="84" t="s">
        <v>83</v>
      </c>
      <c r="AR95" s="81"/>
      <c r="AS95" s="85">
        <v>0</v>
      </c>
      <c r="AT95" s="86">
        <f>ROUND(SUM(AV95:AW95),2)</f>
        <v>0</v>
      </c>
      <c r="AU95" s="87">
        <f>'SO 01 - Oprava koleje v ú...'!P120</f>
        <v>0</v>
      </c>
      <c r="AV95" s="86">
        <f>'SO 01 - Oprava koleje v ú...'!J33</f>
        <v>0</v>
      </c>
      <c r="AW95" s="86">
        <f>'SO 01 - Oprava koleje v ú...'!J34</f>
        <v>0</v>
      </c>
      <c r="AX95" s="86">
        <f>'SO 01 - Oprava koleje v ú...'!J35</f>
        <v>0</v>
      </c>
      <c r="AY95" s="86">
        <f>'SO 01 - Oprava koleje v ú...'!J36</f>
        <v>0</v>
      </c>
      <c r="AZ95" s="86">
        <f>'SO 01 - Oprava koleje v ú...'!F33</f>
        <v>0</v>
      </c>
      <c r="BA95" s="86">
        <f>'SO 01 - Oprava koleje v ú...'!F34</f>
        <v>0</v>
      </c>
      <c r="BB95" s="86">
        <f>'SO 01 - Oprava koleje v ú...'!F35</f>
        <v>0</v>
      </c>
      <c r="BC95" s="86">
        <f>'SO 01 - Oprava koleje v ú...'!F36</f>
        <v>0</v>
      </c>
      <c r="BD95" s="88">
        <f>'SO 01 - Oprava koleje v ú...'!F37</f>
        <v>0</v>
      </c>
      <c r="BT95" s="89" t="s">
        <v>84</v>
      </c>
      <c r="BV95" s="89" t="s">
        <v>78</v>
      </c>
      <c r="BW95" s="89" t="s">
        <v>85</v>
      </c>
      <c r="BX95" s="89" t="s">
        <v>4</v>
      </c>
      <c r="CL95" s="89" t="s">
        <v>1</v>
      </c>
      <c r="CM95" s="89" t="s">
        <v>86</v>
      </c>
    </row>
    <row r="96" spans="1:91" s="7" customFormat="1" ht="24.75" customHeight="1">
      <c r="A96" s="80" t="s">
        <v>80</v>
      </c>
      <c r="B96" s="81"/>
      <c r="C96" s="82"/>
      <c r="D96" s="259" t="s">
        <v>87</v>
      </c>
      <c r="E96" s="259"/>
      <c r="F96" s="259"/>
      <c r="G96" s="259"/>
      <c r="H96" s="259"/>
      <c r="I96" s="83"/>
      <c r="J96" s="259" t="s">
        <v>88</v>
      </c>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7">
        <f>'SO 02 - Oprava koleje v ú...'!J30</f>
        <v>0</v>
      </c>
      <c r="AH96" s="258"/>
      <c r="AI96" s="258"/>
      <c r="AJ96" s="258"/>
      <c r="AK96" s="258"/>
      <c r="AL96" s="258"/>
      <c r="AM96" s="258"/>
      <c r="AN96" s="257">
        <f>SUM(AG96,AT96)</f>
        <v>0</v>
      </c>
      <c r="AO96" s="258"/>
      <c r="AP96" s="258"/>
      <c r="AQ96" s="84" t="s">
        <v>83</v>
      </c>
      <c r="AR96" s="81"/>
      <c r="AS96" s="85">
        <v>0</v>
      </c>
      <c r="AT96" s="86">
        <f>ROUND(SUM(AV96:AW96),2)</f>
        <v>0</v>
      </c>
      <c r="AU96" s="87">
        <f>'SO 02 - Oprava koleje v ú...'!P120</f>
        <v>0</v>
      </c>
      <c r="AV96" s="86">
        <f>'SO 02 - Oprava koleje v ú...'!J33</f>
        <v>0</v>
      </c>
      <c r="AW96" s="86">
        <f>'SO 02 - Oprava koleje v ú...'!J34</f>
        <v>0</v>
      </c>
      <c r="AX96" s="86">
        <f>'SO 02 - Oprava koleje v ú...'!J35</f>
        <v>0</v>
      </c>
      <c r="AY96" s="86">
        <f>'SO 02 - Oprava koleje v ú...'!J36</f>
        <v>0</v>
      </c>
      <c r="AZ96" s="86">
        <f>'SO 02 - Oprava koleje v ú...'!F33</f>
        <v>0</v>
      </c>
      <c r="BA96" s="86">
        <f>'SO 02 - Oprava koleje v ú...'!F34</f>
        <v>0</v>
      </c>
      <c r="BB96" s="86">
        <f>'SO 02 - Oprava koleje v ú...'!F35</f>
        <v>0</v>
      </c>
      <c r="BC96" s="86">
        <f>'SO 02 - Oprava koleje v ú...'!F36</f>
        <v>0</v>
      </c>
      <c r="BD96" s="88">
        <f>'SO 02 - Oprava koleje v ú...'!F37</f>
        <v>0</v>
      </c>
      <c r="BT96" s="89" t="s">
        <v>84</v>
      </c>
      <c r="BV96" s="89" t="s">
        <v>78</v>
      </c>
      <c r="BW96" s="89" t="s">
        <v>89</v>
      </c>
      <c r="BX96" s="89" t="s">
        <v>4</v>
      </c>
      <c r="CL96" s="89" t="s">
        <v>1</v>
      </c>
      <c r="CM96" s="89" t="s">
        <v>86</v>
      </c>
    </row>
    <row r="97" spans="1:91" s="7" customFormat="1" ht="16.5" customHeight="1">
      <c r="A97" s="80" t="s">
        <v>80</v>
      </c>
      <c r="B97" s="81"/>
      <c r="C97" s="82"/>
      <c r="D97" s="259" t="s">
        <v>90</v>
      </c>
      <c r="E97" s="259"/>
      <c r="F97" s="259"/>
      <c r="G97" s="259"/>
      <c r="H97" s="259"/>
      <c r="I97" s="83"/>
      <c r="J97" s="259" t="s">
        <v>91</v>
      </c>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7">
        <f>'VON - Vedlejší a ostatní ...'!J30</f>
        <v>0</v>
      </c>
      <c r="AH97" s="258"/>
      <c r="AI97" s="258"/>
      <c r="AJ97" s="258"/>
      <c r="AK97" s="258"/>
      <c r="AL97" s="258"/>
      <c r="AM97" s="258"/>
      <c r="AN97" s="257">
        <f>SUM(AG97,AT97)</f>
        <v>0</v>
      </c>
      <c r="AO97" s="258"/>
      <c r="AP97" s="258"/>
      <c r="AQ97" s="84" t="s">
        <v>83</v>
      </c>
      <c r="AR97" s="81"/>
      <c r="AS97" s="90">
        <v>0</v>
      </c>
      <c r="AT97" s="91">
        <f>ROUND(SUM(AV97:AW97),2)</f>
        <v>0</v>
      </c>
      <c r="AU97" s="92">
        <f>'VON - Vedlejší a ostatní ...'!P117</f>
        <v>0</v>
      </c>
      <c r="AV97" s="91">
        <f>'VON - Vedlejší a ostatní ...'!J33</f>
        <v>0</v>
      </c>
      <c r="AW97" s="91">
        <f>'VON - Vedlejší a ostatní ...'!J34</f>
        <v>0</v>
      </c>
      <c r="AX97" s="91">
        <f>'VON - Vedlejší a ostatní ...'!J35</f>
        <v>0</v>
      </c>
      <c r="AY97" s="91">
        <f>'VON - Vedlejší a ostatní ...'!J36</f>
        <v>0</v>
      </c>
      <c r="AZ97" s="91">
        <f>'VON - Vedlejší a ostatní ...'!F33</f>
        <v>0</v>
      </c>
      <c r="BA97" s="91">
        <f>'VON - Vedlejší a ostatní ...'!F34</f>
        <v>0</v>
      </c>
      <c r="BB97" s="91">
        <f>'VON - Vedlejší a ostatní ...'!F35</f>
        <v>0</v>
      </c>
      <c r="BC97" s="91">
        <f>'VON - Vedlejší a ostatní ...'!F36</f>
        <v>0</v>
      </c>
      <c r="BD97" s="93">
        <f>'VON - Vedlejší a ostatní ...'!F37</f>
        <v>0</v>
      </c>
      <c r="BT97" s="89" t="s">
        <v>84</v>
      </c>
      <c r="BV97" s="89" t="s">
        <v>78</v>
      </c>
      <c r="BW97" s="89" t="s">
        <v>92</v>
      </c>
      <c r="BX97" s="89" t="s">
        <v>4</v>
      </c>
      <c r="CL97" s="89" t="s">
        <v>1</v>
      </c>
      <c r="CM97" s="89" t="s">
        <v>86</v>
      </c>
    </row>
    <row r="98" spans="1:57" s="2" customFormat="1" ht="30" customHeight="1">
      <c r="A98" s="33"/>
      <c r="B98" s="34"/>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4"/>
      <c r="AS98" s="33"/>
      <c r="AT98" s="33"/>
      <c r="AU98" s="33"/>
      <c r="AV98" s="33"/>
      <c r="AW98" s="33"/>
      <c r="AX98" s="33"/>
      <c r="AY98" s="33"/>
      <c r="AZ98" s="33"/>
      <c r="BA98" s="33"/>
      <c r="BB98" s="33"/>
      <c r="BC98" s="33"/>
      <c r="BD98" s="33"/>
      <c r="BE98" s="33"/>
    </row>
    <row r="99" spans="1:57" s="2" customFormat="1" ht="7" customHeight="1">
      <c r="A99" s="33"/>
      <c r="B99" s="48"/>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34"/>
      <c r="AS99" s="33"/>
      <c r="AT99" s="33"/>
      <c r="AU99" s="33"/>
      <c r="AV99" s="33"/>
      <c r="AW99" s="33"/>
      <c r="AX99" s="33"/>
      <c r="AY99" s="33"/>
      <c r="AZ99" s="33"/>
      <c r="BA99" s="33"/>
      <c r="BB99" s="33"/>
      <c r="BC99" s="33"/>
      <c r="BD99" s="33"/>
      <c r="BE99" s="33"/>
    </row>
  </sheetData>
  <sheetProtection password="C160" sheet="1" objects="1" scenarios="1"/>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J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 01 - Oprava koleje v ú...'!C2" display="/"/>
    <hyperlink ref="A96" location="'SO 02 - Oprava koleje v ú...'!C2" display="/"/>
    <hyperlink ref="A97"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31"/>
  <sheetViews>
    <sheetView showGridLines="0" workbookViewId="0" topLeftCell="A187">
      <selection activeCell="F195" sqref="F195"/>
    </sheetView>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7" customHeight="1">
      <c r="L2" s="262" t="s">
        <v>5</v>
      </c>
      <c r="M2" s="228"/>
      <c r="N2" s="228"/>
      <c r="O2" s="228"/>
      <c r="P2" s="228"/>
      <c r="Q2" s="228"/>
      <c r="R2" s="228"/>
      <c r="S2" s="228"/>
      <c r="T2" s="228"/>
      <c r="U2" s="228"/>
      <c r="V2" s="228"/>
      <c r="AT2" s="18" t="s">
        <v>85</v>
      </c>
      <c r="AZ2" s="94" t="s">
        <v>93</v>
      </c>
      <c r="BA2" s="94" t="s">
        <v>1</v>
      </c>
      <c r="BB2" s="94" t="s">
        <v>1</v>
      </c>
      <c r="BC2" s="94" t="s">
        <v>94</v>
      </c>
      <c r="BD2" s="94" t="s">
        <v>86</v>
      </c>
    </row>
    <row r="3" spans="2:56" s="1" customFormat="1" ht="7" customHeight="1" hidden="1">
      <c r="B3" s="19"/>
      <c r="C3" s="20"/>
      <c r="D3" s="20"/>
      <c r="E3" s="20"/>
      <c r="F3" s="20"/>
      <c r="G3" s="20"/>
      <c r="H3" s="20"/>
      <c r="I3" s="20"/>
      <c r="J3" s="20"/>
      <c r="K3" s="20"/>
      <c r="L3" s="21"/>
      <c r="AT3" s="18" t="s">
        <v>86</v>
      </c>
      <c r="AZ3" s="94" t="s">
        <v>95</v>
      </c>
      <c r="BA3" s="94" t="s">
        <v>1</v>
      </c>
      <c r="BB3" s="94" t="s">
        <v>1</v>
      </c>
      <c r="BC3" s="94" t="s">
        <v>96</v>
      </c>
      <c r="BD3" s="94" t="s">
        <v>86</v>
      </c>
    </row>
    <row r="4" spans="2:56" s="1" customFormat="1" ht="25" customHeight="1" hidden="1">
      <c r="B4" s="21"/>
      <c r="D4" s="22" t="s">
        <v>97</v>
      </c>
      <c r="L4" s="21"/>
      <c r="M4" s="95" t="s">
        <v>10</v>
      </c>
      <c r="AT4" s="18" t="s">
        <v>3</v>
      </c>
      <c r="AZ4" s="94" t="s">
        <v>98</v>
      </c>
      <c r="BA4" s="94" t="s">
        <v>1</v>
      </c>
      <c r="BB4" s="94" t="s">
        <v>1</v>
      </c>
      <c r="BC4" s="94" t="s">
        <v>99</v>
      </c>
      <c r="BD4" s="94" t="s">
        <v>86</v>
      </c>
    </row>
    <row r="5" spans="2:56" s="1" customFormat="1" ht="7" customHeight="1" hidden="1">
      <c r="B5" s="21"/>
      <c r="L5" s="21"/>
      <c r="AZ5" s="94" t="s">
        <v>100</v>
      </c>
      <c r="BA5" s="94" t="s">
        <v>1</v>
      </c>
      <c r="BB5" s="94" t="s">
        <v>1</v>
      </c>
      <c r="BC5" s="94" t="s">
        <v>101</v>
      </c>
      <c r="BD5" s="94" t="s">
        <v>86</v>
      </c>
    </row>
    <row r="6" spans="2:56" s="1" customFormat="1" ht="12" customHeight="1" hidden="1">
      <c r="B6" s="21"/>
      <c r="D6" s="28" t="s">
        <v>16</v>
      </c>
      <c r="L6" s="21"/>
      <c r="AZ6" s="94" t="s">
        <v>102</v>
      </c>
      <c r="BA6" s="94" t="s">
        <v>1</v>
      </c>
      <c r="BB6" s="94" t="s">
        <v>1</v>
      </c>
      <c r="BC6" s="94" t="s">
        <v>103</v>
      </c>
      <c r="BD6" s="94" t="s">
        <v>86</v>
      </c>
    </row>
    <row r="7" spans="2:56" s="1" customFormat="1" ht="16.5" customHeight="1" hidden="1">
      <c r="B7" s="21"/>
      <c r="E7" s="263" t="str">
        <f>'Rekapitulace stavby'!K6</f>
        <v>Oprava trati v úseku Újezdec u Luhačovic - Luhačovice</v>
      </c>
      <c r="F7" s="264"/>
      <c r="G7" s="264"/>
      <c r="H7" s="264"/>
      <c r="L7" s="21"/>
      <c r="AZ7" s="94" t="s">
        <v>104</v>
      </c>
      <c r="BA7" s="94" t="s">
        <v>1</v>
      </c>
      <c r="BB7" s="94" t="s">
        <v>1</v>
      </c>
      <c r="BC7" s="94" t="s">
        <v>105</v>
      </c>
      <c r="BD7" s="94" t="s">
        <v>86</v>
      </c>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43" t="s">
        <v>107</v>
      </c>
      <c r="F9" s="265"/>
      <c r="G9" s="265"/>
      <c r="H9" s="265"/>
      <c r="I9" s="33"/>
      <c r="J9" s="33"/>
      <c r="K9" s="33"/>
      <c r="L9" s="43"/>
      <c r="S9" s="33"/>
      <c r="T9" s="33"/>
      <c r="U9" s="33"/>
      <c r="V9" s="33"/>
      <c r="W9" s="33"/>
      <c r="X9" s="33"/>
      <c r="Y9" s="33"/>
      <c r="Z9" s="33"/>
      <c r="AA9" s="33"/>
      <c r="AB9" s="33"/>
      <c r="AC9" s="33"/>
      <c r="AD9" s="33"/>
      <c r="AE9" s="33"/>
    </row>
    <row r="10" spans="1:31" s="2" customFormat="1" ht="10"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16. 8. 2023</v>
      </c>
      <c r="K12" s="33"/>
      <c r="L12" s="43"/>
      <c r="S12" s="33"/>
      <c r="T12" s="33"/>
      <c r="U12" s="33"/>
      <c r="V12" s="33"/>
      <c r="W12" s="33"/>
      <c r="X12" s="33"/>
      <c r="Y12" s="33"/>
      <c r="Z12" s="33"/>
      <c r="AA12" s="33"/>
      <c r="AB12" s="33"/>
      <c r="AC12" s="33"/>
      <c r="AD12" s="33"/>
      <c r="AE12" s="33"/>
    </row>
    <row r="13" spans="1:31" s="2" customFormat="1" ht="10.75"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7"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66" t="str">
        <f>'Rekapitulace stavby'!E14</f>
        <v>Vyplň údaj</v>
      </c>
      <c r="F18" s="227"/>
      <c r="G18" s="227"/>
      <c r="H18" s="227"/>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32</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28</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34</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6"/>
      <c r="B27" s="97"/>
      <c r="C27" s="96"/>
      <c r="D27" s="96"/>
      <c r="E27" s="232" t="s">
        <v>1</v>
      </c>
      <c r="F27" s="232"/>
      <c r="G27" s="232"/>
      <c r="H27" s="232"/>
      <c r="I27" s="96"/>
      <c r="J27" s="96"/>
      <c r="K27" s="96"/>
      <c r="L27" s="98"/>
      <c r="S27" s="96"/>
      <c r="T27" s="96"/>
      <c r="U27" s="96"/>
      <c r="V27" s="96"/>
      <c r="W27" s="96"/>
      <c r="X27" s="96"/>
      <c r="Y27" s="96"/>
      <c r="Z27" s="96"/>
      <c r="AA27" s="96"/>
      <c r="AB27" s="96"/>
      <c r="AC27" s="96"/>
      <c r="AD27" s="96"/>
      <c r="AE27" s="96"/>
    </row>
    <row r="28" spans="1:31" s="2" customFormat="1" ht="7"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7"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4" customHeight="1" hidden="1">
      <c r="A30" s="33"/>
      <c r="B30" s="34"/>
      <c r="C30" s="33"/>
      <c r="D30" s="99" t="s">
        <v>36</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7"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hidden="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hidden="1">
      <c r="A33" s="33"/>
      <c r="B33" s="34"/>
      <c r="C33" s="33"/>
      <c r="D33" s="100" t="s">
        <v>40</v>
      </c>
      <c r="E33" s="28" t="s">
        <v>41</v>
      </c>
      <c r="F33" s="101">
        <f>ROUND((SUM(BE120:BE330)),2)</f>
        <v>0</v>
      </c>
      <c r="G33" s="33"/>
      <c r="H33" s="33"/>
      <c r="I33" s="102">
        <v>0.21</v>
      </c>
      <c r="J33" s="101">
        <f>ROUND(((SUM(BE120:BE330))*I33),2)</f>
        <v>0</v>
      </c>
      <c r="K33" s="33"/>
      <c r="L33" s="43"/>
      <c r="S33" s="33"/>
      <c r="T33" s="33"/>
      <c r="U33" s="33"/>
      <c r="V33" s="33"/>
      <c r="W33" s="33"/>
      <c r="X33" s="33"/>
      <c r="Y33" s="33"/>
      <c r="Z33" s="33"/>
      <c r="AA33" s="33"/>
      <c r="AB33" s="33"/>
      <c r="AC33" s="33"/>
      <c r="AD33" s="33"/>
      <c r="AE33" s="33"/>
    </row>
    <row r="34" spans="1:31" s="2" customFormat="1" ht="14.4" customHeight="1" hidden="1">
      <c r="A34" s="33"/>
      <c r="B34" s="34"/>
      <c r="C34" s="33"/>
      <c r="D34" s="33"/>
      <c r="E34" s="28" t="s">
        <v>42</v>
      </c>
      <c r="F34" s="101">
        <f>ROUND((SUM(BF120:BF330)),2)</f>
        <v>0</v>
      </c>
      <c r="G34" s="33"/>
      <c r="H34" s="33"/>
      <c r="I34" s="102">
        <v>0.15</v>
      </c>
      <c r="J34" s="101">
        <f>ROUND(((SUM(BF120:BF330))*I34),2)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1">
        <f>ROUND((SUM(BG120:BG330)),2)</f>
        <v>0</v>
      </c>
      <c r="G35" s="33"/>
      <c r="H35" s="33"/>
      <c r="I35" s="102">
        <v>0.21</v>
      </c>
      <c r="J35" s="101">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1">
        <f>ROUND((SUM(BH120:BH330)),2)</f>
        <v>0</v>
      </c>
      <c r="G36" s="33"/>
      <c r="H36" s="33"/>
      <c r="I36" s="102">
        <v>0.15</v>
      </c>
      <c r="J36" s="101">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1">
        <f>ROUND((SUM(BI120:BI330)),2)</f>
        <v>0</v>
      </c>
      <c r="G37" s="33"/>
      <c r="H37" s="33"/>
      <c r="I37" s="102">
        <v>0</v>
      </c>
      <c r="J37" s="101">
        <f>0</f>
        <v>0</v>
      </c>
      <c r="K37" s="33"/>
      <c r="L37" s="43"/>
      <c r="S37" s="33"/>
      <c r="T37" s="33"/>
      <c r="U37" s="33"/>
      <c r="V37" s="33"/>
      <c r="W37" s="33"/>
      <c r="X37" s="33"/>
      <c r="Y37" s="33"/>
      <c r="Z37" s="33"/>
      <c r="AA37" s="33"/>
      <c r="AB37" s="33"/>
      <c r="AC37" s="33"/>
      <c r="AD37" s="33"/>
      <c r="AE37" s="33"/>
    </row>
    <row r="38" spans="1:31" s="2" customFormat="1" ht="7"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4" customHeight="1" hidden="1">
      <c r="A39" s="33"/>
      <c r="B39" s="34"/>
      <c r="C39" s="103"/>
      <c r="D39" s="104" t="s">
        <v>46</v>
      </c>
      <c r="E39" s="61"/>
      <c r="F39" s="61"/>
      <c r="G39" s="105" t="s">
        <v>47</v>
      </c>
      <c r="H39" s="106" t="s">
        <v>48</v>
      </c>
      <c r="I39" s="61"/>
      <c r="J39" s="107">
        <f>SUM(J30:J37)</f>
        <v>0</v>
      </c>
      <c r="K39" s="108"/>
      <c r="L39" s="43"/>
      <c r="S39" s="33"/>
      <c r="T39" s="33"/>
      <c r="U39" s="33"/>
      <c r="V39" s="33"/>
      <c r="W39" s="33"/>
      <c r="X39" s="33"/>
      <c r="Y39" s="33"/>
      <c r="Z39" s="33"/>
      <c r="AA39" s="33"/>
      <c r="AB39" s="33"/>
      <c r="AC39" s="33"/>
      <c r="AD39" s="33"/>
      <c r="AE39" s="33"/>
    </row>
    <row r="40" spans="1:31" s="2" customFormat="1" ht="14.4"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hidden="1">
      <c r="B41" s="21"/>
      <c r="L41" s="21"/>
    </row>
    <row r="42" spans="2:12" s="1" customFormat="1" ht="14.4" customHeight="1" hidden="1">
      <c r="B42" s="21"/>
      <c r="L42" s="21"/>
    </row>
    <row r="43" spans="2:12" s="1" customFormat="1" ht="14.4" customHeight="1" hidden="1">
      <c r="B43" s="21"/>
      <c r="L43" s="21"/>
    </row>
    <row r="44" spans="2:12" s="1" customFormat="1" ht="14.4" customHeight="1" hidden="1">
      <c r="B44" s="21"/>
      <c r="L44" s="21"/>
    </row>
    <row r="45" spans="2:12" s="1" customFormat="1" ht="14.4" customHeight="1" hidden="1">
      <c r="B45" s="21"/>
      <c r="L45" s="21"/>
    </row>
    <row r="46" spans="2:12" s="1" customFormat="1" ht="14.4" customHeight="1" hidden="1">
      <c r="B46" s="21"/>
      <c r="L46" s="21"/>
    </row>
    <row r="47" spans="2:12" s="1" customFormat="1" ht="14.4" customHeight="1" hidden="1">
      <c r="B47" s="21"/>
      <c r="L47" s="21"/>
    </row>
    <row r="48" spans="2:12" s="1" customFormat="1" ht="14.4" customHeight="1" hidden="1">
      <c r="B48" s="21"/>
      <c r="L48" s="21"/>
    </row>
    <row r="49" spans="2:12" s="1" customFormat="1" ht="14.4" customHeight="1" hidden="1">
      <c r="B49" s="21"/>
      <c r="L49" s="21"/>
    </row>
    <row r="50" spans="2:12" s="2" customFormat="1" ht="14.4" customHeight="1" hidden="1">
      <c r="B50" s="43"/>
      <c r="D50" s="44" t="s">
        <v>49</v>
      </c>
      <c r="E50" s="45"/>
      <c r="F50" s="45"/>
      <c r="G50" s="44" t="s">
        <v>50</v>
      </c>
      <c r="H50" s="45"/>
      <c r="I50" s="45"/>
      <c r="J50" s="45"/>
      <c r="K50" s="45"/>
      <c r="L50" s="43"/>
    </row>
    <row r="51" spans="2:12" ht="10" hidden="1">
      <c r="B51" s="21"/>
      <c r="L51" s="21"/>
    </row>
    <row r="52" spans="2:12" ht="10" hidden="1">
      <c r="B52" s="21"/>
      <c r="L52" s="21"/>
    </row>
    <row r="53" spans="2:12" ht="10" hidden="1">
      <c r="B53" s="21"/>
      <c r="L53" s="21"/>
    </row>
    <row r="54" spans="2:12" ht="10" hidden="1">
      <c r="B54" s="21"/>
      <c r="L54" s="21"/>
    </row>
    <row r="55" spans="2:12" ht="10" hidden="1">
      <c r="B55" s="21"/>
      <c r="L55" s="21"/>
    </row>
    <row r="56" spans="2:12" ht="10" hidden="1">
      <c r="B56" s="21"/>
      <c r="L56" s="21"/>
    </row>
    <row r="57" spans="2:12" ht="10" hidden="1">
      <c r="B57" s="21"/>
      <c r="L57" s="21"/>
    </row>
    <row r="58" spans="2:12" ht="10" hidden="1">
      <c r="B58" s="21"/>
      <c r="L58" s="21"/>
    </row>
    <row r="59" spans="2:12" ht="10" hidden="1">
      <c r="B59" s="21"/>
      <c r="L59" s="21"/>
    </row>
    <row r="60" spans="2:12" ht="10" hidden="1">
      <c r="B60" s="21"/>
      <c r="L60" s="21"/>
    </row>
    <row r="61" spans="1:31" s="2" customFormat="1" ht="12.5" hidden="1">
      <c r="A61" s="33"/>
      <c r="B61" s="34"/>
      <c r="C61" s="33"/>
      <c r="D61" s="46" t="s">
        <v>51</v>
      </c>
      <c r="E61" s="36"/>
      <c r="F61" s="109" t="s">
        <v>52</v>
      </c>
      <c r="G61" s="46" t="s">
        <v>51</v>
      </c>
      <c r="H61" s="36"/>
      <c r="I61" s="36"/>
      <c r="J61" s="110" t="s">
        <v>52</v>
      </c>
      <c r="K61" s="36"/>
      <c r="L61" s="43"/>
      <c r="S61" s="33"/>
      <c r="T61" s="33"/>
      <c r="U61" s="33"/>
      <c r="V61" s="33"/>
      <c r="W61" s="33"/>
      <c r="X61" s="33"/>
      <c r="Y61" s="33"/>
      <c r="Z61" s="33"/>
      <c r="AA61" s="33"/>
      <c r="AB61" s="33"/>
      <c r="AC61" s="33"/>
      <c r="AD61" s="33"/>
      <c r="AE61" s="33"/>
    </row>
    <row r="62" spans="2:12" ht="10" hidden="1">
      <c r="B62" s="21"/>
      <c r="L62" s="21"/>
    </row>
    <row r="63" spans="2:12" ht="10" hidden="1">
      <c r="B63" s="21"/>
      <c r="L63" s="21"/>
    </row>
    <row r="64" spans="2:12" ht="10" hidden="1">
      <c r="B64" s="21"/>
      <c r="L64" s="21"/>
    </row>
    <row r="65" spans="1:31" s="2" customFormat="1" ht="13" hidden="1">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 hidden="1">
      <c r="B66" s="21"/>
      <c r="L66" s="21"/>
    </row>
    <row r="67" spans="2:12" ht="10" hidden="1">
      <c r="B67" s="21"/>
      <c r="L67" s="21"/>
    </row>
    <row r="68" spans="2:12" ht="10" hidden="1">
      <c r="B68" s="21"/>
      <c r="L68" s="21"/>
    </row>
    <row r="69" spans="2:12" ht="10" hidden="1">
      <c r="B69" s="21"/>
      <c r="L69" s="21"/>
    </row>
    <row r="70" spans="2:12" ht="10" hidden="1">
      <c r="B70" s="21"/>
      <c r="L70" s="21"/>
    </row>
    <row r="71" spans="2:12" ht="10" hidden="1">
      <c r="B71" s="21"/>
      <c r="L71" s="21"/>
    </row>
    <row r="72" spans="2:12" ht="10" hidden="1">
      <c r="B72" s="21"/>
      <c r="L72" s="21"/>
    </row>
    <row r="73" spans="2:12" ht="10" hidden="1">
      <c r="B73" s="21"/>
      <c r="L73" s="21"/>
    </row>
    <row r="74" spans="2:12" ht="10" hidden="1">
      <c r="B74" s="21"/>
      <c r="L74" s="21"/>
    </row>
    <row r="75" spans="2:12" ht="10" hidden="1">
      <c r="B75" s="21"/>
      <c r="L75" s="21"/>
    </row>
    <row r="76" spans="1:31" s="2" customFormat="1" ht="12.5" hidden="1">
      <c r="A76" s="33"/>
      <c r="B76" s="34"/>
      <c r="C76" s="33"/>
      <c r="D76" s="46" t="s">
        <v>51</v>
      </c>
      <c r="E76" s="36"/>
      <c r="F76" s="109" t="s">
        <v>52</v>
      </c>
      <c r="G76" s="46" t="s">
        <v>51</v>
      </c>
      <c r="H76" s="36"/>
      <c r="I76" s="36"/>
      <c r="J76" s="110" t="s">
        <v>52</v>
      </c>
      <c r="K76" s="36"/>
      <c r="L76" s="43"/>
      <c r="S76" s="33"/>
      <c r="T76" s="33"/>
      <c r="U76" s="33"/>
      <c r="V76" s="33"/>
      <c r="W76" s="33"/>
      <c r="X76" s="33"/>
      <c r="Y76" s="33"/>
      <c r="Z76" s="33"/>
      <c r="AA76" s="33"/>
      <c r="AB76" s="33"/>
      <c r="AC76" s="33"/>
      <c r="AD76" s="33"/>
      <c r="AE76" s="33"/>
    </row>
    <row r="77" spans="1:31" s="2" customFormat="1" ht="14.4"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0" hidden="1"/>
    <row r="79" ht="10" hidden="1"/>
    <row r="80" ht="10" hidden="1"/>
    <row r="81" spans="1:31" s="2" customFormat="1" ht="7" customHeight="1" hidden="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5" customHeight="1" hidden="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7" customHeight="1" hidden="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hidden="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hidden="1">
      <c r="A85" s="33"/>
      <c r="B85" s="34"/>
      <c r="C85" s="33"/>
      <c r="D85" s="33"/>
      <c r="E85" s="263" t="str">
        <f>E7</f>
        <v>Oprava trati v úseku Újezdec u Luhačovic - Luhačovice</v>
      </c>
      <c r="F85" s="264"/>
      <c r="G85" s="264"/>
      <c r="H85" s="264"/>
      <c r="I85" s="33"/>
      <c r="J85" s="33"/>
      <c r="K85" s="33"/>
      <c r="L85" s="43"/>
      <c r="S85" s="33"/>
      <c r="T85" s="33"/>
      <c r="U85" s="33"/>
      <c r="V85" s="33"/>
      <c r="W85" s="33"/>
      <c r="X85" s="33"/>
      <c r="Y85" s="33"/>
      <c r="Z85" s="33"/>
      <c r="AA85" s="33"/>
      <c r="AB85" s="33"/>
      <c r="AC85" s="33"/>
      <c r="AD85" s="33"/>
      <c r="AE85" s="33"/>
    </row>
    <row r="86" spans="1:31" s="2" customFormat="1" ht="12" customHeight="1" hidden="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hidden="1">
      <c r="A87" s="33"/>
      <c r="B87" s="34"/>
      <c r="C87" s="33"/>
      <c r="D87" s="33"/>
      <c r="E87" s="243" t="str">
        <f>E9</f>
        <v>SO 01 - Oprava koleje v úseku km 5,876 - 6,700</v>
      </c>
      <c r="F87" s="265"/>
      <c r="G87" s="265"/>
      <c r="H87" s="265"/>
      <c r="I87" s="33"/>
      <c r="J87" s="33"/>
      <c r="K87" s="33"/>
      <c r="L87" s="43"/>
      <c r="S87" s="33"/>
      <c r="T87" s="33"/>
      <c r="U87" s="33"/>
      <c r="V87" s="33"/>
      <c r="W87" s="33"/>
      <c r="X87" s="33"/>
      <c r="Y87" s="33"/>
      <c r="Z87" s="33"/>
      <c r="AA87" s="33"/>
      <c r="AB87" s="33"/>
      <c r="AC87" s="33"/>
      <c r="AD87" s="33"/>
      <c r="AE87" s="33"/>
    </row>
    <row r="88" spans="1:31" s="2" customFormat="1" ht="7" customHeight="1" hidden="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hidden="1">
      <c r="A89" s="33"/>
      <c r="B89" s="34"/>
      <c r="C89" s="28" t="s">
        <v>20</v>
      </c>
      <c r="D89" s="33"/>
      <c r="E89" s="33"/>
      <c r="F89" s="26" t="str">
        <f>F12</f>
        <v xml:space="preserve"> </v>
      </c>
      <c r="G89" s="33"/>
      <c r="H89" s="33"/>
      <c r="I89" s="28" t="s">
        <v>22</v>
      </c>
      <c r="J89" s="56" t="str">
        <f>IF(J12="","",J12)</f>
        <v>16. 8. 2023</v>
      </c>
      <c r="K89" s="33"/>
      <c r="L89" s="43"/>
      <c r="S89" s="33"/>
      <c r="T89" s="33"/>
      <c r="U89" s="33"/>
      <c r="V89" s="33"/>
      <c r="W89" s="33"/>
      <c r="X89" s="33"/>
      <c r="Y89" s="33"/>
      <c r="Z89" s="33"/>
      <c r="AA89" s="33"/>
      <c r="AB89" s="33"/>
      <c r="AC89" s="33"/>
      <c r="AD89" s="33"/>
      <c r="AE89" s="33"/>
    </row>
    <row r="90" spans="1:31" s="2" customFormat="1" ht="7" customHeight="1" hidden="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hidden="1">
      <c r="A91" s="33"/>
      <c r="B91" s="34"/>
      <c r="C91" s="28" t="s">
        <v>24</v>
      </c>
      <c r="D91" s="33"/>
      <c r="E91" s="33"/>
      <c r="F91" s="26" t="str">
        <f>E15</f>
        <v>Správa železnic s.o.</v>
      </c>
      <c r="G91" s="33"/>
      <c r="H91" s="33"/>
      <c r="I91" s="28" t="s">
        <v>32</v>
      </c>
      <c r="J91" s="31" t="str">
        <f>E21</f>
        <v xml:space="preserve"> </v>
      </c>
      <c r="K91" s="33"/>
      <c r="L91" s="43"/>
      <c r="S91" s="33"/>
      <c r="T91" s="33"/>
      <c r="U91" s="33"/>
      <c r="V91" s="33"/>
      <c r="W91" s="33"/>
      <c r="X91" s="33"/>
      <c r="Y91" s="33"/>
      <c r="Z91" s="33"/>
      <c r="AA91" s="33"/>
      <c r="AB91" s="33"/>
      <c r="AC91" s="33"/>
      <c r="AD91" s="33"/>
      <c r="AE91" s="33"/>
    </row>
    <row r="92" spans="1:31" s="2" customFormat="1" ht="15.15" customHeight="1" hidden="1">
      <c r="A92" s="33"/>
      <c r="B92" s="34"/>
      <c r="C92" s="28" t="s">
        <v>30</v>
      </c>
      <c r="D92" s="33"/>
      <c r="E92" s="33"/>
      <c r="F92" s="26" t="str">
        <f>IF(E18="","",E18)</f>
        <v>Vyplň údaj</v>
      </c>
      <c r="G92" s="33"/>
      <c r="H92" s="33"/>
      <c r="I92" s="28" t="s">
        <v>34</v>
      </c>
      <c r="J92" s="31" t="str">
        <f>E24</f>
        <v xml:space="preserve"> </v>
      </c>
      <c r="K92" s="33"/>
      <c r="L92" s="43"/>
      <c r="S92" s="33"/>
      <c r="T92" s="33"/>
      <c r="U92" s="33"/>
      <c r="V92" s="33"/>
      <c r="W92" s="33"/>
      <c r="X92" s="33"/>
      <c r="Y92" s="33"/>
      <c r="Z92" s="33"/>
      <c r="AA92" s="33"/>
      <c r="AB92" s="33"/>
      <c r="AC92" s="33"/>
      <c r="AD92" s="33"/>
      <c r="AE92" s="33"/>
    </row>
    <row r="93" spans="1:31" s="2" customFormat="1" ht="10.25" customHeight="1" hidden="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hidden="1">
      <c r="A94" s="33"/>
      <c r="B94" s="34"/>
      <c r="C94" s="111" t="s">
        <v>109</v>
      </c>
      <c r="D94" s="103"/>
      <c r="E94" s="103"/>
      <c r="F94" s="103"/>
      <c r="G94" s="103"/>
      <c r="H94" s="103"/>
      <c r="I94" s="103"/>
      <c r="J94" s="112" t="s">
        <v>110</v>
      </c>
      <c r="K94" s="103"/>
      <c r="L94" s="43"/>
      <c r="S94" s="33"/>
      <c r="T94" s="33"/>
      <c r="U94" s="33"/>
      <c r="V94" s="33"/>
      <c r="W94" s="33"/>
      <c r="X94" s="33"/>
      <c r="Y94" s="33"/>
      <c r="Z94" s="33"/>
      <c r="AA94" s="33"/>
      <c r="AB94" s="33"/>
      <c r="AC94" s="33"/>
      <c r="AD94" s="33"/>
      <c r="AE94" s="33"/>
    </row>
    <row r="95" spans="1:31" s="2" customFormat="1" ht="10.25" customHeight="1" hidden="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75" customHeight="1" hidden="1">
      <c r="A96" s="33"/>
      <c r="B96" s="34"/>
      <c r="C96" s="113" t="s">
        <v>111</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112</v>
      </c>
    </row>
    <row r="97" spans="2:12" s="9" customFormat="1" ht="25" customHeight="1" hidden="1">
      <c r="B97" s="114"/>
      <c r="D97" s="115" t="s">
        <v>113</v>
      </c>
      <c r="E97" s="116"/>
      <c r="F97" s="116"/>
      <c r="G97" s="116"/>
      <c r="H97" s="116"/>
      <c r="I97" s="116"/>
      <c r="J97" s="117">
        <f>J121</f>
        <v>0</v>
      </c>
      <c r="L97" s="114"/>
    </row>
    <row r="98" spans="2:12" s="10" customFormat="1" ht="19.9" customHeight="1" hidden="1">
      <c r="B98" s="118"/>
      <c r="D98" s="119" t="s">
        <v>114</v>
      </c>
      <c r="E98" s="120"/>
      <c r="F98" s="120"/>
      <c r="G98" s="120"/>
      <c r="H98" s="120"/>
      <c r="I98" s="120"/>
      <c r="J98" s="121">
        <f>J122</f>
        <v>0</v>
      </c>
      <c r="L98" s="118"/>
    </row>
    <row r="99" spans="2:12" s="10" customFormat="1" ht="19.9" customHeight="1" hidden="1">
      <c r="B99" s="118"/>
      <c r="D99" s="119" t="s">
        <v>115</v>
      </c>
      <c r="E99" s="120"/>
      <c r="F99" s="120"/>
      <c r="G99" s="120"/>
      <c r="H99" s="120"/>
      <c r="I99" s="120"/>
      <c r="J99" s="121">
        <f>J267</f>
        <v>0</v>
      </c>
      <c r="L99" s="118"/>
    </row>
    <row r="100" spans="2:12" s="9" customFormat="1" ht="25" customHeight="1" hidden="1">
      <c r="B100" s="114"/>
      <c r="D100" s="115" t="s">
        <v>116</v>
      </c>
      <c r="E100" s="116"/>
      <c r="F100" s="116"/>
      <c r="G100" s="116"/>
      <c r="H100" s="116"/>
      <c r="I100" s="116"/>
      <c r="J100" s="117">
        <f>J279</f>
        <v>0</v>
      </c>
      <c r="L100" s="114"/>
    </row>
    <row r="101" spans="1:31" s="2" customFormat="1" ht="21.75" customHeight="1" hidden="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7" customHeight="1" hidden="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3" ht="10" hidden="1"/>
    <row r="104" ht="10" hidden="1"/>
    <row r="105" ht="10" hidden="1"/>
    <row r="106" spans="1:31" s="2" customFormat="1" ht="7"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5" customHeight="1">
      <c r="A107" s="33"/>
      <c r="B107" s="34"/>
      <c r="C107" s="22" t="s">
        <v>117</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7"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63" t="str">
        <f>E7</f>
        <v>Oprava trati v úseku Újezdec u Luhačovic - Luhačovice</v>
      </c>
      <c r="F110" s="264"/>
      <c r="G110" s="264"/>
      <c r="H110" s="264"/>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106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43" t="str">
        <f>E9</f>
        <v>SO 01 - Oprava koleje v úseku km 5,876 - 6,700</v>
      </c>
      <c r="F112" s="265"/>
      <c r="G112" s="265"/>
      <c r="H112" s="265"/>
      <c r="I112" s="33"/>
      <c r="J112" s="33"/>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28" t="s">
        <v>22</v>
      </c>
      <c r="J114" s="56" t="str">
        <f>IF(J12="","",J12)</f>
        <v>16. 8. 2023</v>
      </c>
      <c r="K114" s="33"/>
      <c r="L114" s="43"/>
      <c r="S114" s="33"/>
      <c r="T114" s="33"/>
      <c r="U114" s="33"/>
      <c r="V114" s="33"/>
      <c r="W114" s="33"/>
      <c r="X114" s="33"/>
      <c r="Y114" s="33"/>
      <c r="Z114" s="33"/>
      <c r="AA114" s="33"/>
      <c r="AB114" s="33"/>
      <c r="AC114" s="33"/>
      <c r="AD114" s="33"/>
      <c r="AE114" s="33"/>
    </row>
    <row r="115" spans="1:31" s="2" customFormat="1" ht="7"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5.15" customHeight="1">
      <c r="A116" s="33"/>
      <c r="B116" s="34"/>
      <c r="C116" s="28" t="s">
        <v>24</v>
      </c>
      <c r="D116" s="33"/>
      <c r="E116" s="33"/>
      <c r="F116" s="26" t="str">
        <f>E15</f>
        <v>Správa železnic s.o.</v>
      </c>
      <c r="G116" s="33"/>
      <c r="H116" s="33"/>
      <c r="I116" s="28" t="s">
        <v>32</v>
      </c>
      <c r="J116" s="31" t="str">
        <f>E21</f>
        <v xml:space="preserve"> </v>
      </c>
      <c r="K116" s="33"/>
      <c r="L116" s="43"/>
      <c r="S116" s="33"/>
      <c r="T116" s="33"/>
      <c r="U116" s="33"/>
      <c r="V116" s="33"/>
      <c r="W116" s="33"/>
      <c r="X116" s="33"/>
      <c r="Y116" s="33"/>
      <c r="Z116" s="33"/>
      <c r="AA116" s="33"/>
      <c r="AB116" s="33"/>
      <c r="AC116" s="33"/>
      <c r="AD116" s="33"/>
      <c r="AE116" s="33"/>
    </row>
    <row r="117" spans="1:31" s="2" customFormat="1" ht="15.15" customHeight="1">
      <c r="A117" s="33"/>
      <c r="B117" s="34"/>
      <c r="C117" s="28" t="s">
        <v>30</v>
      </c>
      <c r="D117" s="33"/>
      <c r="E117" s="33"/>
      <c r="F117" s="26" t="str">
        <f>IF(E18="","",E18)</f>
        <v>Vyplň údaj</v>
      </c>
      <c r="G117" s="33"/>
      <c r="H117" s="33"/>
      <c r="I117" s="28" t="s">
        <v>34</v>
      </c>
      <c r="J117" s="31" t="str">
        <f>E24</f>
        <v xml:space="preserve"> </v>
      </c>
      <c r="K117" s="33"/>
      <c r="L117" s="43"/>
      <c r="S117" s="33"/>
      <c r="T117" s="33"/>
      <c r="U117" s="33"/>
      <c r="V117" s="33"/>
      <c r="W117" s="33"/>
      <c r="X117" s="33"/>
      <c r="Y117" s="33"/>
      <c r="Z117" s="33"/>
      <c r="AA117" s="33"/>
      <c r="AB117" s="33"/>
      <c r="AC117" s="33"/>
      <c r="AD117" s="33"/>
      <c r="AE117" s="33"/>
    </row>
    <row r="118" spans="1:31" s="2" customFormat="1" ht="10.2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2"/>
      <c r="B119" s="123"/>
      <c r="C119" s="124" t="s">
        <v>118</v>
      </c>
      <c r="D119" s="125" t="s">
        <v>61</v>
      </c>
      <c r="E119" s="125" t="s">
        <v>57</v>
      </c>
      <c r="F119" s="125" t="s">
        <v>58</v>
      </c>
      <c r="G119" s="125" t="s">
        <v>119</v>
      </c>
      <c r="H119" s="125" t="s">
        <v>120</v>
      </c>
      <c r="I119" s="125" t="s">
        <v>121</v>
      </c>
      <c r="J119" s="125" t="s">
        <v>110</v>
      </c>
      <c r="K119" s="126" t="s">
        <v>122</v>
      </c>
      <c r="L119" s="127"/>
      <c r="M119" s="63" t="s">
        <v>1</v>
      </c>
      <c r="N119" s="64" t="s">
        <v>40</v>
      </c>
      <c r="O119" s="64" t="s">
        <v>123</v>
      </c>
      <c r="P119" s="64" t="s">
        <v>124</v>
      </c>
      <c r="Q119" s="64" t="s">
        <v>125</v>
      </c>
      <c r="R119" s="64" t="s">
        <v>126</v>
      </c>
      <c r="S119" s="64" t="s">
        <v>127</v>
      </c>
      <c r="T119" s="65" t="s">
        <v>128</v>
      </c>
      <c r="U119" s="122"/>
      <c r="V119" s="122"/>
      <c r="W119" s="122"/>
      <c r="X119" s="122"/>
      <c r="Y119" s="122"/>
      <c r="Z119" s="122"/>
      <c r="AA119" s="122"/>
      <c r="AB119" s="122"/>
      <c r="AC119" s="122"/>
      <c r="AD119" s="122"/>
      <c r="AE119" s="122"/>
    </row>
    <row r="120" spans="1:63" s="2" customFormat="1" ht="22.75" customHeight="1">
      <c r="A120" s="33"/>
      <c r="B120" s="34"/>
      <c r="C120" s="70" t="s">
        <v>129</v>
      </c>
      <c r="D120" s="33"/>
      <c r="E120" s="33"/>
      <c r="F120" s="33"/>
      <c r="G120" s="33"/>
      <c r="H120" s="33"/>
      <c r="I120" s="33"/>
      <c r="J120" s="128">
        <f>BK120</f>
        <v>0</v>
      </c>
      <c r="K120" s="33"/>
      <c r="L120" s="34"/>
      <c r="M120" s="66"/>
      <c r="N120" s="57"/>
      <c r="O120" s="67"/>
      <c r="P120" s="129">
        <f>P121+P279</f>
        <v>0</v>
      </c>
      <c r="Q120" s="67"/>
      <c r="R120" s="129">
        <f>R121+R279</f>
        <v>1176.714</v>
      </c>
      <c r="S120" s="67"/>
      <c r="T120" s="130">
        <f>T121+T279</f>
        <v>0</v>
      </c>
      <c r="U120" s="33"/>
      <c r="V120" s="33"/>
      <c r="W120" s="33"/>
      <c r="X120" s="33"/>
      <c r="Y120" s="33"/>
      <c r="Z120" s="33"/>
      <c r="AA120" s="33"/>
      <c r="AB120" s="33"/>
      <c r="AC120" s="33"/>
      <c r="AD120" s="33"/>
      <c r="AE120" s="33"/>
      <c r="AT120" s="18" t="s">
        <v>75</v>
      </c>
      <c r="AU120" s="18" t="s">
        <v>112</v>
      </c>
      <c r="BK120" s="131">
        <f>BK121+BK279</f>
        <v>0</v>
      </c>
    </row>
    <row r="121" spans="2:63" s="12" customFormat="1" ht="25.9" customHeight="1">
      <c r="B121" s="132"/>
      <c r="D121" s="133" t="s">
        <v>75</v>
      </c>
      <c r="E121" s="134" t="s">
        <v>130</v>
      </c>
      <c r="F121" s="134" t="s">
        <v>131</v>
      </c>
      <c r="I121" s="135"/>
      <c r="J121" s="136">
        <f>BK121</f>
        <v>0</v>
      </c>
      <c r="L121" s="132"/>
      <c r="M121" s="137"/>
      <c r="N121" s="138"/>
      <c r="O121" s="138"/>
      <c r="P121" s="139">
        <f>P122+P267</f>
        <v>0</v>
      </c>
      <c r="Q121" s="138"/>
      <c r="R121" s="139">
        <f>R122+R267</f>
        <v>1176.714</v>
      </c>
      <c r="S121" s="138"/>
      <c r="T121" s="140">
        <f>T122+T267</f>
        <v>0</v>
      </c>
      <c r="AR121" s="133" t="s">
        <v>84</v>
      </c>
      <c r="AT121" s="141" t="s">
        <v>75</v>
      </c>
      <c r="AU121" s="141" t="s">
        <v>76</v>
      </c>
      <c r="AY121" s="133" t="s">
        <v>132</v>
      </c>
      <c r="BK121" s="142">
        <f>BK122+BK267</f>
        <v>0</v>
      </c>
    </row>
    <row r="122" spans="2:63" s="12" customFormat="1" ht="22.75" customHeight="1">
      <c r="B122" s="132"/>
      <c r="D122" s="133" t="s">
        <v>75</v>
      </c>
      <c r="E122" s="143" t="s">
        <v>133</v>
      </c>
      <c r="F122" s="143" t="s">
        <v>134</v>
      </c>
      <c r="I122" s="135"/>
      <c r="J122" s="144">
        <f>BK122</f>
        <v>0</v>
      </c>
      <c r="L122" s="132"/>
      <c r="M122" s="137"/>
      <c r="N122" s="138"/>
      <c r="O122" s="138"/>
      <c r="P122" s="139">
        <f>SUM(P123:P266)</f>
        <v>0</v>
      </c>
      <c r="Q122" s="138"/>
      <c r="R122" s="139">
        <f>SUM(R123:R266)</f>
        <v>1176.714</v>
      </c>
      <c r="S122" s="138"/>
      <c r="T122" s="140">
        <f>SUM(T123:T266)</f>
        <v>0</v>
      </c>
      <c r="AR122" s="133" t="s">
        <v>84</v>
      </c>
      <c r="AT122" s="141" t="s">
        <v>75</v>
      </c>
      <c r="AU122" s="141" t="s">
        <v>84</v>
      </c>
      <c r="AY122" s="133" t="s">
        <v>132</v>
      </c>
      <c r="BK122" s="142">
        <f>SUM(BK123:BK266)</f>
        <v>0</v>
      </c>
    </row>
    <row r="123" spans="1:65" s="2" customFormat="1" ht="16.5" customHeight="1">
      <c r="A123" s="33"/>
      <c r="B123" s="145"/>
      <c r="C123" s="146" t="s">
        <v>84</v>
      </c>
      <c r="D123" s="146" t="s">
        <v>135</v>
      </c>
      <c r="E123" s="147" t="s">
        <v>136</v>
      </c>
      <c r="F123" s="148" t="s">
        <v>137</v>
      </c>
      <c r="G123" s="149" t="s">
        <v>138</v>
      </c>
      <c r="H123" s="150">
        <v>0.787</v>
      </c>
      <c r="I123" s="151"/>
      <c r="J123" s="152">
        <f>ROUND(I123*H123,2)</f>
        <v>0</v>
      </c>
      <c r="K123" s="148" t="s">
        <v>139</v>
      </c>
      <c r="L123" s="34"/>
      <c r="M123" s="153" t="s">
        <v>1</v>
      </c>
      <c r="N123" s="154" t="s">
        <v>41</v>
      </c>
      <c r="O123" s="59"/>
      <c r="P123" s="155">
        <f>O123*H123</f>
        <v>0</v>
      </c>
      <c r="Q123" s="155">
        <v>0</v>
      </c>
      <c r="R123" s="155">
        <f>Q123*H123</f>
        <v>0</v>
      </c>
      <c r="S123" s="155">
        <v>0</v>
      </c>
      <c r="T123" s="156">
        <f>S123*H123</f>
        <v>0</v>
      </c>
      <c r="U123" s="33"/>
      <c r="V123" s="33"/>
      <c r="W123" s="33"/>
      <c r="X123" s="33"/>
      <c r="Y123" s="33"/>
      <c r="Z123" s="33"/>
      <c r="AA123" s="33"/>
      <c r="AB123" s="33"/>
      <c r="AC123" s="33"/>
      <c r="AD123" s="33"/>
      <c r="AE123" s="33"/>
      <c r="AR123" s="157" t="s">
        <v>140</v>
      </c>
      <c r="AT123" s="157" t="s">
        <v>135</v>
      </c>
      <c r="AU123" s="157" t="s">
        <v>86</v>
      </c>
      <c r="AY123" s="18" t="s">
        <v>132</v>
      </c>
      <c r="BE123" s="158">
        <f>IF(N123="základní",J123,0)</f>
        <v>0</v>
      </c>
      <c r="BF123" s="158">
        <f>IF(N123="snížená",J123,0)</f>
        <v>0</v>
      </c>
      <c r="BG123" s="158">
        <f>IF(N123="zákl. přenesená",J123,0)</f>
        <v>0</v>
      </c>
      <c r="BH123" s="158">
        <f>IF(N123="sníž. přenesená",J123,0)</f>
        <v>0</v>
      </c>
      <c r="BI123" s="158">
        <f>IF(N123="nulová",J123,0)</f>
        <v>0</v>
      </c>
      <c r="BJ123" s="18" t="s">
        <v>84</v>
      </c>
      <c r="BK123" s="158">
        <f>ROUND(I123*H123,2)</f>
        <v>0</v>
      </c>
      <c r="BL123" s="18" t="s">
        <v>140</v>
      </c>
      <c r="BM123" s="157" t="s">
        <v>141</v>
      </c>
    </row>
    <row r="124" spans="1:47" s="2" customFormat="1" ht="54">
      <c r="A124" s="33"/>
      <c r="B124" s="34"/>
      <c r="C124" s="33"/>
      <c r="D124" s="159" t="s">
        <v>142</v>
      </c>
      <c r="E124" s="33"/>
      <c r="F124" s="160" t="s">
        <v>143</v>
      </c>
      <c r="G124" s="33"/>
      <c r="H124" s="33"/>
      <c r="I124" s="161"/>
      <c r="J124" s="33"/>
      <c r="K124" s="33"/>
      <c r="L124" s="34"/>
      <c r="M124" s="162"/>
      <c r="N124" s="163"/>
      <c r="O124" s="59"/>
      <c r="P124" s="59"/>
      <c r="Q124" s="59"/>
      <c r="R124" s="59"/>
      <c r="S124" s="59"/>
      <c r="T124" s="60"/>
      <c r="U124" s="33"/>
      <c r="V124" s="33"/>
      <c r="W124" s="33"/>
      <c r="X124" s="33"/>
      <c r="Y124" s="33"/>
      <c r="Z124" s="33"/>
      <c r="AA124" s="33"/>
      <c r="AB124" s="33"/>
      <c r="AC124" s="33"/>
      <c r="AD124" s="33"/>
      <c r="AE124" s="33"/>
      <c r="AT124" s="18" t="s">
        <v>142</v>
      </c>
      <c r="AU124" s="18" t="s">
        <v>86</v>
      </c>
    </row>
    <row r="125" spans="2:51" s="13" customFormat="1" ht="10">
      <c r="B125" s="164"/>
      <c r="D125" s="159" t="s">
        <v>144</v>
      </c>
      <c r="E125" s="165" t="s">
        <v>1</v>
      </c>
      <c r="F125" s="166" t="s">
        <v>93</v>
      </c>
      <c r="H125" s="167">
        <v>0.787</v>
      </c>
      <c r="I125" s="168"/>
      <c r="L125" s="164"/>
      <c r="M125" s="169"/>
      <c r="N125" s="170"/>
      <c r="O125" s="170"/>
      <c r="P125" s="170"/>
      <c r="Q125" s="170"/>
      <c r="R125" s="170"/>
      <c r="S125" s="170"/>
      <c r="T125" s="171"/>
      <c r="AT125" s="165" t="s">
        <v>144</v>
      </c>
      <c r="AU125" s="165" t="s">
        <v>86</v>
      </c>
      <c r="AV125" s="13" t="s">
        <v>86</v>
      </c>
      <c r="AW125" s="13" t="s">
        <v>33</v>
      </c>
      <c r="AX125" s="13" t="s">
        <v>84</v>
      </c>
      <c r="AY125" s="165" t="s">
        <v>132</v>
      </c>
    </row>
    <row r="126" spans="1:65" s="2" customFormat="1" ht="16.5" customHeight="1">
      <c r="A126" s="33"/>
      <c r="B126" s="145"/>
      <c r="C126" s="146" t="s">
        <v>86</v>
      </c>
      <c r="D126" s="146" t="s">
        <v>135</v>
      </c>
      <c r="E126" s="147" t="s">
        <v>145</v>
      </c>
      <c r="F126" s="148" t="s">
        <v>146</v>
      </c>
      <c r="G126" s="149" t="s">
        <v>138</v>
      </c>
      <c r="H126" s="150">
        <v>0.037</v>
      </c>
      <c r="I126" s="151"/>
      <c r="J126" s="152">
        <f>ROUND(I126*H126,2)</f>
        <v>0</v>
      </c>
      <c r="K126" s="148" t="s">
        <v>139</v>
      </c>
      <c r="L126" s="34"/>
      <c r="M126" s="153" t="s">
        <v>1</v>
      </c>
      <c r="N126" s="154" t="s">
        <v>41</v>
      </c>
      <c r="O126" s="59"/>
      <c r="P126" s="155">
        <f>O126*H126</f>
        <v>0</v>
      </c>
      <c r="Q126" s="155">
        <v>0</v>
      </c>
      <c r="R126" s="155">
        <f>Q126*H126</f>
        <v>0</v>
      </c>
      <c r="S126" s="155">
        <v>0</v>
      </c>
      <c r="T126" s="156">
        <f>S126*H126</f>
        <v>0</v>
      </c>
      <c r="U126" s="33"/>
      <c r="V126" s="33"/>
      <c r="W126" s="33"/>
      <c r="X126" s="33"/>
      <c r="Y126" s="33"/>
      <c r="Z126" s="33"/>
      <c r="AA126" s="33"/>
      <c r="AB126" s="33"/>
      <c r="AC126" s="33"/>
      <c r="AD126" s="33"/>
      <c r="AE126" s="33"/>
      <c r="AR126" s="157" t="s">
        <v>140</v>
      </c>
      <c r="AT126" s="157" t="s">
        <v>135</v>
      </c>
      <c r="AU126" s="157" t="s">
        <v>86</v>
      </c>
      <c r="AY126" s="18" t="s">
        <v>132</v>
      </c>
      <c r="BE126" s="158">
        <f>IF(N126="základní",J126,0)</f>
        <v>0</v>
      </c>
      <c r="BF126" s="158">
        <f>IF(N126="snížená",J126,0)</f>
        <v>0</v>
      </c>
      <c r="BG126" s="158">
        <f>IF(N126="zákl. přenesená",J126,0)</f>
        <v>0</v>
      </c>
      <c r="BH126" s="158">
        <f>IF(N126="sníž. přenesená",J126,0)</f>
        <v>0</v>
      </c>
      <c r="BI126" s="158">
        <f>IF(N126="nulová",J126,0)</f>
        <v>0</v>
      </c>
      <c r="BJ126" s="18" t="s">
        <v>84</v>
      </c>
      <c r="BK126" s="158">
        <f>ROUND(I126*H126,2)</f>
        <v>0</v>
      </c>
      <c r="BL126" s="18" t="s">
        <v>140</v>
      </c>
      <c r="BM126" s="157" t="s">
        <v>147</v>
      </c>
    </row>
    <row r="127" spans="1:47" s="2" customFormat="1" ht="54">
      <c r="A127" s="33"/>
      <c r="B127" s="34"/>
      <c r="C127" s="33"/>
      <c r="D127" s="159" t="s">
        <v>142</v>
      </c>
      <c r="E127" s="33"/>
      <c r="F127" s="160" t="s">
        <v>148</v>
      </c>
      <c r="G127" s="33"/>
      <c r="H127" s="33"/>
      <c r="I127" s="161"/>
      <c r="J127" s="33"/>
      <c r="K127" s="33"/>
      <c r="L127" s="34"/>
      <c r="M127" s="162"/>
      <c r="N127" s="163"/>
      <c r="O127" s="59"/>
      <c r="P127" s="59"/>
      <c r="Q127" s="59"/>
      <c r="R127" s="59"/>
      <c r="S127" s="59"/>
      <c r="T127" s="60"/>
      <c r="U127" s="33"/>
      <c r="V127" s="33"/>
      <c r="W127" s="33"/>
      <c r="X127" s="33"/>
      <c r="Y127" s="33"/>
      <c r="Z127" s="33"/>
      <c r="AA127" s="33"/>
      <c r="AB127" s="33"/>
      <c r="AC127" s="33"/>
      <c r="AD127" s="33"/>
      <c r="AE127" s="33"/>
      <c r="AT127" s="18" t="s">
        <v>142</v>
      </c>
      <c r="AU127" s="18" t="s">
        <v>86</v>
      </c>
    </row>
    <row r="128" spans="2:51" s="13" customFormat="1" ht="10">
      <c r="B128" s="164"/>
      <c r="D128" s="159" t="s">
        <v>144</v>
      </c>
      <c r="E128" s="165" t="s">
        <v>1</v>
      </c>
      <c r="F128" s="166" t="s">
        <v>95</v>
      </c>
      <c r="H128" s="167">
        <v>0.037</v>
      </c>
      <c r="I128" s="168"/>
      <c r="L128" s="164"/>
      <c r="M128" s="169"/>
      <c r="N128" s="170"/>
      <c r="O128" s="170"/>
      <c r="P128" s="170"/>
      <c r="Q128" s="170"/>
      <c r="R128" s="170"/>
      <c r="S128" s="170"/>
      <c r="T128" s="171"/>
      <c r="AT128" s="165" t="s">
        <v>144</v>
      </c>
      <c r="AU128" s="165" t="s">
        <v>86</v>
      </c>
      <c r="AV128" s="13" t="s">
        <v>86</v>
      </c>
      <c r="AW128" s="13" t="s">
        <v>33</v>
      </c>
      <c r="AX128" s="13" t="s">
        <v>84</v>
      </c>
      <c r="AY128" s="165" t="s">
        <v>132</v>
      </c>
    </row>
    <row r="129" spans="1:65" s="2" customFormat="1" ht="16.5" customHeight="1">
      <c r="A129" s="33"/>
      <c r="B129" s="145"/>
      <c r="C129" s="146" t="s">
        <v>149</v>
      </c>
      <c r="D129" s="146" t="s">
        <v>135</v>
      </c>
      <c r="E129" s="147" t="s">
        <v>150</v>
      </c>
      <c r="F129" s="148" t="s">
        <v>151</v>
      </c>
      <c r="G129" s="149" t="s">
        <v>152</v>
      </c>
      <c r="H129" s="150">
        <v>110</v>
      </c>
      <c r="I129" s="151"/>
      <c r="J129" s="152">
        <f>ROUND(I129*H129,2)</f>
        <v>0</v>
      </c>
      <c r="K129" s="148" t="s">
        <v>139</v>
      </c>
      <c r="L129" s="34"/>
      <c r="M129" s="153" t="s">
        <v>1</v>
      </c>
      <c r="N129" s="154" t="s">
        <v>41</v>
      </c>
      <c r="O129" s="59"/>
      <c r="P129" s="155">
        <f>O129*H129</f>
        <v>0</v>
      </c>
      <c r="Q129" s="155">
        <v>0</v>
      </c>
      <c r="R129" s="155">
        <f>Q129*H129</f>
        <v>0</v>
      </c>
      <c r="S129" s="155">
        <v>0</v>
      </c>
      <c r="T129" s="156">
        <f>S129*H129</f>
        <v>0</v>
      </c>
      <c r="U129" s="33"/>
      <c r="V129" s="33"/>
      <c r="W129" s="33"/>
      <c r="X129" s="33"/>
      <c r="Y129" s="33"/>
      <c r="Z129" s="33"/>
      <c r="AA129" s="33"/>
      <c r="AB129" s="33"/>
      <c r="AC129" s="33"/>
      <c r="AD129" s="33"/>
      <c r="AE129" s="33"/>
      <c r="AR129" s="157" t="s">
        <v>140</v>
      </c>
      <c r="AT129" s="157" t="s">
        <v>135</v>
      </c>
      <c r="AU129" s="157" t="s">
        <v>86</v>
      </c>
      <c r="AY129" s="18" t="s">
        <v>132</v>
      </c>
      <c r="BE129" s="158">
        <f>IF(N129="základní",J129,0)</f>
        <v>0</v>
      </c>
      <c r="BF129" s="158">
        <f>IF(N129="snížená",J129,0)</f>
        <v>0</v>
      </c>
      <c r="BG129" s="158">
        <f>IF(N129="zákl. přenesená",J129,0)</f>
        <v>0</v>
      </c>
      <c r="BH129" s="158">
        <f>IF(N129="sníž. přenesená",J129,0)</f>
        <v>0</v>
      </c>
      <c r="BI129" s="158">
        <f>IF(N129="nulová",J129,0)</f>
        <v>0</v>
      </c>
      <c r="BJ129" s="18" t="s">
        <v>84</v>
      </c>
      <c r="BK129" s="158">
        <f>ROUND(I129*H129,2)</f>
        <v>0</v>
      </c>
      <c r="BL129" s="18" t="s">
        <v>140</v>
      </c>
      <c r="BM129" s="157" t="s">
        <v>153</v>
      </c>
    </row>
    <row r="130" spans="1:47" s="2" customFormat="1" ht="18">
      <c r="A130" s="33"/>
      <c r="B130" s="34"/>
      <c r="C130" s="33"/>
      <c r="D130" s="159" t="s">
        <v>142</v>
      </c>
      <c r="E130" s="33"/>
      <c r="F130" s="160" t="s">
        <v>154</v>
      </c>
      <c r="G130" s="33"/>
      <c r="H130" s="33"/>
      <c r="I130" s="161"/>
      <c r="J130" s="33"/>
      <c r="K130" s="33"/>
      <c r="L130" s="34"/>
      <c r="M130" s="162"/>
      <c r="N130" s="163"/>
      <c r="O130" s="59"/>
      <c r="P130" s="59"/>
      <c r="Q130" s="59"/>
      <c r="R130" s="59"/>
      <c r="S130" s="59"/>
      <c r="T130" s="60"/>
      <c r="U130" s="33"/>
      <c r="V130" s="33"/>
      <c r="W130" s="33"/>
      <c r="X130" s="33"/>
      <c r="Y130" s="33"/>
      <c r="Z130" s="33"/>
      <c r="AA130" s="33"/>
      <c r="AB130" s="33"/>
      <c r="AC130" s="33"/>
      <c r="AD130" s="33"/>
      <c r="AE130" s="33"/>
      <c r="AT130" s="18" t="s">
        <v>142</v>
      </c>
      <c r="AU130" s="18" t="s">
        <v>86</v>
      </c>
    </row>
    <row r="131" spans="2:51" s="14" customFormat="1" ht="10">
      <c r="B131" s="172"/>
      <c r="D131" s="159" t="s">
        <v>144</v>
      </c>
      <c r="E131" s="173" t="s">
        <v>1</v>
      </c>
      <c r="F131" s="174" t="s">
        <v>155</v>
      </c>
      <c r="H131" s="173" t="s">
        <v>1</v>
      </c>
      <c r="I131" s="175"/>
      <c r="L131" s="172"/>
      <c r="M131" s="176"/>
      <c r="N131" s="177"/>
      <c r="O131" s="177"/>
      <c r="P131" s="177"/>
      <c r="Q131" s="177"/>
      <c r="R131" s="177"/>
      <c r="S131" s="177"/>
      <c r="T131" s="178"/>
      <c r="AT131" s="173" t="s">
        <v>144</v>
      </c>
      <c r="AU131" s="173" t="s">
        <v>86</v>
      </c>
      <c r="AV131" s="14" t="s">
        <v>84</v>
      </c>
      <c r="AW131" s="14" t="s">
        <v>33</v>
      </c>
      <c r="AX131" s="14" t="s">
        <v>76</v>
      </c>
      <c r="AY131" s="173" t="s">
        <v>132</v>
      </c>
    </row>
    <row r="132" spans="2:51" s="13" customFormat="1" ht="10">
      <c r="B132" s="164"/>
      <c r="D132" s="159" t="s">
        <v>144</v>
      </c>
      <c r="E132" s="165" t="s">
        <v>1</v>
      </c>
      <c r="F132" s="166" t="s">
        <v>156</v>
      </c>
      <c r="H132" s="167">
        <v>90</v>
      </c>
      <c r="I132" s="168"/>
      <c r="L132" s="164"/>
      <c r="M132" s="169"/>
      <c r="N132" s="170"/>
      <c r="O132" s="170"/>
      <c r="P132" s="170"/>
      <c r="Q132" s="170"/>
      <c r="R132" s="170"/>
      <c r="S132" s="170"/>
      <c r="T132" s="171"/>
      <c r="AT132" s="165" t="s">
        <v>144</v>
      </c>
      <c r="AU132" s="165" t="s">
        <v>86</v>
      </c>
      <c r="AV132" s="13" t="s">
        <v>86</v>
      </c>
      <c r="AW132" s="13" t="s">
        <v>33</v>
      </c>
      <c r="AX132" s="13" t="s">
        <v>76</v>
      </c>
      <c r="AY132" s="165" t="s">
        <v>132</v>
      </c>
    </row>
    <row r="133" spans="2:51" s="14" customFormat="1" ht="10">
      <c r="B133" s="172"/>
      <c r="D133" s="159" t="s">
        <v>144</v>
      </c>
      <c r="E133" s="173" t="s">
        <v>1</v>
      </c>
      <c r="F133" s="174" t="s">
        <v>157</v>
      </c>
      <c r="H133" s="173" t="s">
        <v>1</v>
      </c>
      <c r="I133" s="175"/>
      <c r="L133" s="172"/>
      <c r="M133" s="176"/>
      <c r="N133" s="177"/>
      <c r="O133" s="177"/>
      <c r="P133" s="177"/>
      <c r="Q133" s="177"/>
      <c r="R133" s="177"/>
      <c r="S133" s="177"/>
      <c r="T133" s="178"/>
      <c r="AT133" s="173" t="s">
        <v>144</v>
      </c>
      <c r="AU133" s="173" t="s">
        <v>86</v>
      </c>
      <c r="AV133" s="14" t="s">
        <v>84</v>
      </c>
      <c r="AW133" s="14" t="s">
        <v>33</v>
      </c>
      <c r="AX133" s="14" t="s">
        <v>76</v>
      </c>
      <c r="AY133" s="173" t="s">
        <v>132</v>
      </c>
    </row>
    <row r="134" spans="2:51" s="13" customFormat="1" ht="10">
      <c r="B134" s="164"/>
      <c r="D134" s="159" t="s">
        <v>144</v>
      </c>
      <c r="E134" s="165" t="s">
        <v>1</v>
      </c>
      <c r="F134" s="166" t="s">
        <v>158</v>
      </c>
      <c r="H134" s="167">
        <v>20</v>
      </c>
      <c r="I134" s="168"/>
      <c r="L134" s="164"/>
      <c r="M134" s="169"/>
      <c r="N134" s="170"/>
      <c r="O134" s="170"/>
      <c r="P134" s="170"/>
      <c r="Q134" s="170"/>
      <c r="R134" s="170"/>
      <c r="S134" s="170"/>
      <c r="T134" s="171"/>
      <c r="AT134" s="165" t="s">
        <v>144</v>
      </c>
      <c r="AU134" s="165" t="s">
        <v>86</v>
      </c>
      <c r="AV134" s="13" t="s">
        <v>86</v>
      </c>
      <c r="AW134" s="13" t="s">
        <v>33</v>
      </c>
      <c r="AX134" s="13" t="s">
        <v>76</v>
      </c>
      <c r="AY134" s="165" t="s">
        <v>132</v>
      </c>
    </row>
    <row r="135" spans="2:51" s="15" customFormat="1" ht="10">
      <c r="B135" s="179"/>
      <c r="D135" s="159" t="s">
        <v>144</v>
      </c>
      <c r="E135" s="180" t="s">
        <v>1</v>
      </c>
      <c r="F135" s="181" t="s">
        <v>159</v>
      </c>
      <c r="H135" s="182">
        <v>110</v>
      </c>
      <c r="I135" s="183"/>
      <c r="L135" s="179"/>
      <c r="M135" s="184"/>
      <c r="N135" s="185"/>
      <c r="O135" s="185"/>
      <c r="P135" s="185"/>
      <c r="Q135" s="185"/>
      <c r="R135" s="185"/>
      <c r="S135" s="185"/>
      <c r="T135" s="186"/>
      <c r="AT135" s="180" t="s">
        <v>144</v>
      </c>
      <c r="AU135" s="180" t="s">
        <v>86</v>
      </c>
      <c r="AV135" s="15" t="s">
        <v>140</v>
      </c>
      <c r="AW135" s="15" t="s">
        <v>33</v>
      </c>
      <c r="AX135" s="15" t="s">
        <v>84</v>
      </c>
      <c r="AY135" s="180" t="s">
        <v>132</v>
      </c>
    </row>
    <row r="136" spans="1:65" s="2" customFormat="1" ht="16.5" customHeight="1">
      <c r="A136" s="33"/>
      <c r="B136" s="145"/>
      <c r="C136" s="146" t="s">
        <v>140</v>
      </c>
      <c r="D136" s="146" t="s">
        <v>135</v>
      </c>
      <c r="E136" s="147" t="s">
        <v>160</v>
      </c>
      <c r="F136" s="148" t="s">
        <v>161</v>
      </c>
      <c r="G136" s="149" t="s">
        <v>152</v>
      </c>
      <c r="H136" s="150">
        <v>46</v>
      </c>
      <c r="I136" s="151"/>
      <c r="J136" s="152">
        <f>ROUND(I136*H136,2)</f>
        <v>0</v>
      </c>
      <c r="K136" s="148" t="s">
        <v>139</v>
      </c>
      <c r="L136" s="34"/>
      <c r="M136" s="153" t="s">
        <v>1</v>
      </c>
      <c r="N136" s="154" t="s">
        <v>41</v>
      </c>
      <c r="O136" s="59"/>
      <c r="P136" s="155">
        <f>O136*H136</f>
        <v>0</v>
      </c>
      <c r="Q136" s="155">
        <v>0</v>
      </c>
      <c r="R136" s="155">
        <f>Q136*H136</f>
        <v>0</v>
      </c>
      <c r="S136" s="155">
        <v>0</v>
      </c>
      <c r="T136" s="156">
        <f>S136*H136</f>
        <v>0</v>
      </c>
      <c r="U136" s="33"/>
      <c r="V136" s="33"/>
      <c r="W136" s="33"/>
      <c r="X136" s="33"/>
      <c r="Y136" s="33"/>
      <c r="Z136" s="33"/>
      <c r="AA136" s="33"/>
      <c r="AB136" s="33"/>
      <c r="AC136" s="33"/>
      <c r="AD136" s="33"/>
      <c r="AE136" s="33"/>
      <c r="AR136" s="157" t="s">
        <v>140</v>
      </c>
      <c r="AT136" s="157" t="s">
        <v>135</v>
      </c>
      <c r="AU136" s="157" t="s">
        <v>86</v>
      </c>
      <c r="AY136" s="18" t="s">
        <v>132</v>
      </c>
      <c r="BE136" s="158">
        <f>IF(N136="základní",J136,0)</f>
        <v>0</v>
      </c>
      <c r="BF136" s="158">
        <f>IF(N136="snížená",J136,0)</f>
        <v>0</v>
      </c>
      <c r="BG136" s="158">
        <f>IF(N136="zákl. přenesená",J136,0)</f>
        <v>0</v>
      </c>
      <c r="BH136" s="158">
        <f>IF(N136="sníž. přenesená",J136,0)</f>
        <v>0</v>
      </c>
      <c r="BI136" s="158">
        <f>IF(N136="nulová",J136,0)</f>
        <v>0</v>
      </c>
      <c r="BJ136" s="18" t="s">
        <v>84</v>
      </c>
      <c r="BK136" s="158">
        <f>ROUND(I136*H136,2)</f>
        <v>0</v>
      </c>
      <c r="BL136" s="18" t="s">
        <v>140</v>
      </c>
      <c r="BM136" s="157" t="s">
        <v>162</v>
      </c>
    </row>
    <row r="137" spans="1:47" s="2" customFormat="1" ht="18">
      <c r="A137" s="33"/>
      <c r="B137" s="34"/>
      <c r="C137" s="33"/>
      <c r="D137" s="159" t="s">
        <v>142</v>
      </c>
      <c r="E137" s="33"/>
      <c r="F137" s="160" t="s">
        <v>163</v>
      </c>
      <c r="G137" s="33"/>
      <c r="H137" s="33"/>
      <c r="I137" s="161"/>
      <c r="J137" s="33"/>
      <c r="K137" s="33"/>
      <c r="L137" s="34"/>
      <c r="M137" s="162"/>
      <c r="N137" s="163"/>
      <c r="O137" s="59"/>
      <c r="P137" s="59"/>
      <c r="Q137" s="59"/>
      <c r="R137" s="59"/>
      <c r="S137" s="59"/>
      <c r="T137" s="60"/>
      <c r="U137" s="33"/>
      <c r="V137" s="33"/>
      <c r="W137" s="33"/>
      <c r="X137" s="33"/>
      <c r="Y137" s="33"/>
      <c r="Z137" s="33"/>
      <c r="AA137" s="33"/>
      <c r="AB137" s="33"/>
      <c r="AC137" s="33"/>
      <c r="AD137" s="33"/>
      <c r="AE137" s="33"/>
      <c r="AT137" s="18" t="s">
        <v>142</v>
      </c>
      <c r="AU137" s="18" t="s">
        <v>86</v>
      </c>
    </row>
    <row r="138" spans="2:51" s="14" customFormat="1" ht="10">
      <c r="B138" s="172"/>
      <c r="D138" s="159" t="s">
        <v>144</v>
      </c>
      <c r="E138" s="173" t="s">
        <v>1</v>
      </c>
      <c r="F138" s="174" t="s">
        <v>164</v>
      </c>
      <c r="H138" s="173" t="s">
        <v>1</v>
      </c>
      <c r="I138" s="175"/>
      <c r="L138" s="172"/>
      <c r="M138" s="176"/>
      <c r="N138" s="177"/>
      <c r="O138" s="177"/>
      <c r="P138" s="177"/>
      <c r="Q138" s="177"/>
      <c r="R138" s="177"/>
      <c r="S138" s="177"/>
      <c r="T138" s="178"/>
      <c r="AT138" s="173" t="s">
        <v>144</v>
      </c>
      <c r="AU138" s="173" t="s">
        <v>86</v>
      </c>
      <c r="AV138" s="14" t="s">
        <v>84</v>
      </c>
      <c r="AW138" s="14" t="s">
        <v>33</v>
      </c>
      <c r="AX138" s="14" t="s">
        <v>76</v>
      </c>
      <c r="AY138" s="173" t="s">
        <v>132</v>
      </c>
    </row>
    <row r="139" spans="2:51" s="13" customFormat="1" ht="10">
      <c r="B139" s="164"/>
      <c r="D139" s="159" t="s">
        <v>144</v>
      </c>
      <c r="E139" s="165" t="s">
        <v>1</v>
      </c>
      <c r="F139" s="166" t="s">
        <v>165</v>
      </c>
      <c r="H139" s="167">
        <v>24</v>
      </c>
      <c r="I139" s="168"/>
      <c r="L139" s="164"/>
      <c r="M139" s="169"/>
      <c r="N139" s="170"/>
      <c r="O139" s="170"/>
      <c r="P139" s="170"/>
      <c r="Q139" s="170"/>
      <c r="R139" s="170"/>
      <c r="S139" s="170"/>
      <c r="T139" s="171"/>
      <c r="AT139" s="165" t="s">
        <v>144</v>
      </c>
      <c r="AU139" s="165" t="s">
        <v>86</v>
      </c>
      <c r="AV139" s="13" t="s">
        <v>86</v>
      </c>
      <c r="AW139" s="13" t="s">
        <v>33</v>
      </c>
      <c r="AX139" s="13" t="s">
        <v>76</v>
      </c>
      <c r="AY139" s="165" t="s">
        <v>132</v>
      </c>
    </row>
    <row r="140" spans="2:51" s="14" customFormat="1" ht="10">
      <c r="B140" s="172"/>
      <c r="D140" s="159" t="s">
        <v>144</v>
      </c>
      <c r="E140" s="173" t="s">
        <v>1</v>
      </c>
      <c r="F140" s="174" t="s">
        <v>166</v>
      </c>
      <c r="H140" s="173" t="s">
        <v>1</v>
      </c>
      <c r="I140" s="175"/>
      <c r="L140" s="172"/>
      <c r="M140" s="176"/>
      <c r="N140" s="177"/>
      <c r="O140" s="177"/>
      <c r="P140" s="177"/>
      <c r="Q140" s="177"/>
      <c r="R140" s="177"/>
      <c r="S140" s="177"/>
      <c r="T140" s="178"/>
      <c r="AT140" s="173" t="s">
        <v>144</v>
      </c>
      <c r="AU140" s="173" t="s">
        <v>86</v>
      </c>
      <c r="AV140" s="14" t="s">
        <v>84</v>
      </c>
      <c r="AW140" s="14" t="s">
        <v>33</v>
      </c>
      <c r="AX140" s="14" t="s">
        <v>76</v>
      </c>
      <c r="AY140" s="173" t="s">
        <v>132</v>
      </c>
    </row>
    <row r="141" spans="2:51" s="13" customFormat="1" ht="10">
      <c r="B141" s="164"/>
      <c r="D141" s="159" t="s">
        <v>144</v>
      </c>
      <c r="E141" s="165" t="s">
        <v>1</v>
      </c>
      <c r="F141" s="166" t="s">
        <v>167</v>
      </c>
      <c r="H141" s="167">
        <v>22</v>
      </c>
      <c r="I141" s="168"/>
      <c r="L141" s="164"/>
      <c r="M141" s="169"/>
      <c r="N141" s="170"/>
      <c r="O141" s="170"/>
      <c r="P141" s="170"/>
      <c r="Q141" s="170"/>
      <c r="R141" s="170"/>
      <c r="S141" s="170"/>
      <c r="T141" s="171"/>
      <c r="AT141" s="165" t="s">
        <v>144</v>
      </c>
      <c r="AU141" s="165" t="s">
        <v>86</v>
      </c>
      <c r="AV141" s="13" t="s">
        <v>86</v>
      </c>
      <c r="AW141" s="13" t="s">
        <v>33</v>
      </c>
      <c r="AX141" s="13" t="s">
        <v>76</v>
      </c>
      <c r="AY141" s="165" t="s">
        <v>132</v>
      </c>
    </row>
    <row r="142" spans="2:51" s="15" customFormat="1" ht="10">
      <c r="B142" s="179"/>
      <c r="D142" s="159" t="s">
        <v>144</v>
      </c>
      <c r="E142" s="180" t="s">
        <v>1</v>
      </c>
      <c r="F142" s="181" t="s">
        <v>159</v>
      </c>
      <c r="H142" s="182">
        <v>46</v>
      </c>
      <c r="I142" s="183"/>
      <c r="L142" s="179"/>
      <c r="M142" s="184"/>
      <c r="N142" s="185"/>
      <c r="O142" s="185"/>
      <c r="P142" s="185"/>
      <c r="Q142" s="185"/>
      <c r="R142" s="185"/>
      <c r="S142" s="185"/>
      <c r="T142" s="186"/>
      <c r="AT142" s="180" t="s">
        <v>144</v>
      </c>
      <c r="AU142" s="180" t="s">
        <v>86</v>
      </c>
      <c r="AV142" s="15" t="s">
        <v>140</v>
      </c>
      <c r="AW142" s="15" t="s">
        <v>33</v>
      </c>
      <c r="AX142" s="15" t="s">
        <v>84</v>
      </c>
      <c r="AY142" s="180" t="s">
        <v>132</v>
      </c>
    </row>
    <row r="143" spans="1:65" s="2" customFormat="1" ht="16.5" customHeight="1">
      <c r="A143" s="33"/>
      <c r="B143" s="145"/>
      <c r="C143" s="146" t="s">
        <v>133</v>
      </c>
      <c r="D143" s="146" t="s">
        <v>135</v>
      </c>
      <c r="E143" s="147" t="s">
        <v>168</v>
      </c>
      <c r="F143" s="148" t="s">
        <v>169</v>
      </c>
      <c r="G143" s="149" t="s">
        <v>152</v>
      </c>
      <c r="H143" s="150">
        <v>108</v>
      </c>
      <c r="I143" s="151"/>
      <c r="J143" s="152">
        <f>ROUND(I143*H143,2)</f>
        <v>0</v>
      </c>
      <c r="K143" s="148" t="s">
        <v>139</v>
      </c>
      <c r="L143" s="34"/>
      <c r="M143" s="153" t="s">
        <v>1</v>
      </c>
      <c r="N143" s="154" t="s">
        <v>41</v>
      </c>
      <c r="O143" s="59"/>
      <c r="P143" s="155">
        <f>O143*H143</f>
        <v>0</v>
      </c>
      <c r="Q143" s="155">
        <v>0</v>
      </c>
      <c r="R143" s="155">
        <f>Q143*H143</f>
        <v>0</v>
      </c>
      <c r="S143" s="155">
        <v>0</v>
      </c>
      <c r="T143" s="156">
        <f>S143*H143</f>
        <v>0</v>
      </c>
      <c r="U143" s="33"/>
      <c r="V143" s="33"/>
      <c r="W143" s="33"/>
      <c r="X143" s="33"/>
      <c r="Y143" s="33"/>
      <c r="Z143" s="33"/>
      <c r="AA143" s="33"/>
      <c r="AB143" s="33"/>
      <c r="AC143" s="33"/>
      <c r="AD143" s="33"/>
      <c r="AE143" s="33"/>
      <c r="AR143" s="157" t="s">
        <v>140</v>
      </c>
      <c r="AT143" s="157" t="s">
        <v>135</v>
      </c>
      <c r="AU143" s="157" t="s">
        <v>86</v>
      </c>
      <c r="AY143" s="18" t="s">
        <v>132</v>
      </c>
      <c r="BE143" s="158">
        <f>IF(N143="základní",J143,0)</f>
        <v>0</v>
      </c>
      <c r="BF143" s="158">
        <f>IF(N143="snížená",J143,0)</f>
        <v>0</v>
      </c>
      <c r="BG143" s="158">
        <f>IF(N143="zákl. přenesená",J143,0)</f>
        <v>0</v>
      </c>
      <c r="BH143" s="158">
        <f>IF(N143="sníž. přenesená",J143,0)</f>
        <v>0</v>
      </c>
      <c r="BI143" s="158">
        <f>IF(N143="nulová",J143,0)</f>
        <v>0</v>
      </c>
      <c r="BJ143" s="18" t="s">
        <v>84</v>
      </c>
      <c r="BK143" s="158">
        <f>ROUND(I143*H143,2)</f>
        <v>0</v>
      </c>
      <c r="BL143" s="18" t="s">
        <v>140</v>
      </c>
      <c r="BM143" s="157" t="s">
        <v>170</v>
      </c>
    </row>
    <row r="144" spans="1:47" s="2" customFormat="1" ht="18">
      <c r="A144" s="33"/>
      <c r="B144" s="34"/>
      <c r="C144" s="33"/>
      <c r="D144" s="159" t="s">
        <v>142</v>
      </c>
      <c r="E144" s="33"/>
      <c r="F144" s="160" t="s">
        <v>171</v>
      </c>
      <c r="G144" s="33"/>
      <c r="H144" s="33"/>
      <c r="I144" s="161"/>
      <c r="J144" s="33"/>
      <c r="K144" s="33"/>
      <c r="L144" s="34"/>
      <c r="M144" s="162"/>
      <c r="N144" s="163"/>
      <c r="O144" s="59"/>
      <c r="P144" s="59"/>
      <c r="Q144" s="59"/>
      <c r="R144" s="59"/>
      <c r="S144" s="59"/>
      <c r="T144" s="60"/>
      <c r="U144" s="33"/>
      <c r="V144" s="33"/>
      <c r="W144" s="33"/>
      <c r="X144" s="33"/>
      <c r="Y144" s="33"/>
      <c r="Z144" s="33"/>
      <c r="AA144" s="33"/>
      <c r="AB144" s="33"/>
      <c r="AC144" s="33"/>
      <c r="AD144" s="33"/>
      <c r="AE144" s="33"/>
      <c r="AT144" s="18" t="s">
        <v>142</v>
      </c>
      <c r="AU144" s="18" t="s">
        <v>86</v>
      </c>
    </row>
    <row r="145" spans="2:51" s="14" customFormat="1" ht="10">
      <c r="B145" s="172"/>
      <c r="D145" s="159" t="s">
        <v>144</v>
      </c>
      <c r="E145" s="173" t="s">
        <v>1</v>
      </c>
      <c r="F145" s="174" t="s">
        <v>172</v>
      </c>
      <c r="H145" s="173" t="s">
        <v>1</v>
      </c>
      <c r="I145" s="175"/>
      <c r="L145" s="172"/>
      <c r="M145" s="176"/>
      <c r="N145" s="177"/>
      <c r="O145" s="177"/>
      <c r="P145" s="177"/>
      <c r="Q145" s="177"/>
      <c r="R145" s="177"/>
      <c r="S145" s="177"/>
      <c r="T145" s="178"/>
      <c r="AT145" s="173" t="s">
        <v>144</v>
      </c>
      <c r="AU145" s="173" t="s">
        <v>86</v>
      </c>
      <c r="AV145" s="14" t="s">
        <v>84</v>
      </c>
      <c r="AW145" s="14" t="s">
        <v>33</v>
      </c>
      <c r="AX145" s="14" t="s">
        <v>76</v>
      </c>
      <c r="AY145" s="173" t="s">
        <v>132</v>
      </c>
    </row>
    <row r="146" spans="2:51" s="13" customFormat="1" ht="10">
      <c r="B146" s="164"/>
      <c r="D146" s="159" t="s">
        <v>144</v>
      </c>
      <c r="E146" s="165" t="s">
        <v>1</v>
      </c>
      <c r="F146" s="166" t="s">
        <v>173</v>
      </c>
      <c r="H146" s="167">
        <v>108</v>
      </c>
      <c r="I146" s="168"/>
      <c r="L146" s="164"/>
      <c r="M146" s="169"/>
      <c r="N146" s="170"/>
      <c r="O146" s="170"/>
      <c r="P146" s="170"/>
      <c r="Q146" s="170"/>
      <c r="R146" s="170"/>
      <c r="S146" s="170"/>
      <c r="T146" s="171"/>
      <c r="AT146" s="165" t="s">
        <v>144</v>
      </c>
      <c r="AU146" s="165" t="s">
        <v>86</v>
      </c>
      <c r="AV146" s="13" t="s">
        <v>86</v>
      </c>
      <c r="AW146" s="13" t="s">
        <v>33</v>
      </c>
      <c r="AX146" s="13" t="s">
        <v>84</v>
      </c>
      <c r="AY146" s="165" t="s">
        <v>132</v>
      </c>
    </row>
    <row r="147" spans="1:65" s="2" customFormat="1" ht="16.5" customHeight="1">
      <c r="A147" s="33"/>
      <c r="B147" s="145"/>
      <c r="C147" s="146" t="s">
        <v>174</v>
      </c>
      <c r="D147" s="146" t="s">
        <v>135</v>
      </c>
      <c r="E147" s="147" t="s">
        <v>175</v>
      </c>
      <c r="F147" s="148" t="s">
        <v>176</v>
      </c>
      <c r="G147" s="149" t="s">
        <v>177</v>
      </c>
      <c r="H147" s="150">
        <v>16</v>
      </c>
      <c r="I147" s="151"/>
      <c r="J147" s="152">
        <f>ROUND(I147*H147,2)</f>
        <v>0</v>
      </c>
      <c r="K147" s="148" t="s">
        <v>139</v>
      </c>
      <c r="L147" s="34"/>
      <c r="M147" s="153" t="s">
        <v>1</v>
      </c>
      <c r="N147" s="154" t="s">
        <v>41</v>
      </c>
      <c r="O147" s="59"/>
      <c r="P147" s="155">
        <f>O147*H147</f>
        <v>0</v>
      </c>
      <c r="Q147" s="155">
        <v>0</v>
      </c>
      <c r="R147" s="155">
        <f>Q147*H147</f>
        <v>0</v>
      </c>
      <c r="S147" s="155">
        <v>0</v>
      </c>
      <c r="T147" s="156">
        <f>S147*H147</f>
        <v>0</v>
      </c>
      <c r="U147" s="33"/>
      <c r="V147" s="33"/>
      <c r="W147" s="33"/>
      <c r="X147" s="33"/>
      <c r="Y147" s="33"/>
      <c r="Z147" s="33"/>
      <c r="AA147" s="33"/>
      <c r="AB147" s="33"/>
      <c r="AC147" s="33"/>
      <c r="AD147" s="33"/>
      <c r="AE147" s="33"/>
      <c r="AR147" s="157" t="s">
        <v>140</v>
      </c>
      <c r="AT147" s="157" t="s">
        <v>135</v>
      </c>
      <c r="AU147" s="157" t="s">
        <v>86</v>
      </c>
      <c r="AY147" s="18" t="s">
        <v>132</v>
      </c>
      <c r="BE147" s="158">
        <f>IF(N147="základní",J147,0)</f>
        <v>0</v>
      </c>
      <c r="BF147" s="158">
        <f>IF(N147="snížená",J147,0)</f>
        <v>0</v>
      </c>
      <c r="BG147" s="158">
        <f>IF(N147="zákl. přenesená",J147,0)</f>
        <v>0</v>
      </c>
      <c r="BH147" s="158">
        <f>IF(N147="sníž. přenesená",J147,0)</f>
        <v>0</v>
      </c>
      <c r="BI147" s="158">
        <f>IF(N147="nulová",J147,0)</f>
        <v>0</v>
      </c>
      <c r="BJ147" s="18" t="s">
        <v>84</v>
      </c>
      <c r="BK147" s="158">
        <f>ROUND(I147*H147,2)</f>
        <v>0</v>
      </c>
      <c r="BL147" s="18" t="s">
        <v>140</v>
      </c>
      <c r="BM147" s="157" t="s">
        <v>178</v>
      </c>
    </row>
    <row r="148" spans="1:47" s="2" customFormat="1" ht="18">
      <c r="A148" s="33"/>
      <c r="B148" s="34"/>
      <c r="C148" s="33"/>
      <c r="D148" s="159" t="s">
        <v>142</v>
      </c>
      <c r="E148" s="33"/>
      <c r="F148" s="160" t="s">
        <v>179</v>
      </c>
      <c r="G148" s="33"/>
      <c r="H148" s="33"/>
      <c r="I148" s="161"/>
      <c r="J148" s="33"/>
      <c r="K148" s="33"/>
      <c r="L148" s="34"/>
      <c r="M148" s="162"/>
      <c r="N148" s="163"/>
      <c r="O148" s="59"/>
      <c r="P148" s="59"/>
      <c r="Q148" s="59"/>
      <c r="R148" s="59"/>
      <c r="S148" s="59"/>
      <c r="T148" s="60"/>
      <c r="U148" s="33"/>
      <c r="V148" s="33"/>
      <c r="W148" s="33"/>
      <c r="X148" s="33"/>
      <c r="Y148" s="33"/>
      <c r="Z148" s="33"/>
      <c r="AA148" s="33"/>
      <c r="AB148" s="33"/>
      <c r="AC148" s="33"/>
      <c r="AD148" s="33"/>
      <c r="AE148" s="33"/>
      <c r="AT148" s="18" t="s">
        <v>142</v>
      </c>
      <c r="AU148" s="18" t="s">
        <v>86</v>
      </c>
    </row>
    <row r="149" spans="2:51" s="14" customFormat="1" ht="10">
      <c r="B149" s="172"/>
      <c r="D149" s="159" t="s">
        <v>144</v>
      </c>
      <c r="E149" s="173" t="s">
        <v>1</v>
      </c>
      <c r="F149" s="174" t="s">
        <v>180</v>
      </c>
      <c r="H149" s="173" t="s">
        <v>1</v>
      </c>
      <c r="I149" s="175"/>
      <c r="L149" s="172"/>
      <c r="M149" s="176"/>
      <c r="N149" s="177"/>
      <c r="O149" s="177"/>
      <c r="P149" s="177"/>
      <c r="Q149" s="177"/>
      <c r="R149" s="177"/>
      <c r="S149" s="177"/>
      <c r="T149" s="178"/>
      <c r="AT149" s="173" t="s">
        <v>144</v>
      </c>
      <c r="AU149" s="173" t="s">
        <v>86</v>
      </c>
      <c r="AV149" s="14" t="s">
        <v>84</v>
      </c>
      <c r="AW149" s="14" t="s">
        <v>33</v>
      </c>
      <c r="AX149" s="14" t="s">
        <v>76</v>
      </c>
      <c r="AY149" s="173" t="s">
        <v>132</v>
      </c>
    </row>
    <row r="150" spans="2:51" s="13" customFormat="1" ht="10">
      <c r="B150" s="164"/>
      <c r="D150" s="159" t="s">
        <v>144</v>
      </c>
      <c r="E150" s="165" t="s">
        <v>1</v>
      </c>
      <c r="F150" s="166" t="s">
        <v>181</v>
      </c>
      <c r="H150" s="167">
        <v>16</v>
      </c>
      <c r="I150" s="168"/>
      <c r="L150" s="164"/>
      <c r="M150" s="169"/>
      <c r="N150" s="170"/>
      <c r="O150" s="170"/>
      <c r="P150" s="170"/>
      <c r="Q150" s="170"/>
      <c r="R150" s="170"/>
      <c r="S150" s="170"/>
      <c r="T150" s="171"/>
      <c r="AT150" s="165" t="s">
        <v>144</v>
      </c>
      <c r="AU150" s="165" t="s">
        <v>86</v>
      </c>
      <c r="AV150" s="13" t="s">
        <v>86</v>
      </c>
      <c r="AW150" s="13" t="s">
        <v>33</v>
      </c>
      <c r="AX150" s="13" t="s">
        <v>84</v>
      </c>
      <c r="AY150" s="165" t="s">
        <v>132</v>
      </c>
    </row>
    <row r="151" spans="1:65" s="2" customFormat="1" ht="16.5" customHeight="1">
      <c r="A151" s="33"/>
      <c r="B151" s="145"/>
      <c r="C151" s="146" t="s">
        <v>182</v>
      </c>
      <c r="D151" s="146" t="s">
        <v>135</v>
      </c>
      <c r="E151" s="147" t="s">
        <v>183</v>
      </c>
      <c r="F151" s="148" t="s">
        <v>184</v>
      </c>
      <c r="G151" s="149" t="s">
        <v>185</v>
      </c>
      <c r="H151" s="150">
        <v>232.952</v>
      </c>
      <c r="I151" s="151"/>
      <c r="J151" s="152">
        <f>ROUND(I151*H151,2)</f>
        <v>0</v>
      </c>
      <c r="K151" s="148" t="s">
        <v>139</v>
      </c>
      <c r="L151" s="34"/>
      <c r="M151" s="153" t="s">
        <v>1</v>
      </c>
      <c r="N151" s="154" t="s">
        <v>41</v>
      </c>
      <c r="O151" s="59"/>
      <c r="P151" s="155">
        <f>O151*H151</f>
        <v>0</v>
      </c>
      <c r="Q151" s="155">
        <v>0</v>
      </c>
      <c r="R151" s="155">
        <f>Q151*H151</f>
        <v>0</v>
      </c>
      <c r="S151" s="155">
        <v>0</v>
      </c>
      <c r="T151" s="156">
        <f>S151*H151</f>
        <v>0</v>
      </c>
      <c r="U151" s="33"/>
      <c r="V151" s="33"/>
      <c r="W151" s="33"/>
      <c r="X151" s="33"/>
      <c r="Y151" s="33"/>
      <c r="Z151" s="33"/>
      <c r="AA151" s="33"/>
      <c r="AB151" s="33"/>
      <c r="AC151" s="33"/>
      <c r="AD151" s="33"/>
      <c r="AE151" s="33"/>
      <c r="AR151" s="157" t="s">
        <v>140</v>
      </c>
      <c r="AT151" s="157" t="s">
        <v>135</v>
      </c>
      <c r="AU151" s="157" t="s">
        <v>86</v>
      </c>
      <c r="AY151" s="18" t="s">
        <v>132</v>
      </c>
      <c r="BE151" s="158">
        <f>IF(N151="základní",J151,0)</f>
        <v>0</v>
      </c>
      <c r="BF151" s="158">
        <f>IF(N151="snížená",J151,0)</f>
        <v>0</v>
      </c>
      <c r="BG151" s="158">
        <f>IF(N151="zákl. přenesená",J151,0)</f>
        <v>0</v>
      </c>
      <c r="BH151" s="158">
        <f>IF(N151="sníž. přenesená",J151,0)</f>
        <v>0</v>
      </c>
      <c r="BI151" s="158">
        <f>IF(N151="nulová",J151,0)</f>
        <v>0</v>
      </c>
      <c r="BJ151" s="18" t="s">
        <v>84</v>
      </c>
      <c r="BK151" s="158">
        <f>ROUND(I151*H151,2)</f>
        <v>0</v>
      </c>
      <c r="BL151" s="18" t="s">
        <v>140</v>
      </c>
      <c r="BM151" s="157" t="s">
        <v>186</v>
      </c>
    </row>
    <row r="152" spans="1:47" s="2" customFormat="1" ht="27">
      <c r="A152" s="33"/>
      <c r="B152" s="34"/>
      <c r="C152" s="33"/>
      <c r="D152" s="159" t="s">
        <v>142</v>
      </c>
      <c r="E152" s="33"/>
      <c r="F152" s="160" t="s">
        <v>187</v>
      </c>
      <c r="G152" s="33"/>
      <c r="H152" s="33"/>
      <c r="I152" s="161"/>
      <c r="J152" s="33"/>
      <c r="K152" s="33"/>
      <c r="L152" s="34"/>
      <c r="M152" s="162"/>
      <c r="N152" s="163"/>
      <c r="O152" s="59"/>
      <c r="P152" s="59"/>
      <c r="Q152" s="59"/>
      <c r="R152" s="59"/>
      <c r="S152" s="59"/>
      <c r="T152" s="60"/>
      <c r="U152" s="33"/>
      <c r="V152" s="33"/>
      <c r="W152" s="33"/>
      <c r="X152" s="33"/>
      <c r="Y152" s="33"/>
      <c r="Z152" s="33"/>
      <c r="AA152" s="33"/>
      <c r="AB152" s="33"/>
      <c r="AC152" s="33"/>
      <c r="AD152" s="33"/>
      <c r="AE152" s="33"/>
      <c r="AT152" s="18" t="s">
        <v>142</v>
      </c>
      <c r="AU152" s="18" t="s">
        <v>86</v>
      </c>
    </row>
    <row r="153" spans="2:51" s="14" customFormat="1" ht="10">
      <c r="B153" s="172"/>
      <c r="D153" s="159" t="s">
        <v>144</v>
      </c>
      <c r="E153" s="173" t="s">
        <v>1</v>
      </c>
      <c r="F153" s="174" t="s">
        <v>188</v>
      </c>
      <c r="H153" s="173" t="s">
        <v>1</v>
      </c>
      <c r="I153" s="175"/>
      <c r="L153" s="172"/>
      <c r="M153" s="176"/>
      <c r="N153" s="177"/>
      <c r="O153" s="177"/>
      <c r="P153" s="177"/>
      <c r="Q153" s="177"/>
      <c r="R153" s="177"/>
      <c r="S153" s="177"/>
      <c r="T153" s="178"/>
      <c r="AT153" s="173" t="s">
        <v>144</v>
      </c>
      <c r="AU153" s="173" t="s">
        <v>86</v>
      </c>
      <c r="AV153" s="14" t="s">
        <v>84</v>
      </c>
      <c r="AW153" s="14" t="s">
        <v>33</v>
      </c>
      <c r="AX153" s="14" t="s">
        <v>76</v>
      </c>
      <c r="AY153" s="173" t="s">
        <v>132</v>
      </c>
    </row>
    <row r="154" spans="2:51" s="13" customFormat="1" ht="10">
      <c r="B154" s="164"/>
      <c r="D154" s="159" t="s">
        <v>144</v>
      </c>
      <c r="E154" s="165" t="s">
        <v>189</v>
      </c>
      <c r="F154" s="166" t="s">
        <v>190</v>
      </c>
      <c r="H154" s="167">
        <v>232.952</v>
      </c>
      <c r="I154" s="168"/>
      <c r="L154" s="164"/>
      <c r="M154" s="169"/>
      <c r="N154" s="170"/>
      <c r="O154" s="170"/>
      <c r="P154" s="170"/>
      <c r="Q154" s="170"/>
      <c r="R154" s="170"/>
      <c r="S154" s="170"/>
      <c r="T154" s="171"/>
      <c r="AT154" s="165" t="s">
        <v>144</v>
      </c>
      <c r="AU154" s="165" t="s">
        <v>86</v>
      </c>
      <c r="AV154" s="13" t="s">
        <v>86</v>
      </c>
      <c r="AW154" s="13" t="s">
        <v>33</v>
      </c>
      <c r="AX154" s="13" t="s">
        <v>84</v>
      </c>
      <c r="AY154" s="165" t="s">
        <v>132</v>
      </c>
    </row>
    <row r="155" spans="1:65" s="2" customFormat="1" ht="16.5" customHeight="1">
      <c r="A155" s="33"/>
      <c r="B155" s="145"/>
      <c r="C155" s="146" t="s">
        <v>191</v>
      </c>
      <c r="D155" s="146" t="s">
        <v>135</v>
      </c>
      <c r="E155" s="147" t="s">
        <v>192</v>
      </c>
      <c r="F155" s="148" t="s">
        <v>193</v>
      </c>
      <c r="G155" s="149" t="s">
        <v>185</v>
      </c>
      <c r="H155" s="150">
        <v>20.35</v>
      </c>
      <c r="I155" s="151"/>
      <c r="J155" s="152">
        <f>ROUND(I155*H155,2)</f>
        <v>0</v>
      </c>
      <c r="K155" s="148" t="s">
        <v>139</v>
      </c>
      <c r="L155" s="34"/>
      <c r="M155" s="153" t="s">
        <v>1</v>
      </c>
      <c r="N155" s="154" t="s">
        <v>41</v>
      </c>
      <c r="O155" s="59"/>
      <c r="P155" s="155">
        <f>O155*H155</f>
        <v>0</v>
      </c>
      <c r="Q155" s="155">
        <v>0</v>
      </c>
      <c r="R155" s="155">
        <f>Q155*H155</f>
        <v>0</v>
      </c>
      <c r="S155" s="155">
        <v>0</v>
      </c>
      <c r="T155" s="156">
        <f>S155*H155</f>
        <v>0</v>
      </c>
      <c r="U155" s="33"/>
      <c r="V155" s="33"/>
      <c r="W155" s="33"/>
      <c r="X155" s="33"/>
      <c r="Y155" s="33"/>
      <c r="Z155" s="33"/>
      <c r="AA155" s="33"/>
      <c r="AB155" s="33"/>
      <c r="AC155" s="33"/>
      <c r="AD155" s="33"/>
      <c r="AE155" s="33"/>
      <c r="AR155" s="157" t="s">
        <v>140</v>
      </c>
      <c r="AT155" s="157" t="s">
        <v>135</v>
      </c>
      <c r="AU155" s="157" t="s">
        <v>86</v>
      </c>
      <c r="AY155" s="18" t="s">
        <v>132</v>
      </c>
      <c r="BE155" s="158">
        <f>IF(N155="základní",J155,0)</f>
        <v>0</v>
      </c>
      <c r="BF155" s="158">
        <f>IF(N155="snížená",J155,0)</f>
        <v>0</v>
      </c>
      <c r="BG155" s="158">
        <f>IF(N155="zákl. přenesená",J155,0)</f>
        <v>0</v>
      </c>
      <c r="BH155" s="158">
        <f>IF(N155="sníž. přenesená",J155,0)</f>
        <v>0</v>
      </c>
      <c r="BI155" s="158">
        <f>IF(N155="nulová",J155,0)</f>
        <v>0</v>
      </c>
      <c r="BJ155" s="18" t="s">
        <v>84</v>
      </c>
      <c r="BK155" s="158">
        <f>ROUND(I155*H155,2)</f>
        <v>0</v>
      </c>
      <c r="BL155" s="18" t="s">
        <v>140</v>
      </c>
      <c r="BM155" s="157" t="s">
        <v>194</v>
      </c>
    </row>
    <row r="156" spans="1:47" s="2" customFormat="1" ht="27">
      <c r="A156" s="33"/>
      <c r="B156" s="34"/>
      <c r="C156" s="33"/>
      <c r="D156" s="159" t="s">
        <v>142</v>
      </c>
      <c r="E156" s="33"/>
      <c r="F156" s="160" t="s">
        <v>195</v>
      </c>
      <c r="G156" s="33"/>
      <c r="H156" s="33"/>
      <c r="I156" s="161"/>
      <c r="J156" s="33"/>
      <c r="K156" s="33"/>
      <c r="L156" s="34"/>
      <c r="M156" s="162"/>
      <c r="N156" s="163"/>
      <c r="O156" s="59"/>
      <c r="P156" s="59"/>
      <c r="Q156" s="59"/>
      <c r="R156" s="59"/>
      <c r="S156" s="59"/>
      <c r="T156" s="60"/>
      <c r="U156" s="33"/>
      <c r="V156" s="33"/>
      <c r="W156" s="33"/>
      <c r="X156" s="33"/>
      <c r="Y156" s="33"/>
      <c r="Z156" s="33"/>
      <c r="AA156" s="33"/>
      <c r="AB156" s="33"/>
      <c r="AC156" s="33"/>
      <c r="AD156" s="33"/>
      <c r="AE156" s="33"/>
      <c r="AT156" s="18" t="s">
        <v>142</v>
      </c>
      <c r="AU156" s="18" t="s">
        <v>86</v>
      </c>
    </row>
    <row r="157" spans="2:51" s="14" customFormat="1" ht="10">
      <c r="B157" s="172"/>
      <c r="D157" s="159" t="s">
        <v>144</v>
      </c>
      <c r="E157" s="173" t="s">
        <v>1</v>
      </c>
      <c r="F157" s="174" t="s">
        <v>196</v>
      </c>
      <c r="H157" s="173" t="s">
        <v>1</v>
      </c>
      <c r="I157" s="175"/>
      <c r="L157" s="172"/>
      <c r="M157" s="176"/>
      <c r="N157" s="177"/>
      <c r="O157" s="177"/>
      <c r="P157" s="177"/>
      <c r="Q157" s="177"/>
      <c r="R157" s="177"/>
      <c r="S157" s="177"/>
      <c r="T157" s="178"/>
      <c r="AT157" s="173" t="s">
        <v>144</v>
      </c>
      <c r="AU157" s="173" t="s">
        <v>86</v>
      </c>
      <c r="AV157" s="14" t="s">
        <v>84</v>
      </c>
      <c r="AW157" s="14" t="s">
        <v>33</v>
      </c>
      <c r="AX157" s="14" t="s">
        <v>76</v>
      </c>
      <c r="AY157" s="173" t="s">
        <v>132</v>
      </c>
    </row>
    <row r="158" spans="2:51" s="13" customFormat="1" ht="10">
      <c r="B158" s="164"/>
      <c r="D158" s="159" t="s">
        <v>144</v>
      </c>
      <c r="E158" s="165" t="s">
        <v>197</v>
      </c>
      <c r="F158" s="166" t="s">
        <v>198</v>
      </c>
      <c r="H158" s="167">
        <v>20.35</v>
      </c>
      <c r="I158" s="168"/>
      <c r="L158" s="164"/>
      <c r="M158" s="169"/>
      <c r="N158" s="170"/>
      <c r="O158" s="170"/>
      <c r="P158" s="170"/>
      <c r="Q158" s="170"/>
      <c r="R158" s="170"/>
      <c r="S158" s="170"/>
      <c r="T158" s="171"/>
      <c r="AT158" s="165" t="s">
        <v>144</v>
      </c>
      <c r="AU158" s="165" t="s">
        <v>86</v>
      </c>
      <c r="AV158" s="13" t="s">
        <v>86</v>
      </c>
      <c r="AW158" s="13" t="s">
        <v>33</v>
      </c>
      <c r="AX158" s="13" t="s">
        <v>84</v>
      </c>
      <c r="AY158" s="165" t="s">
        <v>132</v>
      </c>
    </row>
    <row r="159" spans="1:65" s="2" customFormat="1" ht="16.5" customHeight="1">
      <c r="A159" s="33"/>
      <c r="B159" s="145"/>
      <c r="C159" s="146" t="s">
        <v>199</v>
      </c>
      <c r="D159" s="146" t="s">
        <v>135</v>
      </c>
      <c r="E159" s="147" t="s">
        <v>200</v>
      </c>
      <c r="F159" s="148" t="s">
        <v>201</v>
      </c>
      <c r="G159" s="149" t="s">
        <v>138</v>
      </c>
      <c r="H159" s="150">
        <v>0.787</v>
      </c>
      <c r="I159" s="151"/>
      <c r="J159" s="152">
        <f>ROUND(I159*H159,2)</f>
        <v>0</v>
      </c>
      <c r="K159" s="148" t="s">
        <v>139</v>
      </c>
      <c r="L159" s="34"/>
      <c r="M159" s="153" t="s">
        <v>1</v>
      </c>
      <c r="N159" s="154" t="s">
        <v>41</v>
      </c>
      <c r="O159" s="59"/>
      <c r="P159" s="155">
        <f>O159*H159</f>
        <v>0</v>
      </c>
      <c r="Q159" s="155">
        <v>0</v>
      </c>
      <c r="R159" s="155">
        <f>Q159*H159</f>
        <v>0</v>
      </c>
      <c r="S159" s="155">
        <v>0</v>
      </c>
      <c r="T159" s="156">
        <f>S159*H159</f>
        <v>0</v>
      </c>
      <c r="U159" s="33"/>
      <c r="V159" s="33"/>
      <c r="W159" s="33"/>
      <c r="X159" s="33"/>
      <c r="Y159" s="33"/>
      <c r="Z159" s="33"/>
      <c r="AA159" s="33"/>
      <c r="AB159" s="33"/>
      <c r="AC159" s="33"/>
      <c r="AD159" s="33"/>
      <c r="AE159" s="33"/>
      <c r="AR159" s="157" t="s">
        <v>140</v>
      </c>
      <c r="AT159" s="157" t="s">
        <v>135</v>
      </c>
      <c r="AU159" s="157" t="s">
        <v>86</v>
      </c>
      <c r="AY159" s="18" t="s">
        <v>132</v>
      </c>
      <c r="BE159" s="158">
        <f>IF(N159="základní",J159,0)</f>
        <v>0</v>
      </c>
      <c r="BF159" s="158">
        <f>IF(N159="snížená",J159,0)</f>
        <v>0</v>
      </c>
      <c r="BG159" s="158">
        <f>IF(N159="zákl. přenesená",J159,0)</f>
        <v>0</v>
      </c>
      <c r="BH159" s="158">
        <f>IF(N159="sníž. přenesená",J159,0)</f>
        <v>0</v>
      </c>
      <c r="BI159" s="158">
        <f>IF(N159="nulová",J159,0)</f>
        <v>0</v>
      </c>
      <c r="BJ159" s="18" t="s">
        <v>84</v>
      </c>
      <c r="BK159" s="158">
        <f>ROUND(I159*H159,2)</f>
        <v>0</v>
      </c>
      <c r="BL159" s="18" t="s">
        <v>140</v>
      </c>
      <c r="BM159" s="157" t="s">
        <v>202</v>
      </c>
    </row>
    <row r="160" spans="1:47" s="2" customFormat="1" ht="27">
      <c r="A160" s="33"/>
      <c r="B160" s="34"/>
      <c r="C160" s="33"/>
      <c r="D160" s="159" t="s">
        <v>142</v>
      </c>
      <c r="E160" s="33"/>
      <c r="F160" s="160" t="s">
        <v>203</v>
      </c>
      <c r="G160" s="33"/>
      <c r="H160" s="33"/>
      <c r="I160" s="161"/>
      <c r="J160" s="33"/>
      <c r="K160" s="33"/>
      <c r="L160" s="34"/>
      <c r="M160" s="162"/>
      <c r="N160" s="163"/>
      <c r="O160" s="59"/>
      <c r="P160" s="59"/>
      <c r="Q160" s="59"/>
      <c r="R160" s="59"/>
      <c r="S160" s="59"/>
      <c r="T160" s="60"/>
      <c r="U160" s="33"/>
      <c r="V160" s="33"/>
      <c r="W160" s="33"/>
      <c r="X160" s="33"/>
      <c r="Y160" s="33"/>
      <c r="Z160" s="33"/>
      <c r="AA160" s="33"/>
      <c r="AB160" s="33"/>
      <c r="AC160" s="33"/>
      <c r="AD160" s="33"/>
      <c r="AE160" s="33"/>
      <c r="AT160" s="18" t="s">
        <v>142</v>
      </c>
      <c r="AU160" s="18" t="s">
        <v>86</v>
      </c>
    </row>
    <row r="161" spans="1:47" s="2" customFormat="1" ht="18">
      <c r="A161" s="33"/>
      <c r="B161" s="34"/>
      <c r="C161" s="33"/>
      <c r="D161" s="159" t="s">
        <v>204</v>
      </c>
      <c r="E161" s="33"/>
      <c r="F161" s="187" t="s">
        <v>205</v>
      </c>
      <c r="G161" s="33"/>
      <c r="H161" s="33"/>
      <c r="I161" s="161"/>
      <c r="J161" s="33"/>
      <c r="K161" s="33"/>
      <c r="L161" s="34"/>
      <c r="M161" s="162"/>
      <c r="N161" s="163"/>
      <c r="O161" s="59"/>
      <c r="P161" s="59"/>
      <c r="Q161" s="59"/>
      <c r="R161" s="59"/>
      <c r="S161" s="59"/>
      <c r="T161" s="60"/>
      <c r="U161" s="33"/>
      <c r="V161" s="33"/>
      <c r="W161" s="33"/>
      <c r="X161" s="33"/>
      <c r="Y161" s="33"/>
      <c r="Z161" s="33"/>
      <c r="AA161" s="33"/>
      <c r="AB161" s="33"/>
      <c r="AC161" s="33"/>
      <c r="AD161" s="33"/>
      <c r="AE161" s="33"/>
      <c r="AT161" s="18" t="s">
        <v>204</v>
      </c>
      <c r="AU161" s="18" t="s">
        <v>86</v>
      </c>
    </row>
    <row r="162" spans="2:51" s="14" customFormat="1" ht="10">
      <c r="B162" s="172"/>
      <c r="D162" s="159" t="s">
        <v>144</v>
      </c>
      <c r="E162" s="173" t="s">
        <v>1</v>
      </c>
      <c r="F162" s="174" t="s">
        <v>206</v>
      </c>
      <c r="H162" s="173" t="s">
        <v>1</v>
      </c>
      <c r="I162" s="175"/>
      <c r="L162" s="172"/>
      <c r="M162" s="176"/>
      <c r="N162" s="177"/>
      <c r="O162" s="177"/>
      <c r="P162" s="177"/>
      <c r="Q162" s="177"/>
      <c r="R162" s="177"/>
      <c r="S162" s="177"/>
      <c r="T162" s="178"/>
      <c r="AT162" s="173" t="s">
        <v>144</v>
      </c>
      <c r="AU162" s="173" t="s">
        <v>86</v>
      </c>
      <c r="AV162" s="14" t="s">
        <v>84</v>
      </c>
      <c r="AW162" s="14" t="s">
        <v>33</v>
      </c>
      <c r="AX162" s="14" t="s">
        <v>76</v>
      </c>
      <c r="AY162" s="173" t="s">
        <v>132</v>
      </c>
    </row>
    <row r="163" spans="2:51" s="14" customFormat="1" ht="10">
      <c r="B163" s="172"/>
      <c r="D163" s="159" t="s">
        <v>144</v>
      </c>
      <c r="E163" s="173" t="s">
        <v>1</v>
      </c>
      <c r="F163" s="174" t="s">
        <v>207</v>
      </c>
      <c r="H163" s="173" t="s">
        <v>1</v>
      </c>
      <c r="I163" s="175"/>
      <c r="L163" s="172"/>
      <c r="M163" s="176"/>
      <c r="N163" s="177"/>
      <c r="O163" s="177"/>
      <c r="P163" s="177"/>
      <c r="Q163" s="177"/>
      <c r="R163" s="177"/>
      <c r="S163" s="177"/>
      <c r="T163" s="178"/>
      <c r="AT163" s="173" t="s">
        <v>144</v>
      </c>
      <c r="AU163" s="173" t="s">
        <v>86</v>
      </c>
      <c r="AV163" s="14" t="s">
        <v>84</v>
      </c>
      <c r="AW163" s="14" t="s">
        <v>33</v>
      </c>
      <c r="AX163" s="14" t="s">
        <v>76</v>
      </c>
      <c r="AY163" s="173" t="s">
        <v>132</v>
      </c>
    </row>
    <row r="164" spans="2:51" s="13" customFormat="1" ht="10">
      <c r="B164" s="164"/>
      <c r="D164" s="159" t="s">
        <v>144</v>
      </c>
      <c r="E164" s="165" t="s">
        <v>1</v>
      </c>
      <c r="F164" s="166" t="s">
        <v>208</v>
      </c>
      <c r="H164" s="167">
        <v>0.787</v>
      </c>
      <c r="I164" s="168"/>
      <c r="L164" s="164"/>
      <c r="M164" s="169"/>
      <c r="N164" s="170"/>
      <c r="O164" s="170"/>
      <c r="P164" s="170"/>
      <c r="Q164" s="170"/>
      <c r="R164" s="170"/>
      <c r="S164" s="170"/>
      <c r="T164" s="171"/>
      <c r="AT164" s="165" t="s">
        <v>144</v>
      </c>
      <c r="AU164" s="165" t="s">
        <v>86</v>
      </c>
      <c r="AV164" s="13" t="s">
        <v>86</v>
      </c>
      <c r="AW164" s="13" t="s">
        <v>33</v>
      </c>
      <c r="AX164" s="13" t="s">
        <v>76</v>
      </c>
      <c r="AY164" s="165" t="s">
        <v>132</v>
      </c>
    </row>
    <row r="165" spans="2:51" s="15" customFormat="1" ht="10">
      <c r="B165" s="179"/>
      <c r="D165" s="159" t="s">
        <v>144</v>
      </c>
      <c r="E165" s="180" t="s">
        <v>93</v>
      </c>
      <c r="F165" s="181" t="s">
        <v>159</v>
      </c>
      <c r="H165" s="182">
        <v>0.787</v>
      </c>
      <c r="I165" s="183"/>
      <c r="L165" s="179"/>
      <c r="M165" s="184"/>
      <c r="N165" s="185"/>
      <c r="O165" s="185"/>
      <c r="P165" s="185"/>
      <c r="Q165" s="185"/>
      <c r="R165" s="185"/>
      <c r="S165" s="185"/>
      <c r="T165" s="186"/>
      <c r="AT165" s="180" t="s">
        <v>144</v>
      </c>
      <c r="AU165" s="180" t="s">
        <v>86</v>
      </c>
      <c r="AV165" s="15" t="s">
        <v>140</v>
      </c>
      <c r="AW165" s="15" t="s">
        <v>33</v>
      </c>
      <c r="AX165" s="15" t="s">
        <v>84</v>
      </c>
      <c r="AY165" s="180" t="s">
        <v>132</v>
      </c>
    </row>
    <row r="166" spans="1:65" s="2" customFormat="1" ht="16.5" customHeight="1">
      <c r="A166" s="33"/>
      <c r="B166" s="145"/>
      <c r="C166" s="146" t="s">
        <v>209</v>
      </c>
      <c r="D166" s="146" t="s">
        <v>135</v>
      </c>
      <c r="E166" s="147" t="s">
        <v>210</v>
      </c>
      <c r="F166" s="148" t="s">
        <v>211</v>
      </c>
      <c r="G166" s="149" t="s">
        <v>138</v>
      </c>
      <c r="H166" s="150">
        <v>0.037</v>
      </c>
      <c r="I166" s="151"/>
      <c r="J166" s="152">
        <f>ROUND(I166*H166,2)</f>
        <v>0</v>
      </c>
      <c r="K166" s="148" t="s">
        <v>139</v>
      </c>
      <c r="L166" s="34"/>
      <c r="M166" s="153" t="s">
        <v>1</v>
      </c>
      <c r="N166" s="154" t="s">
        <v>41</v>
      </c>
      <c r="O166" s="59"/>
      <c r="P166" s="155">
        <f>O166*H166</f>
        <v>0</v>
      </c>
      <c r="Q166" s="155">
        <v>0</v>
      </c>
      <c r="R166" s="155">
        <f>Q166*H166</f>
        <v>0</v>
      </c>
      <c r="S166" s="155">
        <v>0</v>
      </c>
      <c r="T166" s="156">
        <f>S166*H166</f>
        <v>0</v>
      </c>
      <c r="U166" s="33"/>
      <c r="V166" s="33"/>
      <c r="W166" s="33"/>
      <c r="X166" s="33"/>
      <c r="Y166" s="33"/>
      <c r="Z166" s="33"/>
      <c r="AA166" s="33"/>
      <c r="AB166" s="33"/>
      <c r="AC166" s="33"/>
      <c r="AD166" s="33"/>
      <c r="AE166" s="33"/>
      <c r="AR166" s="157" t="s">
        <v>140</v>
      </c>
      <c r="AT166" s="157" t="s">
        <v>135</v>
      </c>
      <c r="AU166" s="157" t="s">
        <v>86</v>
      </c>
      <c r="AY166" s="18" t="s">
        <v>132</v>
      </c>
      <c r="BE166" s="158">
        <f>IF(N166="základní",J166,0)</f>
        <v>0</v>
      </c>
      <c r="BF166" s="158">
        <f>IF(N166="snížená",J166,0)</f>
        <v>0</v>
      </c>
      <c r="BG166" s="158">
        <f>IF(N166="zákl. přenesená",J166,0)</f>
        <v>0</v>
      </c>
      <c r="BH166" s="158">
        <f>IF(N166="sníž. přenesená",J166,0)</f>
        <v>0</v>
      </c>
      <c r="BI166" s="158">
        <f>IF(N166="nulová",J166,0)</f>
        <v>0</v>
      </c>
      <c r="BJ166" s="18" t="s">
        <v>84</v>
      </c>
      <c r="BK166" s="158">
        <f>ROUND(I166*H166,2)</f>
        <v>0</v>
      </c>
      <c r="BL166" s="18" t="s">
        <v>140</v>
      </c>
      <c r="BM166" s="157" t="s">
        <v>212</v>
      </c>
    </row>
    <row r="167" spans="1:47" s="2" customFormat="1" ht="27">
      <c r="A167" s="33"/>
      <c r="B167" s="34"/>
      <c r="C167" s="33"/>
      <c r="D167" s="159" t="s">
        <v>142</v>
      </c>
      <c r="E167" s="33"/>
      <c r="F167" s="160" t="s">
        <v>213</v>
      </c>
      <c r="G167" s="33"/>
      <c r="H167" s="33"/>
      <c r="I167" s="161"/>
      <c r="J167" s="33"/>
      <c r="K167" s="33"/>
      <c r="L167" s="34"/>
      <c r="M167" s="162"/>
      <c r="N167" s="163"/>
      <c r="O167" s="59"/>
      <c r="P167" s="59"/>
      <c r="Q167" s="59"/>
      <c r="R167" s="59"/>
      <c r="S167" s="59"/>
      <c r="T167" s="60"/>
      <c r="U167" s="33"/>
      <c r="V167" s="33"/>
      <c r="W167" s="33"/>
      <c r="X167" s="33"/>
      <c r="Y167" s="33"/>
      <c r="Z167" s="33"/>
      <c r="AA167" s="33"/>
      <c r="AB167" s="33"/>
      <c r="AC167" s="33"/>
      <c r="AD167" s="33"/>
      <c r="AE167" s="33"/>
      <c r="AT167" s="18" t="s">
        <v>142</v>
      </c>
      <c r="AU167" s="18" t="s">
        <v>86</v>
      </c>
    </row>
    <row r="168" spans="1:47" s="2" customFormat="1" ht="18">
      <c r="A168" s="33"/>
      <c r="B168" s="34"/>
      <c r="C168" s="33"/>
      <c r="D168" s="159" t="s">
        <v>204</v>
      </c>
      <c r="E168" s="33"/>
      <c r="F168" s="187" t="s">
        <v>205</v>
      </c>
      <c r="G168" s="33"/>
      <c r="H168" s="33"/>
      <c r="I168" s="161"/>
      <c r="J168" s="33"/>
      <c r="K168" s="33"/>
      <c r="L168" s="34"/>
      <c r="M168" s="162"/>
      <c r="N168" s="163"/>
      <c r="O168" s="59"/>
      <c r="P168" s="59"/>
      <c r="Q168" s="59"/>
      <c r="R168" s="59"/>
      <c r="S168" s="59"/>
      <c r="T168" s="60"/>
      <c r="U168" s="33"/>
      <c r="V168" s="33"/>
      <c r="W168" s="33"/>
      <c r="X168" s="33"/>
      <c r="Y168" s="33"/>
      <c r="Z168" s="33"/>
      <c r="AA168" s="33"/>
      <c r="AB168" s="33"/>
      <c r="AC168" s="33"/>
      <c r="AD168" s="33"/>
      <c r="AE168" s="33"/>
      <c r="AT168" s="18" t="s">
        <v>204</v>
      </c>
      <c r="AU168" s="18" t="s">
        <v>86</v>
      </c>
    </row>
    <row r="169" spans="2:51" s="14" customFormat="1" ht="10">
      <c r="B169" s="172"/>
      <c r="D169" s="159" t="s">
        <v>144</v>
      </c>
      <c r="E169" s="173" t="s">
        <v>1</v>
      </c>
      <c r="F169" s="174" t="s">
        <v>214</v>
      </c>
      <c r="H169" s="173" t="s">
        <v>1</v>
      </c>
      <c r="I169" s="175"/>
      <c r="L169" s="172"/>
      <c r="M169" s="176"/>
      <c r="N169" s="177"/>
      <c r="O169" s="177"/>
      <c r="P169" s="177"/>
      <c r="Q169" s="177"/>
      <c r="R169" s="177"/>
      <c r="S169" s="177"/>
      <c r="T169" s="178"/>
      <c r="AT169" s="173" t="s">
        <v>144</v>
      </c>
      <c r="AU169" s="173" t="s">
        <v>86</v>
      </c>
      <c r="AV169" s="14" t="s">
        <v>84</v>
      </c>
      <c r="AW169" s="14" t="s">
        <v>33</v>
      </c>
      <c r="AX169" s="14" t="s">
        <v>76</v>
      </c>
      <c r="AY169" s="173" t="s">
        <v>132</v>
      </c>
    </row>
    <row r="170" spans="2:51" s="14" customFormat="1" ht="10">
      <c r="B170" s="172"/>
      <c r="D170" s="159" t="s">
        <v>144</v>
      </c>
      <c r="E170" s="173" t="s">
        <v>1</v>
      </c>
      <c r="F170" s="174" t="s">
        <v>215</v>
      </c>
      <c r="H170" s="173" t="s">
        <v>1</v>
      </c>
      <c r="I170" s="175"/>
      <c r="L170" s="172"/>
      <c r="M170" s="176"/>
      <c r="N170" s="177"/>
      <c r="O170" s="177"/>
      <c r="P170" s="177"/>
      <c r="Q170" s="177"/>
      <c r="R170" s="177"/>
      <c r="S170" s="177"/>
      <c r="T170" s="178"/>
      <c r="AT170" s="173" t="s">
        <v>144</v>
      </c>
      <c r="AU170" s="173" t="s">
        <v>86</v>
      </c>
      <c r="AV170" s="14" t="s">
        <v>84</v>
      </c>
      <c r="AW170" s="14" t="s">
        <v>33</v>
      </c>
      <c r="AX170" s="14" t="s">
        <v>76</v>
      </c>
      <c r="AY170" s="173" t="s">
        <v>132</v>
      </c>
    </row>
    <row r="171" spans="2:51" s="13" customFormat="1" ht="10">
      <c r="B171" s="164"/>
      <c r="D171" s="159" t="s">
        <v>144</v>
      </c>
      <c r="E171" s="165" t="s">
        <v>1</v>
      </c>
      <c r="F171" s="166" t="s">
        <v>216</v>
      </c>
      <c r="H171" s="167">
        <v>0.026</v>
      </c>
      <c r="I171" s="168"/>
      <c r="L171" s="164"/>
      <c r="M171" s="169"/>
      <c r="N171" s="170"/>
      <c r="O171" s="170"/>
      <c r="P171" s="170"/>
      <c r="Q171" s="170"/>
      <c r="R171" s="170"/>
      <c r="S171" s="170"/>
      <c r="T171" s="171"/>
      <c r="AT171" s="165" t="s">
        <v>144</v>
      </c>
      <c r="AU171" s="165" t="s">
        <v>86</v>
      </c>
      <c r="AV171" s="13" t="s">
        <v>86</v>
      </c>
      <c r="AW171" s="13" t="s">
        <v>33</v>
      </c>
      <c r="AX171" s="13" t="s">
        <v>76</v>
      </c>
      <c r="AY171" s="165" t="s">
        <v>132</v>
      </c>
    </row>
    <row r="172" spans="2:51" s="14" customFormat="1" ht="10">
      <c r="B172" s="172"/>
      <c r="D172" s="159" t="s">
        <v>144</v>
      </c>
      <c r="E172" s="173" t="s">
        <v>1</v>
      </c>
      <c r="F172" s="174" t="s">
        <v>217</v>
      </c>
      <c r="H172" s="173" t="s">
        <v>1</v>
      </c>
      <c r="I172" s="175"/>
      <c r="L172" s="172"/>
      <c r="M172" s="176"/>
      <c r="N172" s="177"/>
      <c r="O172" s="177"/>
      <c r="P172" s="177"/>
      <c r="Q172" s="177"/>
      <c r="R172" s="177"/>
      <c r="S172" s="177"/>
      <c r="T172" s="178"/>
      <c r="AT172" s="173" t="s">
        <v>144</v>
      </c>
      <c r="AU172" s="173" t="s">
        <v>86</v>
      </c>
      <c r="AV172" s="14" t="s">
        <v>84</v>
      </c>
      <c r="AW172" s="14" t="s">
        <v>33</v>
      </c>
      <c r="AX172" s="14" t="s">
        <v>76</v>
      </c>
      <c r="AY172" s="173" t="s">
        <v>132</v>
      </c>
    </row>
    <row r="173" spans="2:51" s="13" customFormat="1" ht="10">
      <c r="B173" s="164"/>
      <c r="D173" s="159" t="s">
        <v>144</v>
      </c>
      <c r="E173" s="165" t="s">
        <v>1</v>
      </c>
      <c r="F173" s="166" t="s">
        <v>218</v>
      </c>
      <c r="H173" s="167">
        <v>0.011</v>
      </c>
      <c r="I173" s="168"/>
      <c r="L173" s="164"/>
      <c r="M173" s="169"/>
      <c r="N173" s="170"/>
      <c r="O173" s="170"/>
      <c r="P173" s="170"/>
      <c r="Q173" s="170"/>
      <c r="R173" s="170"/>
      <c r="S173" s="170"/>
      <c r="T173" s="171"/>
      <c r="AT173" s="165" t="s">
        <v>144</v>
      </c>
      <c r="AU173" s="165" t="s">
        <v>86</v>
      </c>
      <c r="AV173" s="13" t="s">
        <v>86</v>
      </c>
      <c r="AW173" s="13" t="s">
        <v>33</v>
      </c>
      <c r="AX173" s="13" t="s">
        <v>76</v>
      </c>
      <c r="AY173" s="165" t="s">
        <v>132</v>
      </c>
    </row>
    <row r="174" spans="2:51" s="15" customFormat="1" ht="10">
      <c r="B174" s="179"/>
      <c r="D174" s="159" t="s">
        <v>144</v>
      </c>
      <c r="E174" s="180" t="s">
        <v>95</v>
      </c>
      <c r="F174" s="181" t="s">
        <v>159</v>
      </c>
      <c r="H174" s="182">
        <v>0.037</v>
      </c>
      <c r="I174" s="183"/>
      <c r="L174" s="179"/>
      <c r="M174" s="184"/>
      <c r="N174" s="185"/>
      <c r="O174" s="185"/>
      <c r="P174" s="185"/>
      <c r="Q174" s="185"/>
      <c r="R174" s="185"/>
      <c r="S174" s="185"/>
      <c r="T174" s="186"/>
      <c r="AT174" s="180" t="s">
        <v>144</v>
      </c>
      <c r="AU174" s="180" t="s">
        <v>86</v>
      </c>
      <c r="AV174" s="15" t="s">
        <v>140</v>
      </c>
      <c r="AW174" s="15" t="s">
        <v>33</v>
      </c>
      <c r="AX174" s="15" t="s">
        <v>84</v>
      </c>
      <c r="AY174" s="180" t="s">
        <v>132</v>
      </c>
    </row>
    <row r="175" spans="1:65" s="2" customFormat="1" ht="16.5" customHeight="1">
      <c r="A175" s="33"/>
      <c r="B175" s="145"/>
      <c r="C175" s="146" t="s">
        <v>219</v>
      </c>
      <c r="D175" s="146" t="s">
        <v>135</v>
      </c>
      <c r="E175" s="147" t="s">
        <v>220</v>
      </c>
      <c r="F175" s="148" t="s">
        <v>221</v>
      </c>
      <c r="G175" s="149" t="s">
        <v>138</v>
      </c>
      <c r="H175" s="150">
        <v>0.824</v>
      </c>
      <c r="I175" s="151"/>
      <c r="J175" s="152">
        <f>ROUND(I175*H175,2)</f>
        <v>0</v>
      </c>
      <c r="K175" s="148" t="s">
        <v>139</v>
      </c>
      <c r="L175" s="34"/>
      <c r="M175" s="153" t="s">
        <v>1</v>
      </c>
      <c r="N175" s="154" t="s">
        <v>41</v>
      </c>
      <c r="O175" s="59"/>
      <c r="P175" s="155">
        <f>O175*H175</f>
        <v>0</v>
      </c>
      <c r="Q175" s="155">
        <v>0</v>
      </c>
      <c r="R175" s="155">
        <f>Q175*H175</f>
        <v>0</v>
      </c>
      <c r="S175" s="155">
        <v>0</v>
      </c>
      <c r="T175" s="156">
        <f>S175*H175</f>
        <v>0</v>
      </c>
      <c r="U175" s="33"/>
      <c r="V175" s="33"/>
      <c r="W175" s="33"/>
      <c r="X175" s="33"/>
      <c r="Y175" s="33"/>
      <c r="Z175" s="33"/>
      <c r="AA175" s="33"/>
      <c r="AB175" s="33"/>
      <c r="AC175" s="33"/>
      <c r="AD175" s="33"/>
      <c r="AE175" s="33"/>
      <c r="AR175" s="157" t="s">
        <v>140</v>
      </c>
      <c r="AT175" s="157" t="s">
        <v>135</v>
      </c>
      <c r="AU175" s="157" t="s">
        <v>86</v>
      </c>
      <c r="AY175" s="18" t="s">
        <v>132</v>
      </c>
      <c r="BE175" s="158">
        <f>IF(N175="základní",J175,0)</f>
        <v>0</v>
      </c>
      <c r="BF175" s="158">
        <f>IF(N175="snížená",J175,0)</f>
        <v>0</v>
      </c>
      <c r="BG175" s="158">
        <f>IF(N175="zákl. přenesená",J175,0)</f>
        <v>0</v>
      </c>
      <c r="BH175" s="158">
        <f>IF(N175="sníž. přenesená",J175,0)</f>
        <v>0</v>
      </c>
      <c r="BI175" s="158">
        <f>IF(N175="nulová",J175,0)</f>
        <v>0</v>
      </c>
      <c r="BJ175" s="18" t="s">
        <v>84</v>
      </c>
      <c r="BK175" s="158">
        <f>ROUND(I175*H175,2)</f>
        <v>0</v>
      </c>
      <c r="BL175" s="18" t="s">
        <v>140</v>
      </c>
      <c r="BM175" s="157" t="s">
        <v>222</v>
      </c>
    </row>
    <row r="176" spans="1:47" s="2" customFormat="1" ht="27">
      <c r="A176" s="33"/>
      <c r="B176" s="34"/>
      <c r="C176" s="33"/>
      <c r="D176" s="159" t="s">
        <v>142</v>
      </c>
      <c r="E176" s="33"/>
      <c r="F176" s="160" t="s">
        <v>223</v>
      </c>
      <c r="G176" s="33"/>
      <c r="H176" s="33"/>
      <c r="I176" s="161"/>
      <c r="J176" s="33"/>
      <c r="K176" s="33"/>
      <c r="L176" s="34"/>
      <c r="M176" s="162"/>
      <c r="N176" s="163"/>
      <c r="O176" s="59"/>
      <c r="P176" s="59"/>
      <c r="Q176" s="59"/>
      <c r="R176" s="59"/>
      <c r="S176" s="59"/>
      <c r="T176" s="60"/>
      <c r="U176" s="33"/>
      <c r="V176" s="33"/>
      <c r="W176" s="33"/>
      <c r="X176" s="33"/>
      <c r="Y176" s="33"/>
      <c r="Z176" s="33"/>
      <c r="AA176" s="33"/>
      <c r="AB176" s="33"/>
      <c r="AC176" s="33"/>
      <c r="AD176" s="33"/>
      <c r="AE176" s="33"/>
      <c r="AT176" s="18" t="s">
        <v>142</v>
      </c>
      <c r="AU176" s="18" t="s">
        <v>86</v>
      </c>
    </row>
    <row r="177" spans="2:51" s="14" customFormat="1" ht="10">
      <c r="B177" s="172"/>
      <c r="D177" s="159" t="s">
        <v>144</v>
      </c>
      <c r="E177" s="173" t="s">
        <v>1</v>
      </c>
      <c r="F177" s="174" t="s">
        <v>224</v>
      </c>
      <c r="H177" s="173" t="s">
        <v>1</v>
      </c>
      <c r="I177" s="175"/>
      <c r="L177" s="172"/>
      <c r="M177" s="176"/>
      <c r="N177" s="177"/>
      <c r="O177" s="177"/>
      <c r="P177" s="177"/>
      <c r="Q177" s="177"/>
      <c r="R177" s="177"/>
      <c r="S177" s="177"/>
      <c r="T177" s="178"/>
      <c r="AT177" s="173" t="s">
        <v>144</v>
      </c>
      <c r="AU177" s="173" t="s">
        <v>86</v>
      </c>
      <c r="AV177" s="14" t="s">
        <v>84</v>
      </c>
      <c r="AW177" s="14" t="s">
        <v>33</v>
      </c>
      <c r="AX177" s="14" t="s">
        <v>76</v>
      </c>
      <c r="AY177" s="173" t="s">
        <v>132</v>
      </c>
    </row>
    <row r="178" spans="2:51" s="13" customFormat="1" ht="10">
      <c r="B178" s="164"/>
      <c r="D178" s="159" t="s">
        <v>144</v>
      </c>
      <c r="E178" s="165" t="s">
        <v>225</v>
      </c>
      <c r="F178" s="166" t="s">
        <v>226</v>
      </c>
      <c r="H178" s="167">
        <v>0.824</v>
      </c>
      <c r="I178" s="168"/>
      <c r="L178" s="164"/>
      <c r="M178" s="169"/>
      <c r="N178" s="170"/>
      <c r="O178" s="170"/>
      <c r="P178" s="170"/>
      <c r="Q178" s="170"/>
      <c r="R178" s="170"/>
      <c r="S178" s="170"/>
      <c r="T178" s="171"/>
      <c r="AT178" s="165" t="s">
        <v>144</v>
      </c>
      <c r="AU178" s="165" t="s">
        <v>86</v>
      </c>
      <c r="AV178" s="13" t="s">
        <v>86</v>
      </c>
      <c r="AW178" s="13" t="s">
        <v>33</v>
      </c>
      <c r="AX178" s="13" t="s">
        <v>84</v>
      </c>
      <c r="AY178" s="165" t="s">
        <v>132</v>
      </c>
    </row>
    <row r="179" spans="1:65" s="2" customFormat="1" ht="16.5" customHeight="1">
      <c r="A179" s="33"/>
      <c r="B179" s="145"/>
      <c r="C179" s="146" t="s">
        <v>227</v>
      </c>
      <c r="D179" s="146" t="s">
        <v>135</v>
      </c>
      <c r="E179" s="147" t="s">
        <v>228</v>
      </c>
      <c r="F179" s="148" t="s">
        <v>229</v>
      </c>
      <c r="G179" s="149" t="s">
        <v>230</v>
      </c>
      <c r="H179" s="150">
        <v>2966.4</v>
      </c>
      <c r="I179" s="151"/>
      <c r="J179" s="152">
        <f>ROUND(I179*H179,2)</f>
        <v>0</v>
      </c>
      <c r="K179" s="148" t="s">
        <v>139</v>
      </c>
      <c r="L179" s="34"/>
      <c r="M179" s="153" t="s">
        <v>1</v>
      </c>
      <c r="N179" s="154" t="s">
        <v>41</v>
      </c>
      <c r="O179" s="59"/>
      <c r="P179" s="155">
        <f>O179*H179</f>
        <v>0</v>
      </c>
      <c r="Q179" s="155">
        <v>0</v>
      </c>
      <c r="R179" s="155">
        <f>Q179*H179</f>
        <v>0</v>
      </c>
      <c r="S179" s="155">
        <v>0</v>
      </c>
      <c r="T179" s="156">
        <f>S179*H179</f>
        <v>0</v>
      </c>
      <c r="U179" s="33"/>
      <c r="V179" s="33"/>
      <c r="W179" s="33"/>
      <c r="X179" s="33"/>
      <c r="Y179" s="33"/>
      <c r="Z179" s="33"/>
      <c r="AA179" s="33"/>
      <c r="AB179" s="33"/>
      <c r="AC179" s="33"/>
      <c r="AD179" s="33"/>
      <c r="AE179" s="33"/>
      <c r="AR179" s="157" t="s">
        <v>140</v>
      </c>
      <c r="AT179" s="157" t="s">
        <v>135</v>
      </c>
      <c r="AU179" s="157" t="s">
        <v>86</v>
      </c>
      <c r="AY179" s="18" t="s">
        <v>132</v>
      </c>
      <c r="BE179" s="158">
        <f>IF(N179="základní",J179,0)</f>
        <v>0</v>
      </c>
      <c r="BF179" s="158">
        <f>IF(N179="snížená",J179,0)</f>
        <v>0</v>
      </c>
      <c r="BG179" s="158">
        <f>IF(N179="zákl. přenesená",J179,0)</f>
        <v>0</v>
      </c>
      <c r="BH179" s="158">
        <f>IF(N179="sníž. přenesená",J179,0)</f>
        <v>0</v>
      </c>
      <c r="BI179" s="158">
        <f>IF(N179="nulová",J179,0)</f>
        <v>0</v>
      </c>
      <c r="BJ179" s="18" t="s">
        <v>84</v>
      </c>
      <c r="BK179" s="158">
        <f>ROUND(I179*H179,2)</f>
        <v>0</v>
      </c>
      <c r="BL179" s="18" t="s">
        <v>140</v>
      </c>
      <c r="BM179" s="157" t="s">
        <v>231</v>
      </c>
    </row>
    <row r="180" spans="1:47" s="2" customFormat="1" ht="18">
      <c r="A180" s="33"/>
      <c r="B180" s="34"/>
      <c r="C180" s="33"/>
      <c r="D180" s="159" t="s">
        <v>142</v>
      </c>
      <c r="E180" s="33"/>
      <c r="F180" s="160" t="s">
        <v>232</v>
      </c>
      <c r="G180" s="33"/>
      <c r="H180" s="33"/>
      <c r="I180" s="161"/>
      <c r="J180" s="33"/>
      <c r="K180" s="33"/>
      <c r="L180" s="34"/>
      <c r="M180" s="162"/>
      <c r="N180" s="163"/>
      <c r="O180" s="59"/>
      <c r="P180" s="59"/>
      <c r="Q180" s="59"/>
      <c r="R180" s="59"/>
      <c r="S180" s="59"/>
      <c r="T180" s="60"/>
      <c r="U180" s="33"/>
      <c r="V180" s="33"/>
      <c r="W180" s="33"/>
      <c r="X180" s="33"/>
      <c r="Y180" s="33"/>
      <c r="Z180" s="33"/>
      <c r="AA180" s="33"/>
      <c r="AB180" s="33"/>
      <c r="AC180" s="33"/>
      <c r="AD180" s="33"/>
      <c r="AE180" s="33"/>
      <c r="AT180" s="18" t="s">
        <v>142</v>
      </c>
      <c r="AU180" s="18" t="s">
        <v>86</v>
      </c>
    </row>
    <row r="181" spans="2:51" s="14" customFormat="1" ht="10">
      <c r="B181" s="172"/>
      <c r="D181" s="159" t="s">
        <v>144</v>
      </c>
      <c r="E181" s="173" t="s">
        <v>1</v>
      </c>
      <c r="F181" s="174" t="s">
        <v>233</v>
      </c>
      <c r="H181" s="173" t="s">
        <v>1</v>
      </c>
      <c r="I181" s="175"/>
      <c r="L181" s="172"/>
      <c r="M181" s="176"/>
      <c r="N181" s="177"/>
      <c r="O181" s="177"/>
      <c r="P181" s="177"/>
      <c r="Q181" s="177"/>
      <c r="R181" s="177"/>
      <c r="S181" s="177"/>
      <c r="T181" s="178"/>
      <c r="AT181" s="173" t="s">
        <v>144</v>
      </c>
      <c r="AU181" s="173" t="s">
        <v>86</v>
      </c>
      <c r="AV181" s="14" t="s">
        <v>84</v>
      </c>
      <c r="AW181" s="14" t="s">
        <v>33</v>
      </c>
      <c r="AX181" s="14" t="s">
        <v>76</v>
      </c>
      <c r="AY181" s="173" t="s">
        <v>132</v>
      </c>
    </row>
    <row r="182" spans="2:51" s="13" customFormat="1" ht="10">
      <c r="B182" s="164"/>
      <c r="D182" s="159" t="s">
        <v>144</v>
      </c>
      <c r="E182" s="165" t="s">
        <v>1</v>
      </c>
      <c r="F182" s="166" t="s">
        <v>234</v>
      </c>
      <c r="H182" s="167">
        <v>2966.4</v>
      </c>
      <c r="I182" s="168"/>
      <c r="L182" s="164"/>
      <c r="M182" s="169"/>
      <c r="N182" s="170"/>
      <c r="O182" s="170"/>
      <c r="P182" s="170"/>
      <c r="Q182" s="170"/>
      <c r="R182" s="170"/>
      <c r="S182" s="170"/>
      <c r="T182" s="171"/>
      <c r="AT182" s="165" t="s">
        <v>144</v>
      </c>
      <c r="AU182" s="165" t="s">
        <v>86</v>
      </c>
      <c r="AV182" s="13" t="s">
        <v>86</v>
      </c>
      <c r="AW182" s="13" t="s">
        <v>33</v>
      </c>
      <c r="AX182" s="13" t="s">
        <v>84</v>
      </c>
      <c r="AY182" s="165" t="s">
        <v>132</v>
      </c>
    </row>
    <row r="183" spans="1:65" s="2" customFormat="1" ht="16.5" customHeight="1">
      <c r="A183" s="33"/>
      <c r="B183" s="145"/>
      <c r="C183" s="146" t="s">
        <v>235</v>
      </c>
      <c r="D183" s="146" t="s">
        <v>135</v>
      </c>
      <c r="E183" s="147" t="s">
        <v>236</v>
      </c>
      <c r="F183" s="148" t="s">
        <v>237</v>
      </c>
      <c r="G183" s="149" t="s">
        <v>185</v>
      </c>
      <c r="H183" s="150">
        <v>515</v>
      </c>
      <c r="I183" s="151"/>
      <c r="J183" s="152">
        <f>ROUND(I183*H183,2)</f>
        <v>0</v>
      </c>
      <c r="K183" s="148" t="s">
        <v>139</v>
      </c>
      <c r="L183" s="34"/>
      <c r="M183" s="153" t="s">
        <v>1</v>
      </c>
      <c r="N183" s="154" t="s">
        <v>41</v>
      </c>
      <c r="O183" s="59"/>
      <c r="P183" s="155">
        <f>O183*H183</f>
        <v>0</v>
      </c>
      <c r="Q183" s="155">
        <v>0</v>
      </c>
      <c r="R183" s="155">
        <f>Q183*H183</f>
        <v>0</v>
      </c>
      <c r="S183" s="155">
        <v>0</v>
      </c>
      <c r="T183" s="156">
        <f>S183*H183</f>
        <v>0</v>
      </c>
      <c r="U183" s="33"/>
      <c r="V183" s="33"/>
      <c r="W183" s="33"/>
      <c r="X183" s="33"/>
      <c r="Y183" s="33"/>
      <c r="Z183" s="33"/>
      <c r="AA183" s="33"/>
      <c r="AB183" s="33"/>
      <c r="AC183" s="33"/>
      <c r="AD183" s="33"/>
      <c r="AE183" s="33"/>
      <c r="AR183" s="157" t="s">
        <v>140</v>
      </c>
      <c r="AT183" s="157" t="s">
        <v>135</v>
      </c>
      <c r="AU183" s="157" t="s">
        <v>86</v>
      </c>
      <c r="AY183" s="18" t="s">
        <v>132</v>
      </c>
      <c r="BE183" s="158">
        <f>IF(N183="základní",J183,0)</f>
        <v>0</v>
      </c>
      <c r="BF183" s="158">
        <f>IF(N183="snížená",J183,0)</f>
        <v>0</v>
      </c>
      <c r="BG183" s="158">
        <f>IF(N183="zákl. přenesená",J183,0)</f>
        <v>0</v>
      </c>
      <c r="BH183" s="158">
        <f>IF(N183="sníž. přenesená",J183,0)</f>
        <v>0</v>
      </c>
      <c r="BI183" s="158">
        <f>IF(N183="nulová",J183,0)</f>
        <v>0</v>
      </c>
      <c r="BJ183" s="18" t="s">
        <v>84</v>
      </c>
      <c r="BK183" s="158">
        <f>ROUND(I183*H183,2)</f>
        <v>0</v>
      </c>
      <c r="BL183" s="18" t="s">
        <v>140</v>
      </c>
      <c r="BM183" s="157" t="s">
        <v>238</v>
      </c>
    </row>
    <row r="184" spans="1:47" s="2" customFormat="1" ht="18">
      <c r="A184" s="33"/>
      <c r="B184" s="34"/>
      <c r="C184" s="33"/>
      <c r="D184" s="159" t="s">
        <v>142</v>
      </c>
      <c r="E184" s="33"/>
      <c r="F184" s="160" t="s">
        <v>239</v>
      </c>
      <c r="G184" s="33"/>
      <c r="H184" s="33"/>
      <c r="I184" s="161"/>
      <c r="J184" s="33"/>
      <c r="K184" s="33"/>
      <c r="L184" s="34"/>
      <c r="M184" s="162"/>
      <c r="N184" s="163"/>
      <c r="O184" s="59"/>
      <c r="P184" s="59"/>
      <c r="Q184" s="59"/>
      <c r="R184" s="59"/>
      <c r="S184" s="59"/>
      <c r="T184" s="60"/>
      <c r="U184" s="33"/>
      <c r="V184" s="33"/>
      <c r="W184" s="33"/>
      <c r="X184" s="33"/>
      <c r="Y184" s="33"/>
      <c r="Z184" s="33"/>
      <c r="AA184" s="33"/>
      <c r="AB184" s="33"/>
      <c r="AC184" s="33"/>
      <c r="AD184" s="33"/>
      <c r="AE184" s="33"/>
      <c r="AT184" s="18" t="s">
        <v>142</v>
      </c>
      <c r="AU184" s="18" t="s">
        <v>86</v>
      </c>
    </row>
    <row r="185" spans="2:51" s="14" customFormat="1" ht="10">
      <c r="B185" s="172"/>
      <c r="D185" s="159" t="s">
        <v>144</v>
      </c>
      <c r="E185" s="173" t="s">
        <v>1</v>
      </c>
      <c r="F185" s="174" t="s">
        <v>240</v>
      </c>
      <c r="H185" s="173" t="s">
        <v>1</v>
      </c>
      <c r="I185" s="175"/>
      <c r="L185" s="172"/>
      <c r="M185" s="176"/>
      <c r="N185" s="177"/>
      <c r="O185" s="177"/>
      <c r="P185" s="177"/>
      <c r="Q185" s="177"/>
      <c r="R185" s="177"/>
      <c r="S185" s="177"/>
      <c r="T185" s="178"/>
      <c r="AT185" s="173" t="s">
        <v>144</v>
      </c>
      <c r="AU185" s="173" t="s">
        <v>86</v>
      </c>
      <c r="AV185" s="14" t="s">
        <v>84</v>
      </c>
      <c r="AW185" s="14" t="s">
        <v>33</v>
      </c>
      <c r="AX185" s="14" t="s">
        <v>76</v>
      </c>
      <c r="AY185" s="173" t="s">
        <v>132</v>
      </c>
    </row>
    <row r="186" spans="2:51" s="13" customFormat="1" ht="10">
      <c r="B186" s="164"/>
      <c r="D186" s="159" t="s">
        <v>144</v>
      </c>
      <c r="E186" s="165" t="s">
        <v>1</v>
      </c>
      <c r="F186" s="166" t="s">
        <v>241</v>
      </c>
      <c r="H186" s="167">
        <v>515</v>
      </c>
      <c r="I186" s="168"/>
      <c r="L186" s="164"/>
      <c r="M186" s="169"/>
      <c r="N186" s="170"/>
      <c r="O186" s="170"/>
      <c r="P186" s="170"/>
      <c r="Q186" s="170"/>
      <c r="R186" s="170"/>
      <c r="S186" s="170"/>
      <c r="T186" s="171"/>
      <c r="AT186" s="165" t="s">
        <v>144</v>
      </c>
      <c r="AU186" s="165" t="s">
        <v>86</v>
      </c>
      <c r="AV186" s="13" t="s">
        <v>86</v>
      </c>
      <c r="AW186" s="13" t="s">
        <v>33</v>
      </c>
      <c r="AX186" s="13" t="s">
        <v>84</v>
      </c>
      <c r="AY186" s="165" t="s">
        <v>132</v>
      </c>
    </row>
    <row r="187" spans="1:65" s="2" customFormat="1" ht="16.5" customHeight="1">
      <c r="A187" s="33"/>
      <c r="B187" s="145"/>
      <c r="C187" s="146" t="s">
        <v>242</v>
      </c>
      <c r="D187" s="146" t="s">
        <v>135</v>
      </c>
      <c r="E187" s="147" t="s">
        <v>243</v>
      </c>
      <c r="F187" s="148" t="s">
        <v>244</v>
      </c>
      <c r="G187" s="149" t="s">
        <v>245</v>
      </c>
      <c r="H187" s="150">
        <v>692.16</v>
      </c>
      <c r="I187" s="151"/>
      <c r="J187" s="152">
        <f>ROUND(I187*H187,2)</f>
        <v>0</v>
      </c>
      <c r="K187" s="148" t="s">
        <v>139</v>
      </c>
      <c r="L187" s="34"/>
      <c r="M187" s="153" t="s">
        <v>1</v>
      </c>
      <c r="N187" s="154" t="s">
        <v>41</v>
      </c>
      <c r="O187" s="59"/>
      <c r="P187" s="155">
        <f>O187*H187</f>
        <v>0</v>
      </c>
      <c r="Q187" s="155">
        <v>0</v>
      </c>
      <c r="R187" s="155">
        <f>Q187*H187</f>
        <v>0</v>
      </c>
      <c r="S187" s="155">
        <v>0</v>
      </c>
      <c r="T187" s="156">
        <f>S187*H187</f>
        <v>0</v>
      </c>
      <c r="U187" s="33"/>
      <c r="V187" s="33"/>
      <c r="W187" s="33"/>
      <c r="X187" s="33"/>
      <c r="Y187" s="33"/>
      <c r="Z187" s="33"/>
      <c r="AA187" s="33"/>
      <c r="AB187" s="33"/>
      <c r="AC187" s="33"/>
      <c r="AD187" s="33"/>
      <c r="AE187" s="33"/>
      <c r="AR187" s="157" t="s">
        <v>140</v>
      </c>
      <c r="AT187" s="157" t="s">
        <v>135</v>
      </c>
      <c r="AU187" s="157" t="s">
        <v>86</v>
      </c>
      <c r="AY187" s="18" t="s">
        <v>132</v>
      </c>
      <c r="BE187" s="158">
        <f>IF(N187="základní",J187,0)</f>
        <v>0</v>
      </c>
      <c r="BF187" s="158">
        <f>IF(N187="snížená",J187,0)</f>
        <v>0</v>
      </c>
      <c r="BG187" s="158">
        <f>IF(N187="zákl. přenesená",J187,0)</f>
        <v>0</v>
      </c>
      <c r="BH187" s="158">
        <f>IF(N187="sníž. přenesená",J187,0)</f>
        <v>0</v>
      </c>
      <c r="BI187" s="158">
        <f>IF(N187="nulová",J187,0)</f>
        <v>0</v>
      </c>
      <c r="BJ187" s="18" t="s">
        <v>84</v>
      </c>
      <c r="BK187" s="158">
        <f>ROUND(I187*H187,2)</f>
        <v>0</v>
      </c>
      <c r="BL187" s="18" t="s">
        <v>140</v>
      </c>
      <c r="BM187" s="157" t="s">
        <v>246</v>
      </c>
    </row>
    <row r="188" spans="1:47" s="2" customFormat="1" ht="18">
      <c r="A188" s="33"/>
      <c r="B188" s="34"/>
      <c r="C188" s="33"/>
      <c r="D188" s="159" t="s">
        <v>142</v>
      </c>
      <c r="E188" s="33"/>
      <c r="F188" s="160" t="s">
        <v>247</v>
      </c>
      <c r="G188" s="33"/>
      <c r="H188" s="33"/>
      <c r="I188" s="161"/>
      <c r="J188" s="33"/>
      <c r="K188" s="33"/>
      <c r="L188" s="34"/>
      <c r="M188" s="162"/>
      <c r="N188" s="163"/>
      <c r="O188" s="59"/>
      <c r="P188" s="59"/>
      <c r="Q188" s="59"/>
      <c r="R188" s="59"/>
      <c r="S188" s="59"/>
      <c r="T188" s="60"/>
      <c r="U188" s="33"/>
      <c r="V188" s="33"/>
      <c r="W188" s="33"/>
      <c r="X188" s="33"/>
      <c r="Y188" s="33"/>
      <c r="Z188" s="33"/>
      <c r="AA188" s="33"/>
      <c r="AB188" s="33"/>
      <c r="AC188" s="33"/>
      <c r="AD188" s="33"/>
      <c r="AE188" s="33"/>
      <c r="AT188" s="18" t="s">
        <v>142</v>
      </c>
      <c r="AU188" s="18" t="s">
        <v>86</v>
      </c>
    </row>
    <row r="189" spans="2:51" s="14" customFormat="1" ht="10">
      <c r="B189" s="172"/>
      <c r="D189" s="159" t="s">
        <v>144</v>
      </c>
      <c r="E189" s="173" t="s">
        <v>1</v>
      </c>
      <c r="F189" s="174" t="s">
        <v>248</v>
      </c>
      <c r="H189" s="173" t="s">
        <v>1</v>
      </c>
      <c r="I189" s="175"/>
      <c r="L189" s="172"/>
      <c r="M189" s="176"/>
      <c r="N189" s="177"/>
      <c r="O189" s="177"/>
      <c r="P189" s="177"/>
      <c r="Q189" s="177"/>
      <c r="R189" s="177"/>
      <c r="S189" s="177"/>
      <c r="T189" s="178"/>
      <c r="AT189" s="173" t="s">
        <v>144</v>
      </c>
      <c r="AU189" s="173" t="s">
        <v>86</v>
      </c>
      <c r="AV189" s="14" t="s">
        <v>84</v>
      </c>
      <c r="AW189" s="14" t="s">
        <v>33</v>
      </c>
      <c r="AX189" s="14" t="s">
        <v>76</v>
      </c>
      <c r="AY189" s="173" t="s">
        <v>132</v>
      </c>
    </row>
    <row r="190" spans="2:51" s="13" customFormat="1" ht="10">
      <c r="B190" s="164"/>
      <c r="D190" s="159" t="s">
        <v>144</v>
      </c>
      <c r="E190" s="165" t="s">
        <v>100</v>
      </c>
      <c r="F190" s="166" t="s">
        <v>249</v>
      </c>
      <c r="H190" s="167">
        <v>692.16</v>
      </c>
      <c r="I190" s="168"/>
      <c r="L190" s="164"/>
      <c r="M190" s="169"/>
      <c r="N190" s="170"/>
      <c r="O190" s="170"/>
      <c r="P190" s="170"/>
      <c r="Q190" s="170"/>
      <c r="R190" s="170"/>
      <c r="S190" s="170"/>
      <c r="T190" s="171"/>
      <c r="AT190" s="165" t="s">
        <v>144</v>
      </c>
      <c r="AU190" s="165" t="s">
        <v>86</v>
      </c>
      <c r="AV190" s="13" t="s">
        <v>86</v>
      </c>
      <c r="AW190" s="13" t="s">
        <v>33</v>
      </c>
      <c r="AX190" s="13" t="s">
        <v>84</v>
      </c>
      <c r="AY190" s="165" t="s">
        <v>132</v>
      </c>
    </row>
    <row r="191" spans="1:65" s="2" customFormat="1" ht="16.5" customHeight="1">
      <c r="A191" s="33"/>
      <c r="B191" s="145"/>
      <c r="C191" s="146" t="s">
        <v>8</v>
      </c>
      <c r="D191" s="146" t="s">
        <v>135</v>
      </c>
      <c r="E191" s="147" t="s">
        <v>250</v>
      </c>
      <c r="F191" s="148" t="s">
        <v>251</v>
      </c>
      <c r="G191" s="149" t="s">
        <v>138</v>
      </c>
      <c r="H191" s="150">
        <v>0.824</v>
      </c>
      <c r="I191" s="151"/>
      <c r="J191" s="152">
        <f>ROUND(I191*H191,2)</f>
        <v>0</v>
      </c>
      <c r="K191" s="148" t="s">
        <v>139</v>
      </c>
      <c r="L191" s="34"/>
      <c r="M191" s="153" t="s">
        <v>1</v>
      </c>
      <c r="N191" s="154" t="s">
        <v>41</v>
      </c>
      <c r="O191" s="59"/>
      <c r="P191" s="155">
        <f>O191*H191</f>
        <v>0</v>
      </c>
      <c r="Q191" s="155">
        <v>0</v>
      </c>
      <c r="R191" s="155">
        <f>Q191*H191</f>
        <v>0</v>
      </c>
      <c r="S191" s="155">
        <v>0</v>
      </c>
      <c r="T191" s="156">
        <f>S191*H191</f>
        <v>0</v>
      </c>
      <c r="U191" s="33"/>
      <c r="V191" s="33"/>
      <c r="W191" s="33"/>
      <c r="X191" s="33"/>
      <c r="Y191" s="33"/>
      <c r="Z191" s="33"/>
      <c r="AA191" s="33"/>
      <c r="AB191" s="33"/>
      <c r="AC191" s="33"/>
      <c r="AD191" s="33"/>
      <c r="AE191" s="33"/>
      <c r="AR191" s="157" t="s">
        <v>140</v>
      </c>
      <c r="AT191" s="157" t="s">
        <v>135</v>
      </c>
      <c r="AU191" s="157" t="s">
        <v>86</v>
      </c>
      <c r="AY191" s="18" t="s">
        <v>132</v>
      </c>
      <c r="BE191" s="158">
        <f>IF(N191="základní",J191,0)</f>
        <v>0</v>
      </c>
      <c r="BF191" s="158">
        <f>IF(N191="snížená",J191,0)</f>
        <v>0</v>
      </c>
      <c r="BG191" s="158">
        <f>IF(N191="zákl. přenesená",J191,0)</f>
        <v>0</v>
      </c>
      <c r="BH191" s="158">
        <f>IF(N191="sníž. přenesená",J191,0)</f>
        <v>0</v>
      </c>
      <c r="BI191" s="158">
        <f>IF(N191="nulová",J191,0)</f>
        <v>0</v>
      </c>
      <c r="BJ191" s="18" t="s">
        <v>84</v>
      </c>
      <c r="BK191" s="158">
        <f>ROUND(I191*H191,2)</f>
        <v>0</v>
      </c>
      <c r="BL191" s="18" t="s">
        <v>140</v>
      </c>
      <c r="BM191" s="157" t="s">
        <v>252</v>
      </c>
    </row>
    <row r="192" spans="1:47" s="2" customFormat="1" ht="36">
      <c r="A192" s="33"/>
      <c r="B192" s="34"/>
      <c r="C192" s="33"/>
      <c r="D192" s="159" t="s">
        <v>142</v>
      </c>
      <c r="E192" s="33"/>
      <c r="F192" s="160" t="s">
        <v>253</v>
      </c>
      <c r="G192" s="33"/>
      <c r="H192" s="33"/>
      <c r="I192" s="161"/>
      <c r="J192" s="33"/>
      <c r="K192" s="33"/>
      <c r="L192" s="34"/>
      <c r="M192" s="162"/>
      <c r="N192" s="163"/>
      <c r="O192" s="59"/>
      <c r="P192" s="59"/>
      <c r="Q192" s="59"/>
      <c r="R192" s="59"/>
      <c r="S192" s="59"/>
      <c r="T192" s="60"/>
      <c r="U192" s="33"/>
      <c r="V192" s="33"/>
      <c r="W192" s="33"/>
      <c r="X192" s="33"/>
      <c r="Y192" s="33"/>
      <c r="Z192" s="33"/>
      <c r="AA192" s="33"/>
      <c r="AB192" s="33"/>
      <c r="AC192" s="33"/>
      <c r="AD192" s="33"/>
      <c r="AE192" s="33"/>
      <c r="AT192" s="18" t="s">
        <v>142</v>
      </c>
      <c r="AU192" s="18" t="s">
        <v>86</v>
      </c>
    </row>
    <row r="193" spans="2:51" s="13" customFormat="1" ht="10">
      <c r="B193" s="164"/>
      <c r="D193" s="159" t="s">
        <v>144</v>
      </c>
      <c r="E193" s="165" t="s">
        <v>1</v>
      </c>
      <c r="F193" s="166" t="s">
        <v>254</v>
      </c>
      <c r="H193" s="167">
        <v>0.824</v>
      </c>
      <c r="I193" s="168"/>
      <c r="L193" s="164"/>
      <c r="M193" s="169"/>
      <c r="N193" s="170"/>
      <c r="O193" s="170"/>
      <c r="P193" s="170"/>
      <c r="Q193" s="170"/>
      <c r="R193" s="170"/>
      <c r="S193" s="170"/>
      <c r="T193" s="171"/>
      <c r="AT193" s="165" t="s">
        <v>144</v>
      </c>
      <c r="AU193" s="165" t="s">
        <v>86</v>
      </c>
      <c r="AV193" s="13" t="s">
        <v>86</v>
      </c>
      <c r="AW193" s="13" t="s">
        <v>33</v>
      </c>
      <c r="AX193" s="13" t="s">
        <v>84</v>
      </c>
      <c r="AY193" s="165" t="s">
        <v>132</v>
      </c>
    </row>
    <row r="194" spans="1:65" s="2" customFormat="1" ht="16.5" customHeight="1">
      <c r="A194" s="33"/>
      <c r="B194" s="145"/>
      <c r="C194" s="146" t="s">
        <v>255</v>
      </c>
      <c r="D194" s="146" t="s">
        <v>135</v>
      </c>
      <c r="E194" s="147" t="s">
        <v>256</v>
      </c>
      <c r="F194" s="148" t="s">
        <v>257</v>
      </c>
      <c r="G194" s="149" t="s">
        <v>138</v>
      </c>
      <c r="H194" s="150">
        <v>0.1</v>
      </c>
      <c r="I194" s="151"/>
      <c r="J194" s="152">
        <f>ROUND(I194*H194,2)</f>
        <v>0</v>
      </c>
      <c r="K194" s="148" t="s">
        <v>139</v>
      </c>
      <c r="L194" s="34"/>
      <c r="M194" s="153" t="s">
        <v>1</v>
      </c>
      <c r="N194" s="154" t="s">
        <v>41</v>
      </c>
      <c r="O194" s="59"/>
      <c r="P194" s="155">
        <f>O194*H194</f>
        <v>0</v>
      </c>
      <c r="Q194" s="155">
        <v>0</v>
      </c>
      <c r="R194" s="155">
        <f>Q194*H194</f>
        <v>0</v>
      </c>
      <c r="S194" s="155">
        <v>0</v>
      </c>
      <c r="T194" s="156">
        <f>S194*H194</f>
        <v>0</v>
      </c>
      <c r="U194" s="33"/>
      <c r="V194" s="33"/>
      <c r="W194" s="33"/>
      <c r="X194" s="33"/>
      <c r="Y194" s="33"/>
      <c r="Z194" s="33"/>
      <c r="AA194" s="33"/>
      <c r="AB194" s="33"/>
      <c r="AC194" s="33"/>
      <c r="AD194" s="33"/>
      <c r="AE194" s="33"/>
      <c r="AR194" s="157" t="s">
        <v>140</v>
      </c>
      <c r="AT194" s="157" t="s">
        <v>135</v>
      </c>
      <c r="AU194" s="157" t="s">
        <v>86</v>
      </c>
      <c r="AY194" s="18" t="s">
        <v>132</v>
      </c>
      <c r="BE194" s="158">
        <f>IF(N194="základní",J194,0)</f>
        <v>0</v>
      </c>
      <c r="BF194" s="158">
        <f>IF(N194="snížená",J194,0)</f>
        <v>0</v>
      </c>
      <c r="BG194" s="158">
        <f>IF(N194="zákl. přenesená",J194,0)</f>
        <v>0</v>
      </c>
      <c r="BH194" s="158">
        <f>IF(N194="sníž. přenesená",J194,0)</f>
        <v>0</v>
      </c>
      <c r="BI194" s="158">
        <f>IF(N194="nulová",J194,0)</f>
        <v>0</v>
      </c>
      <c r="BJ194" s="18" t="s">
        <v>84</v>
      </c>
      <c r="BK194" s="158">
        <f>ROUND(I194*H194,2)</f>
        <v>0</v>
      </c>
      <c r="BL194" s="18" t="s">
        <v>140</v>
      </c>
      <c r="BM194" s="157" t="s">
        <v>258</v>
      </c>
    </row>
    <row r="195" spans="1:47" s="2" customFormat="1" ht="36">
      <c r="A195" s="33"/>
      <c r="B195" s="34"/>
      <c r="C195" s="33"/>
      <c r="D195" s="159" t="s">
        <v>142</v>
      </c>
      <c r="E195" s="33"/>
      <c r="F195" s="160" t="s">
        <v>259</v>
      </c>
      <c r="G195" s="33"/>
      <c r="H195" s="33"/>
      <c r="I195" s="161"/>
      <c r="J195" s="33"/>
      <c r="K195" s="33"/>
      <c r="L195" s="34"/>
      <c r="M195" s="162"/>
      <c r="N195" s="163"/>
      <c r="O195" s="59"/>
      <c r="P195" s="59"/>
      <c r="Q195" s="59"/>
      <c r="R195" s="59"/>
      <c r="S195" s="59"/>
      <c r="T195" s="60"/>
      <c r="U195" s="33"/>
      <c r="V195" s="33"/>
      <c r="W195" s="33"/>
      <c r="X195" s="33"/>
      <c r="Y195" s="33"/>
      <c r="Z195" s="33"/>
      <c r="AA195" s="33"/>
      <c r="AB195" s="33"/>
      <c r="AC195" s="33"/>
      <c r="AD195" s="33"/>
      <c r="AE195" s="33"/>
      <c r="AT195" s="18" t="s">
        <v>142</v>
      </c>
      <c r="AU195" s="18" t="s">
        <v>86</v>
      </c>
    </row>
    <row r="196" spans="2:51" s="14" customFormat="1" ht="10">
      <c r="B196" s="172"/>
      <c r="D196" s="159" t="s">
        <v>144</v>
      </c>
      <c r="E196" s="173" t="s">
        <v>1</v>
      </c>
      <c r="F196" s="174" t="s">
        <v>260</v>
      </c>
      <c r="H196" s="173" t="s">
        <v>1</v>
      </c>
      <c r="I196" s="175"/>
      <c r="L196" s="172"/>
      <c r="M196" s="176"/>
      <c r="N196" s="177"/>
      <c r="O196" s="177"/>
      <c r="P196" s="177"/>
      <c r="Q196" s="177"/>
      <c r="R196" s="177"/>
      <c r="S196" s="177"/>
      <c r="T196" s="178"/>
      <c r="AT196" s="173" t="s">
        <v>144</v>
      </c>
      <c r="AU196" s="173" t="s">
        <v>86</v>
      </c>
      <c r="AV196" s="14" t="s">
        <v>84</v>
      </c>
      <c r="AW196" s="14" t="s">
        <v>33</v>
      </c>
      <c r="AX196" s="14" t="s">
        <v>76</v>
      </c>
      <c r="AY196" s="173" t="s">
        <v>132</v>
      </c>
    </row>
    <row r="197" spans="2:51" s="13" customFormat="1" ht="10">
      <c r="B197" s="164"/>
      <c r="D197" s="159" t="s">
        <v>144</v>
      </c>
      <c r="E197" s="165" t="s">
        <v>1</v>
      </c>
      <c r="F197" s="166" t="s">
        <v>261</v>
      </c>
      <c r="H197" s="167">
        <v>0.1</v>
      </c>
      <c r="I197" s="168"/>
      <c r="L197" s="164"/>
      <c r="M197" s="169"/>
      <c r="N197" s="170"/>
      <c r="O197" s="170"/>
      <c r="P197" s="170"/>
      <c r="Q197" s="170"/>
      <c r="R197" s="170"/>
      <c r="S197" s="170"/>
      <c r="T197" s="171"/>
      <c r="AT197" s="165" t="s">
        <v>144</v>
      </c>
      <c r="AU197" s="165" t="s">
        <v>86</v>
      </c>
      <c r="AV197" s="13" t="s">
        <v>86</v>
      </c>
      <c r="AW197" s="13" t="s">
        <v>33</v>
      </c>
      <c r="AX197" s="13" t="s">
        <v>84</v>
      </c>
      <c r="AY197" s="165" t="s">
        <v>132</v>
      </c>
    </row>
    <row r="198" spans="2:65" s="267" customFormat="1" ht="16.5" customHeight="1">
      <c r="B198" s="268"/>
      <c r="C198" s="269" t="s">
        <v>262</v>
      </c>
      <c r="D198" s="269" t="s">
        <v>135</v>
      </c>
      <c r="E198" s="270" t="s">
        <v>263</v>
      </c>
      <c r="F198" s="271" t="s">
        <v>264</v>
      </c>
      <c r="G198" s="272" t="s">
        <v>138</v>
      </c>
      <c r="H198" s="273">
        <v>0.924</v>
      </c>
      <c r="I198" s="274"/>
      <c r="J198" s="275">
        <f>ROUND(I198*H198,2)</f>
        <v>0</v>
      </c>
      <c r="K198" s="271" t="s">
        <v>139</v>
      </c>
      <c r="L198" s="276"/>
      <c r="M198" s="277" t="s">
        <v>1</v>
      </c>
      <c r="N198" s="278" t="s">
        <v>41</v>
      </c>
      <c r="O198" s="279"/>
      <c r="P198" s="280">
        <f>O198*H198</f>
        <v>0</v>
      </c>
      <c r="Q198" s="280">
        <v>0</v>
      </c>
      <c r="R198" s="280">
        <f>Q198*H198</f>
        <v>0</v>
      </c>
      <c r="S198" s="280">
        <v>0</v>
      </c>
      <c r="T198" s="281">
        <f>S198*H198</f>
        <v>0</v>
      </c>
      <c r="AR198" s="282" t="s">
        <v>140</v>
      </c>
      <c r="AT198" s="282" t="s">
        <v>135</v>
      </c>
      <c r="AU198" s="282" t="s">
        <v>86</v>
      </c>
      <c r="AY198" s="283" t="s">
        <v>132</v>
      </c>
      <c r="BE198" s="284">
        <f>IF(N198="základní",J198,0)</f>
        <v>0</v>
      </c>
      <c r="BF198" s="284">
        <f>IF(N198="snížená",J198,0)</f>
        <v>0</v>
      </c>
      <c r="BG198" s="284">
        <f>IF(N198="zákl. přenesená",J198,0)</f>
        <v>0</v>
      </c>
      <c r="BH198" s="284">
        <f>IF(N198="sníž. přenesená",J198,0)</f>
        <v>0</v>
      </c>
      <c r="BI198" s="284">
        <f>IF(N198="nulová",J198,0)</f>
        <v>0</v>
      </c>
      <c r="BJ198" s="283" t="s">
        <v>84</v>
      </c>
      <c r="BK198" s="284">
        <f>ROUND(I198*H198,2)</f>
        <v>0</v>
      </c>
      <c r="BL198" s="283" t="s">
        <v>140</v>
      </c>
      <c r="BM198" s="282" t="s">
        <v>265</v>
      </c>
    </row>
    <row r="199" spans="1:47" s="2" customFormat="1" ht="18">
      <c r="A199" s="33"/>
      <c r="B199" s="34"/>
      <c r="C199" s="33"/>
      <c r="D199" s="159" t="s">
        <v>142</v>
      </c>
      <c r="E199" s="33"/>
      <c r="F199" s="160" t="s">
        <v>266</v>
      </c>
      <c r="G199" s="33"/>
      <c r="H199" s="33"/>
      <c r="I199" s="161"/>
      <c r="J199" s="33"/>
      <c r="K199" s="33"/>
      <c r="L199" s="34"/>
      <c r="M199" s="162"/>
      <c r="N199" s="163"/>
      <c r="O199" s="59"/>
      <c r="P199" s="59"/>
      <c r="Q199" s="59"/>
      <c r="R199" s="59"/>
      <c r="S199" s="59"/>
      <c r="T199" s="60"/>
      <c r="U199" s="33"/>
      <c r="V199" s="33"/>
      <c r="W199" s="33"/>
      <c r="X199" s="33"/>
      <c r="Y199" s="33"/>
      <c r="Z199" s="33"/>
      <c r="AA199" s="33"/>
      <c r="AB199" s="33"/>
      <c r="AC199" s="33"/>
      <c r="AD199" s="33"/>
      <c r="AE199" s="33"/>
      <c r="AT199" s="18" t="s">
        <v>142</v>
      </c>
      <c r="AU199" s="18" t="s">
        <v>86</v>
      </c>
    </row>
    <row r="200" spans="2:51" s="14" customFormat="1" ht="10">
      <c r="B200" s="172"/>
      <c r="D200" s="159" t="s">
        <v>144</v>
      </c>
      <c r="E200" s="173" t="s">
        <v>1</v>
      </c>
      <c r="F200" s="174" t="s">
        <v>267</v>
      </c>
      <c r="H200" s="173" t="s">
        <v>1</v>
      </c>
      <c r="I200" s="175"/>
      <c r="L200" s="172"/>
      <c r="M200" s="176"/>
      <c r="N200" s="177"/>
      <c r="O200" s="177"/>
      <c r="P200" s="177"/>
      <c r="Q200" s="177"/>
      <c r="R200" s="177"/>
      <c r="S200" s="177"/>
      <c r="T200" s="178"/>
      <c r="AT200" s="173" t="s">
        <v>144</v>
      </c>
      <c r="AU200" s="173" t="s">
        <v>86</v>
      </c>
      <c r="AV200" s="14" t="s">
        <v>84</v>
      </c>
      <c r="AW200" s="14" t="s">
        <v>33</v>
      </c>
      <c r="AX200" s="14" t="s">
        <v>76</v>
      </c>
      <c r="AY200" s="173" t="s">
        <v>132</v>
      </c>
    </row>
    <row r="201" spans="2:51" s="13" customFormat="1" ht="10">
      <c r="B201" s="164"/>
      <c r="D201" s="159" t="s">
        <v>144</v>
      </c>
      <c r="E201" s="165" t="s">
        <v>1</v>
      </c>
      <c r="F201" s="166" t="s">
        <v>93</v>
      </c>
      <c r="H201" s="167">
        <v>0.787</v>
      </c>
      <c r="I201" s="168"/>
      <c r="L201" s="164"/>
      <c r="M201" s="169"/>
      <c r="N201" s="170"/>
      <c r="O201" s="170"/>
      <c r="P201" s="170"/>
      <c r="Q201" s="170"/>
      <c r="R201" s="170"/>
      <c r="S201" s="170"/>
      <c r="T201" s="171"/>
      <c r="AT201" s="165" t="s">
        <v>144</v>
      </c>
      <c r="AU201" s="165" t="s">
        <v>86</v>
      </c>
      <c r="AV201" s="13" t="s">
        <v>86</v>
      </c>
      <c r="AW201" s="13" t="s">
        <v>33</v>
      </c>
      <c r="AX201" s="13" t="s">
        <v>76</v>
      </c>
      <c r="AY201" s="165" t="s">
        <v>132</v>
      </c>
    </row>
    <row r="202" spans="2:51" s="13" customFormat="1" ht="10">
      <c r="B202" s="164"/>
      <c r="D202" s="159" t="s">
        <v>144</v>
      </c>
      <c r="E202" s="165" t="s">
        <v>1</v>
      </c>
      <c r="F202" s="166" t="s">
        <v>95</v>
      </c>
      <c r="H202" s="167">
        <v>0.037</v>
      </c>
      <c r="I202" s="168"/>
      <c r="L202" s="164"/>
      <c r="M202" s="169"/>
      <c r="N202" s="170"/>
      <c r="O202" s="170"/>
      <c r="P202" s="170"/>
      <c r="Q202" s="170"/>
      <c r="R202" s="170"/>
      <c r="S202" s="170"/>
      <c r="T202" s="171"/>
      <c r="AT202" s="165" t="s">
        <v>144</v>
      </c>
      <c r="AU202" s="165" t="s">
        <v>86</v>
      </c>
      <c r="AV202" s="13" t="s">
        <v>86</v>
      </c>
      <c r="AW202" s="13" t="s">
        <v>33</v>
      </c>
      <c r="AX202" s="13" t="s">
        <v>76</v>
      </c>
      <c r="AY202" s="165" t="s">
        <v>132</v>
      </c>
    </row>
    <row r="203" spans="2:51" s="13" customFormat="1" ht="10">
      <c r="B203" s="164"/>
      <c r="D203" s="159" t="s">
        <v>144</v>
      </c>
      <c r="E203" s="165" t="s">
        <v>1</v>
      </c>
      <c r="F203" s="166" t="s">
        <v>261</v>
      </c>
      <c r="H203" s="167">
        <v>0.1</v>
      </c>
      <c r="I203" s="168"/>
      <c r="L203" s="164"/>
      <c r="M203" s="169"/>
      <c r="N203" s="170"/>
      <c r="O203" s="170"/>
      <c r="P203" s="170"/>
      <c r="Q203" s="170"/>
      <c r="R203" s="170"/>
      <c r="S203" s="170"/>
      <c r="T203" s="171"/>
      <c r="AT203" s="165" t="s">
        <v>144</v>
      </c>
      <c r="AU203" s="165" t="s">
        <v>86</v>
      </c>
      <c r="AV203" s="13" t="s">
        <v>86</v>
      </c>
      <c r="AW203" s="13" t="s">
        <v>33</v>
      </c>
      <c r="AX203" s="13" t="s">
        <v>76</v>
      </c>
      <c r="AY203" s="165" t="s">
        <v>132</v>
      </c>
    </row>
    <row r="204" spans="2:51" s="15" customFormat="1" ht="10">
      <c r="B204" s="179"/>
      <c r="D204" s="159" t="s">
        <v>144</v>
      </c>
      <c r="E204" s="180" t="s">
        <v>1</v>
      </c>
      <c r="F204" s="181" t="s">
        <v>159</v>
      </c>
      <c r="H204" s="182">
        <v>0.924</v>
      </c>
      <c r="I204" s="183"/>
      <c r="L204" s="179"/>
      <c r="M204" s="184"/>
      <c r="N204" s="185"/>
      <c r="O204" s="185"/>
      <c r="P204" s="185"/>
      <c r="Q204" s="185"/>
      <c r="R204" s="185"/>
      <c r="S204" s="185"/>
      <c r="T204" s="186"/>
      <c r="AT204" s="180" t="s">
        <v>144</v>
      </c>
      <c r="AU204" s="180" t="s">
        <v>86</v>
      </c>
      <c r="AV204" s="15" t="s">
        <v>140</v>
      </c>
      <c r="AW204" s="15" t="s">
        <v>33</v>
      </c>
      <c r="AX204" s="15" t="s">
        <v>84</v>
      </c>
      <c r="AY204" s="180" t="s">
        <v>132</v>
      </c>
    </row>
    <row r="205" spans="1:65" s="2" customFormat="1" ht="16.5" customHeight="1">
      <c r="A205" s="33"/>
      <c r="B205" s="145"/>
      <c r="C205" s="146" t="s">
        <v>268</v>
      </c>
      <c r="D205" s="146" t="s">
        <v>135</v>
      </c>
      <c r="E205" s="147" t="s">
        <v>269</v>
      </c>
      <c r="F205" s="148" t="s">
        <v>270</v>
      </c>
      <c r="G205" s="149" t="s">
        <v>177</v>
      </c>
      <c r="H205" s="150">
        <v>722</v>
      </c>
      <c r="I205" s="151"/>
      <c r="J205" s="152">
        <f>ROUND(I205*H205,2)</f>
        <v>0</v>
      </c>
      <c r="K205" s="148" t="s">
        <v>139</v>
      </c>
      <c r="L205" s="34"/>
      <c r="M205" s="153" t="s">
        <v>1</v>
      </c>
      <c r="N205" s="154" t="s">
        <v>41</v>
      </c>
      <c r="O205" s="59"/>
      <c r="P205" s="155">
        <f>O205*H205</f>
        <v>0</v>
      </c>
      <c r="Q205" s="155">
        <v>0</v>
      </c>
      <c r="R205" s="155">
        <f>Q205*H205</f>
        <v>0</v>
      </c>
      <c r="S205" s="155">
        <v>0</v>
      </c>
      <c r="T205" s="156">
        <f>S205*H205</f>
        <v>0</v>
      </c>
      <c r="U205" s="33"/>
      <c r="V205" s="33"/>
      <c r="W205" s="33"/>
      <c r="X205" s="33"/>
      <c r="Y205" s="33"/>
      <c r="Z205" s="33"/>
      <c r="AA205" s="33"/>
      <c r="AB205" s="33"/>
      <c r="AC205" s="33"/>
      <c r="AD205" s="33"/>
      <c r="AE205" s="33"/>
      <c r="AR205" s="157" t="s">
        <v>140</v>
      </c>
      <c r="AT205" s="157" t="s">
        <v>135</v>
      </c>
      <c r="AU205" s="157" t="s">
        <v>86</v>
      </c>
      <c r="AY205" s="18" t="s">
        <v>132</v>
      </c>
      <c r="BE205" s="158">
        <f>IF(N205="základní",J205,0)</f>
        <v>0</v>
      </c>
      <c r="BF205" s="158">
        <f>IF(N205="snížená",J205,0)</f>
        <v>0</v>
      </c>
      <c r="BG205" s="158">
        <f>IF(N205="zákl. přenesená",J205,0)</f>
        <v>0</v>
      </c>
      <c r="BH205" s="158">
        <f>IF(N205="sníž. přenesená",J205,0)</f>
        <v>0</v>
      </c>
      <c r="BI205" s="158">
        <f>IF(N205="nulová",J205,0)</f>
        <v>0</v>
      </c>
      <c r="BJ205" s="18" t="s">
        <v>84</v>
      </c>
      <c r="BK205" s="158">
        <f>ROUND(I205*H205,2)</f>
        <v>0</v>
      </c>
      <c r="BL205" s="18" t="s">
        <v>140</v>
      </c>
      <c r="BM205" s="157" t="s">
        <v>271</v>
      </c>
    </row>
    <row r="206" spans="1:47" s="2" customFormat="1" ht="18">
      <c r="A206" s="33"/>
      <c r="B206" s="34"/>
      <c r="C206" s="33"/>
      <c r="D206" s="159" t="s">
        <v>142</v>
      </c>
      <c r="E206" s="33"/>
      <c r="F206" s="160" t="s">
        <v>272</v>
      </c>
      <c r="G206" s="33"/>
      <c r="H206" s="33"/>
      <c r="I206" s="161"/>
      <c r="J206" s="33"/>
      <c r="K206" s="33"/>
      <c r="L206" s="34"/>
      <c r="M206" s="162"/>
      <c r="N206" s="163"/>
      <c r="O206" s="59"/>
      <c r="P206" s="59"/>
      <c r="Q206" s="59"/>
      <c r="R206" s="59"/>
      <c r="S206" s="59"/>
      <c r="T206" s="60"/>
      <c r="U206" s="33"/>
      <c r="V206" s="33"/>
      <c r="W206" s="33"/>
      <c r="X206" s="33"/>
      <c r="Y206" s="33"/>
      <c r="Z206" s="33"/>
      <c r="AA206" s="33"/>
      <c r="AB206" s="33"/>
      <c r="AC206" s="33"/>
      <c r="AD206" s="33"/>
      <c r="AE206" s="33"/>
      <c r="AT206" s="18" t="s">
        <v>142</v>
      </c>
      <c r="AU206" s="18" t="s">
        <v>86</v>
      </c>
    </row>
    <row r="207" spans="2:51" s="14" customFormat="1" ht="10">
      <c r="B207" s="172"/>
      <c r="D207" s="159" t="s">
        <v>144</v>
      </c>
      <c r="E207" s="173" t="s">
        <v>1</v>
      </c>
      <c r="F207" s="174" t="s">
        <v>273</v>
      </c>
      <c r="H207" s="173" t="s">
        <v>1</v>
      </c>
      <c r="I207" s="175"/>
      <c r="L207" s="172"/>
      <c r="M207" s="176"/>
      <c r="N207" s="177"/>
      <c r="O207" s="177"/>
      <c r="P207" s="177"/>
      <c r="Q207" s="177"/>
      <c r="R207" s="177"/>
      <c r="S207" s="177"/>
      <c r="T207" s="178"/>
      <c r="AT207" s="173" t="s">
        <v>144</v>
      </c>
      <c r="AU207" s="173" t="s">
        <v>86</v>
      </c>
      <c r="AV207" s="14" t="s">
        <v>84</v>
      </c>
      <c r="AW207" s="14" t="s">
        <v>33</v>
      </c>
      <c r="AX207" s="14" t="s">
        <v>76</v>
      </c>
      <c r="AY207" s="173" t="s">
        <v>132</v>
      </c>
    </row>
    <row r="208" spans="2:51" s="13" customFormat="1" ht="10">
      <c r="B208" s="164"/>
      <c r="D208" s="159" t="s">
        <v>144</v>
      </c>
      <c r="E208" s="165" t="s">
        <v>1</v>
      </c>
      <c r="F208" s="166" t="s">
        <v>274</v>
      </c>
      <c r="H208" s="167">
        <v>722</v>
      </c>
      <c r="I208" s="168"/>
      <c r="L208" s="164"/>
      <c r="M208" s="169"/>
      <c r="N208" s="170"/>
      <c r="O208" s="170"/>
      <c r="P208" s="170"/>
      <c r="Q208" s="170"/>
      <c r="R208" s="170"/>
      <c r="S208" s="170"/>
      <c r="T208" s="171"/>
      <c r="AT208" s="165" t="s">
        <v>144</v>
      </c>
      <c r="AU208" s="165" t="s">
        <v>86</v>
      </c>
      <c r="AV208" s="13" t="s">
        <v>86</v>
      </c>
      <c r="AW208" s="13" t="s">
        <v>33</v>
      </c>
      <c r="AX208" s="13" t="s">
        <v>84</v>
      </c>
      <c r="AY208" s="165" t="s">
        <v>132</v>
      </c>
    </row>
    <row r="209" spans="1:65" s="2" customFormat="1" ht="16.5" customHeight="1">
      <c r="A209" s="33"/>
      <c r="B209" s="145"/>
      <c r="C209" s="146" t="s">
        <v>275</v>
      </c>
      <c r="D209" s="146" t="s">
        <v>135</v>
      </c>
      <c r="E209" s="147" t="s">
        <v>276</v>
      </c>
      <c r="F209" s="148" t="s">
        <v>277</v>
      </c>
      <c r="G209" s="149" t="s">
        <v>177</v>
      </c>
      <c r="H209" s="150">
        <v>855</v>
      </c>
      <c r="I209" s="151"/>
      <c r="J209" s="152">
        <f>ROUND(I209*H209,2)</f>
        <v>0</v>
      </c>
      <c r="K209" s="148" t="s">
        <v>139</v>
      </c>
      <c r="L209" s="34"/>
      <c r="M209" s="153" t="s">
        <v>1</v>
      </c>
      <c r="N209" s="154" t="s">
        <v>41</v>
      </c>
      <c r="O209" s="59"/>
      <c r="P209" s="155">
        <f>O209*H209</f>
        <v>0</v>
      </c>
      <c r="Q209" s="155">
        <v>0</v>
      </c>
      <c r="R209" s="155">
        <f>Q209*H209</f>
        <v>0</v>
      </c>
      <c r="S209" s="155">
        <v>0</v>
      </c>
      <c r="T209" s="156">
        <f>S209*H209</f>
        <v>0</v>
      </c>
      <c r="U209" s="33"/>
      <c r="V209" s="33"/>
      <c r="W209" s="33"/>
      <c r="X209" s="33"/>
      <c r="Y209" s="33"/>
      <c r="Z209" s="33"/>
      <c r="AA209" s="33"/>
      <c r="AB209" s="33"/>
      <c r="AC209" s="33"/>
      <c r="AD209" s="33"/>
      <c r="AE209" s="33"/>
      <c r="AR209" s="157" t="s">
        <v>140</v>
      </c>
      <c r="AT209" s="157" t="s">
        <v>135</v>
      </c>
      <c r="AU209" s="157" t="s">
        <v>86</v>
      </c>
      <c r="AY209" s="18" t="s">
        <v>132</v>
      </c>
      <c r="BE209" s="158">
        <f>IF(N209="základní",J209,0)</f>
        <v>0</v>
      </c>
      <c r="BF209" s="158">
        <f>IF(N209="snížená",J209,0)</f>
        <v>0</v>
      </c>
      <c r="BG209" s="158">
        <f>IF(N209="zákl. přenesená",J209,0)</f>
        <v>0</v>
      </c>
      <c r="BH209" s="158">
        <f>IF(N209="sníž. přenesená",J209,0)</f>
        <v>0</v>
      </c>
      <c r="BI209" s="158">
        <f>IF(N209="nulová",J209,0)</f>
        <v>0</v>
      </c>
      <c r="BJ209" s="18" t="s">
        <v>84</v>
      </c>
      <c r="BK209" s="158">
        <f>ROUND(I209*H209,2)</f>
        <v>0</v>
      </c>
      <c r="BL209" s="18" t="s">
        <v>140</v>
      </c>
      <c r="BM209" s="157" t="s">
        <v>278</v>
      </c>
    </row>
    <row r="210" spans="1:47" s="2" customFormat="1" ht="36">
      <c r="A210" s="33"/>
      <c r="B210" s="34"/>
      <c r="C210" s="33"/>
      <c r="D210" s="159" t="s">
        <v>142</v>
      </c>
      <c r="E210" s="33"/>
      <c r="F210" s="160" t="s">
        <v>279</v>
      </c>
      <c r="G210" s="33"/>
      <c r="H210" s="33"/>
      <c r="I210" s="161"/>
      <c r="J210" s="33"/>
      <c r="K210" s="33"/>
      <c r="L210" s="34"/>
      <c r="M210" s="162"/>
      <c r="N210" s="163"/>
      <c r="O210" s="59"/>
      <c r="P210" s="59"/>
      <c r="Q210" s="59"/>
      <c r="R210" s="59"/>
      <c r="S210" s="59"/>
      <c r="T210" s="60"/>
      <c r="U210" s="33"/>
      <c r="V210" s="33"/>
      <c r="W210" s="33"/>
      <c r="X210" s="33"/>
      <c r="Y210" s="33"/>
      <c r="Z210" s="33"/>
      <c r="AA210" s="33"/>
      <c r="AB210" s="33"/>
      <c r="AC210" s="33"/>
      <c r="AD210" s="33"/>
      <c r="AE210" s="33"/>
      <c r="AT210" s="18" t="s">
        <v>142</v>
      </c>
      <c r="AU210" s="18" t="s">
        <v>86</v>
      </c>
    </row>
    <row r="211" spans="2:51" s="14" customFormat="1" ht="10">
      <c r="B211" s="172"/>
      <c r="D211" s="159" t="s">
        <v>144</v>
      </c>
      <c r="E211" s="173" t="s">
        <v>1</v>
      </c>
      <c r="F211" s="174" t="s">
        <v>280</v>
      </c>
      <c r="H211" s="173" t="s">
        <v>1</v>
      </c>
      <c r="I211" s="175"/>
      <c r="L211" s="172"/>
      <c r="M211" s="176"/>
      <c r="N211" s="177"/>
      <c r="O211" s="177"/>
      <c r="P211" s="177"/>
      <c r="Q211" s="177"/>
      <c r="R211" s="177"/>
      <c r="S211" s="177"/>
      <c r="T211" s="178"/>
      <c r="AT211" s="173" t="s">
        <v>144</v>
      </c>
      <c r="AU211" s="173" t="s">
        <v>86</v>
      </c>
      <c r="AV211" s="14" t="s">
        <v>84</v>
      </c>
      <c r="AW211" s="14" t="s">
        <v>33</v>
      </c>
      <c r="AX211" s="14" t="s">
        <v>76</v>
      </c>
      <c r="AY211" s="173" t="s">
        <v>132</v>
      </c>
    </row>
    <row r="212" spans="2:51" s="14" customFormat="1" ht="10">
      <c r="B212" s="172"/>
      <c r="D212" s="159" t="s">
        <v>144</v>
      </c>
      <c r="E212" s="173" t="s">
        <v>1</v>
      </c>
      <c r="F212" s="174" t="s">
        <v>281</v>
      </c>
      <c r="H212" s="173" t="s">
        <v>1</v>
      </c>
      <c r="I212" s="175"/>
      <c r="L212" s="172"/>
      <c r="M212" s="176"/>
      <c r="N212" s="177"/>
      <c r="O212" s="177"/>
      <c r="P212" s="177"/>
      <c r="Q212" s="177"/>
      <c r="R212" s="177"/>
      <c r="S212" s="177"/>
      <c r="T212" s="178"/>
      <c r="AT212" s="173" t="s">
        <v>144</v>
      </c>
      <c r="AU212" s="173" t="s">
        <v>86</v>
      </c>
      <c r="AV212" s="14" t="s">
        <v>84</v>
      </c>
      <c r="AW212" s="14" t="s">
        <v>33</v>
      </c>
      <c r="AX212" s="14" t="s">
        <v>76</v>
      </c>
      <c r="AY212" s="173" t="s">
        <v>132</v>
      </c>
    </row>
    <row r="213" spans="2:51" s="13" customFormat="1" ht="10">
      <c r="B213" s="164"/>
      <c r="D213" s="159" t="s">
        <v>144</v>
      </c>
      <c r="E213" s="165" t="s">
        <v>1</v>
      </c>
      <c r="F213" s="166" t="s">
        <v>282</v>
      </c>
      <c r="H213" s="167">
        <v>199</v>
      </c>
      <c r="I213" s="168"/>
      <c r="L213" s="164"/>
      <c r="M213" s="169"/>
      <c r="N213" s="170"/>
      <c r="O213" s="170"/>
      <c r="P213" s="170"/>
      <c r="Q213" s="170"/>
      <c r="R213" s="170"/>
      <c r="S213" s="170"/>
      <c r="T213" s="171"/>
      <c r="AT213" s="165" t="s">
        <v>144</v>
      </c>
      <c r="AU213" s="165" t="s">
        <v>86</v>
      </c>
      <c r="AV213" s="13" t="s">
        <v>86</v>
      </c>
      <c r="AW213" s="13" t="s">
        <v>33</v>
      </c>
      <c r="AX213" s="13" t="s">
        <v>76</v>
      </c>
      <c r="AY213" s="165" t="s">
        <v>132</v>
      </c>
    </row>
    <row r="214" spans="2:51" s="14" customFormat="1" ht="10">
      <c r="B214" s="172"/>
      <c r="D214" s="159" t="s">
        <v>144</v>
      </c>
      <c r="E214" s="173" t="s">
        <v>1</v>
      </c>
      <c r="F214" s="174" t="s">
        <v>283</v>
      </c>
      <c r="H214" s="173" t="s">
        <v>1</v>
      </c>
      <c r="I214" s="175"/>
      <c r="L214" s="172"/>
      <c r="M214" s="176"/>
      <c r="N214" s="177"/>
      <c r="O214" s="177"/>
      <c r="P214" s="177"/>
      <c r="Q214" s="177"/>
      <c r="R214" s="177"/>
      <c r="S214" s="177"/>
      <c r="T214" s="178"/>
      <c r="AT214" s="173" t="s">
        <v>144</v>
      </c>
      <c r="AU214" s="173" t="s">
        <v>86</v>
      </c>
      <c r="AV214" s="14" t="s">
        <v>84</v>
      </c>
      <c r="AW214" s="14" t="s">
        <v>33</v>
      </c>
      <c r="AX214" s="14" t="s">
        <v>76</v>
      </c>
      <c r="AY214" s="173" t="s">
        <v>132</v>
      </c>
    </row>
    <row r="215" spans="2:51" s="13" customFormat="1" ht="10">
      <c r="B215" s="164"/>
      <c r="D215" s="159" t="s">
        <v>144</v>
      </c>
      <c r="E215" s="165" t="s">
        <v>1</v>
      </c>
      <c r="F215" s="166" t="s">
        <v>284</v>
      </c>
      <c r="H215" s="167">
        <v>29</v>
      </c>
      <c r="I215" s="168"/>
      <c r="L215" s="164"/>
      <c r="M215" s="169"/>
      <c r="N215" s="170"/>
      <c r="O215" s="170"/>
      <c r="P215" s="170"/>
      <c r="Q215" s="170"/>
      <c r="R215" s="170"/>
      <c r="S215" s="170"/>
      <c r="T215" s="171"/>
      <c r="AT215" s="165" t="s">
        <v>144</v>
      </c>
      <c r="AU215" s="165" t="s">
        <v>86</v>
      </c>
      <c r="AV215" s="13" t="s">
        <v>86</v>
      </c>
      <c r="AW215" s="13" t="s">
        <v>33</v>
      </c>
      <c r="AX215" s="13" t="s">
        <v>76</v>
      </c>
      <c r="AY215" s="165" t="s">
        <v>132</v>
      </c>
    </row>
    <row r="216" spans="2:51" s="14" customFormat="1" ht="10">
      <c r="B216" s="172"/>
      <c r="D216" s="159" t="s">
        <v>144</v>
      </c>
      <c r="E216" s="173" t="s">
        <v>1</v>
      </c>
      <c r="F216" s="174" t="s">
        <v>285</v>
      </c>
      <c r="H216" s="173" t="s">
        <v>1</v>
      </c>
      <c r="I216" s="175"/>
      <c r="L216" s="172"/>
      <c r="M216" s="176"/>
      <c r="N216" s="177"/>
      <c r="O216" s="177"/>
      <c r="P216" s="177"/>
      <c r="Q216" s="177"/>
      <c r="R216" s="177"/>
      <c r="S216" s="177"/>
      <c r="T216" s="178"/>
      <c r="AT216" s="173" t="s">
        <v>144</v>
      </c>
      <c r="AU216" s="173" t="s">
        <v>86</v>
      </c>
      <c r="AV216" s="14" t="s">
        <v>84</v>
      </c>
      <c r="AW216" s="14" t="s">
        <v>33</v>
      </c>
      <c r="AX216" s="14" t="s">
        <v>76</v>
      </c>
      <c r="AY216" s="173" t="s">
        <v>132</v>
      </c>
    </row>
    <row r="217" spans="2:51" s="13" customFormat="1" ht="10">
      <c r="B217" s="164"/>
      <c r="D217" s="159" t="s">
        <v>144</v>
      </c>
      <c r="E217" s="165" t="s">
        <v>1</v>
      </c>
      <c r="F217" s="166" t="s">
        <v>286</v>
      </c>
      <c r="H217" s="167">
        <v>12</v>
      </c>
      <c r="I217" s="168"/>
      <c r="L217" s="164"/>
      <c r="M217" s="169"/>
      <c r="N217" s="170"/>
      <c r="O217" s="170"/>
      <c r="P217" s="170"/>
      <c r="Q217" s="170"/>
      <c r="R217" s="170"/>
      <c r="S217" s="170"/>
      <c r="T217" s="171"/>
      <c r="AT217" s="165" t="s">
        <v>144</v>
      </c>
      <c r="AU217" s="165" t="s">
        <v>86</v>
      </c>
      <c r="AV217" s="13" t="s">
        <v>86</v>
      </c>
      <c r="AW217" s="13" t="s">
        <v>33</v>
      </c>
      <c r="AX217" s="13" t="s">
        <v>76</v>
      </c>
      <c r="AY217" s="165" t="s">
        <v>132</v>
      </c>
    </row>
    <row r="218" spans="2:51" s="16" customFormat="1" ht="10">
      <c r="B218" s="188"/>
      <c r="D218" s="159" t="s">
        <v>144</v>
      </c>
      <c r="E218" s="189" t="s">
        <v>1</v>
      </c>
      <c r="F218" s="190" t="s">
        <v>287</v>
      </c>
      <c r="H218" s="191">
        <v>240</v>
      </c>
      <c r="I218" s="192"/>
      <c r="L218" s="188"/>
      <c r="M218" s="193"/>
      <c r="N218" s="194"/>
      <c r="O218" s="194"/>
      <c r="P218" s="194"/>
      <c r="Q218" s="194"/>
      <c r="R218" s="194"/>
      <c r="S218" s="194"/>
      <c r="T218" s="195"/>
      <c r="AT218" s="189" t="s">
        <v>144</v>
      </c>
      <c r="AU218" s="189" t="s">
        <v>86</v>
      </c>
      <c r="AV218" s="16" t="s">
        <v>149</v>
      </c>
      <c r="AW218" s="16" t="s">
        <v>33</v>
      </c>
      <c r="AX218" s="16" t="s">
        <v>76</v>
      </c>
      <c r="AY218" s="189" t="s">
        <v>132</v>
      </c>
    </row>
    <row r="219" spans="2:51" s="14" customFormat="1" ht="10">
      <c r="B219" s="172"/>
      <c r="D219" s="159" t="s">
        <v>144</v>
      </c>
      <c r="E219" s="173" t="s">
        <v>1</v>
      </c>
      <c r="F219" s="174" t="s">
        <v>288</v>
      </c>
      <c r="H219" s="173" t="s">
        <v>1</v>
      </c>
      <c r="I219" s="175"/>
      <c r="L219" s="172"/>
      <c r="M219" s="176"/>
      <c r="N219" s="177"/>
      <c r="O219" s="177"/>
      <c r="P219" s="177"/>
      <c r="Q219" s="177"/>
      <c r="R219" s="177"/>
      <c r="S219" s="177"/>
      <c r="T219" s="178"/>
      <c r="AT219" s="173" t="s">
        <v>144</v>
      </c>
      <c r="AU219" s="173" t="s">
        <v>86</v>
      </c>
      <c r="AV219" s="14" t="s">
        <v>84</v>
      </c>
      <c r="AW219" s="14" t="s">
        <v>33</v>
      </c>
      <c r="AX219" s="14" t="s">
        <v>76</v>
      </c>
      <c r="AY219" s="173" t="s">
        <v>132</v>
      </c>
    </row>
    <row r="220" spans="2:51" s="14" customFormat="1" ht="10">
      <c r="B220" s="172"/>
      <c r="D220" s="159" t="s">
        <v>144</v>
      </c>
      <c r="E220" s="173" t="s">
        <v>1</v>
      </c>
      <c r="F220" s="174" t="s">
        <v>289</v>
      </c>
      <c r="H220" s="173" t="s">
        <v>1</v>
      </c>
      <c r="I220" s="175"/>
      <c r="L220" s="172"/>
      <c r="M220" s="176"/>
      <c r="N220" s="177"/>
      <c r="O220" s="177"/>
      <c r="P220" s="177"/>
      <c r="Q220" s="177"/>
      <c r="R220" s="177"/>
      <c r="S220" s="177"/>
      <c r="T220" s="178"/>
      <c r="AT220" s="173" t="s">
        <v>144</v>
      </c>
      <c r="AU220" s="173" t="s">
        <v>86</v>
      </c>
      <c r="AV220" s="14" t="s">
        <v>84</v>
      </c>
      <c r="AW220" s="14" t="s">
        <v>33</v>
      </c>
      <c r="AX220" s="14" t="s">
        <v>76</v>
      </c>
      <c r="AY220" s="173" t="s">
        <v>132</v>
      </c>
    </row>
    <row r="221" spans="2:51" s="13" customFormat="1" ht="10">
      <c r="B221" s="164"/>
      <c r="D221" s="159" t="s">
        <v>144</v>
      </c>
      <c r="E221" s="165" t="s">
        <v>1</v>
      </c>
      <c r="F221" s="166" t="s">
        <v>290</v>
      </c>
      <c r="H221" s="167">
        <v>15</v>
      </c>
      <c r="I221" s="168"/>
      <c r="L221" s="164"/>
      <c r="M221" s="169"/>
      <c r="N221" s="170"/>
      <c r="O221" s="170"/>
      <c r="P221" s="170"/>
      <c r="Q221" s="170"/>
      <c r="R221" s="170"/>
      <c r="S221" s="170"/>
      <c r="T221" s="171"/>
      <c r="AT221" s="165" t="s">
        <v>144</v>
      </c>
      <c r="AU221" s="165" t="s">
        <v>86</v>
      </c>
      <c r="AV221" s="13" t="s">
        <v>86</v>
      </c>
      <c r="AW221" s="13" t="s">
        <v>33</v>
      </c>
      <c r="AX221" s="13" t="s">
        <v>76</v>
      </c>
      <c r="AY221" s="165" t="s">
        <v>132</v>
      </c>
    </row>
    <row r="222" spans="2:51" s="14" customFormat="1" ht="10">
      <c r="B222" s="172"/>
      <c r="D222" s="159" t="s">
        <v>144</v>
      </c>
      <c r="E222" s="173" t="s">
        <v>1</v>
      </c>
      <c r="F222" s="174" t="s">
        <v>291</v>
      </c>
      <c r="H222" s="173" t="s">
        <v>1</v>
      </c>
      <c r="I222" s="175"/>
      <c r="L222" s="172"/>
      <c r="M222" s="176"/>
      <c r="N222" s="177"/>
      <c r="O222" s="177"/>
      <c r="P222" s="177"/>
      <c r="Q222" s="177"/>
      <c r="R222" s="177"/>
      <c r="S222" s="177"/>
      <c r="T222" s="178"/>
      <c r="AT222" s="173" t="s">
        <v>144</v>
      </c>
      <c r="AU222" s="173" t="s">
        <v>86</v>
      </c>
      <c r="AV222" s="14" t="s">
        <v>84</v>
      </c>
      <c r="AW222" s="14" t="s">
        <v>33</v>
      </c>
      <c r="AX222" s="14" t="s">
        <v>76</v>
      </c>
      <c r="AY222" s="173" t="s">
        <v>132</v>
      </c>
    </row>
    <row r="223" spans="2:51" s="13" customFormat="1" ht="10">
      <c r="B223" s="164"/>
      <c r="D223" s="159" t="s">
        <v>144</v>
      </c>
      <c r="E223" s="165" t="s">
        <v>1</v>
      </c>
      <c r="F223" s="166" t="s">
        <v>292</v>
      </c>
      <c r="H223" s="167">
        <v>397</v>
      </c>
      <c r="I223" s="168"/>
      <c r="L223" s="164"/>
      <c r="M223" s="169"/>
      <c r="N223" s="170"/>
      <c r="O223" s="170"/>
      <c r="P223" s="170"/>
      <c r="Q223" s="170"/>
      <c r="R223" s="170"/>
      <c r="S223" s="170"/>
      <c r="T223" s="171"/>
      <c r="AT223" s="165" t="s">
        <v>144</v>
      </c>
      <c r="AU223" s="165" t="s">
        <v>86</v>
      </c>
      <c r="AV223" s="13" t="s">
        <v>86</v>
      </c>
      <c r="AW223" s="13" t="s">
        <v>33</v>
      </c>
      <c r="AX223" s="13" t="s">
        <v>76</v>
      </c>
      <c r="AY223" s="165" t="s">
        <v>132</v>
      </c>
    </row>
    <row r="224" spans="2:51" s="14" customFormat="1" ht="10">
      <c r="B224" s="172"/>
      <c r="D224" s="159" t="s">
        <v>144</v>
      </c>
      <c r="E224" s="173" t="s">
        <v>1</v>
      </c>
      <c r="F224" s="174" t="s">
        <v>293</v>
      </c>
      <c r="H224" s="173" t="s">
        <v>1</v>
      </c>
      <c r="I224" s="175"/>
      <c r="L224" s="172"/>
      <c r="M224" s="176"/>
      <c r="N224" s="177"/>
      <c r="O224" s="177"/>
      <c r="P224" s="177"/>
      <c r="Q224" s="177"/>
      <c r="R224" s="177"/>
      <c r="S224" s="177"/>
      <c r="T224" s="178"/>
      <c r="AT224" s="173" t="s">
        <v>144</v>
      </c>
      <c r="AU224" s="173" t="s">
        <v>86</v>
      </c>
      <c r="AV224" s="14" t="s">
        <v>84</v>
      </c>
      <c r="AW224" s="14" t="s">
        <v>33</v>
      </c>
      <c r="AX224" s="14" t="s">
        <v>76</v>
      </c>
      <c r="AY224" s="173" t="s">
        <v>132</v>
      </c>
    </row>
    <row r="225" spans="2:51" s="13" customFormat="1" ht="10">
      <c r="B225" s="164"/>
      <c r="D225" s="159" t="s">
        <v>144</v>
      </c>
      <c r="E225" s="165" t="s">
        <v>1</v>
      </c>
      <c r="F225" s="166" t="s">
        <v>294</v>
      </c>
      <c r="H225" s="167">
        <v>171</v>
      </c>
      <c r="I225" s="168"/>
      <c r="L225" s="164"/>
      <c r="M225" s="169"/>
      <c r="N225" s="170"/>
      <c r="O225" s="170"/>
      <c r="P225" s="170"/>
      <c r="Q225" s="170"/>
      <c r="R225" s="170"/>
      <c r="S225" s="170"/>
      <c r="T225" s="171"/>
      <c r="AT225" s="165" t="s">
        <v>144</v>
      </c>
      <c r="AU225" s="165" t="s">
        <v>86</v>
      </c>
      <c r="AV225" s="13" t="s">
        <v>86</v>
      </c>
      <c r="AW225" s="13" t="s">
        <v>33</v>
      </c>
      <c r="AX225" s="13" t="s">
        <v>76</v>
      </c>
      <c r="AY225" s="165" t="s">
        <v>132</v>
      </c>
    </row>
    <row r="226" spans="2:51" s="14" customFormat="1" ht="10">
      <c r="B226" s="172"/>
      <c r="D226" s="159" t="s">
        <v>144</v>
      </c>
      <c r="E226" s="173" t="s">
        <v>1</v>
      </c>
      <c r="F226" s="174" t="s">
        <v>295</v>
      </c>
      <c r="H226" s="173" t="s">
        <v>1</v>
      </c>
      <c r="I226" s="175"/>
      <c r="L226" s="172"/>
      <c r="M226" s="176"/>
      <c r="N226" s="177"/>
      <c r="O226" s="177"/>
      <c r="P226" s="177"/>
      <c r="Q226" s="177"/>
      <c r="R226" s="177"/>
      <c r="S226" s="177"/>
      <c r="T226" s="178"/>
      <c r="AT226" s="173" t="s">
        <v>144</v>
      </c>
      <c r="AU226" s="173" t="s">
        <v>86</v>
      </c>
      <c r="AV226" s="14" t="s">
        <v>84</v>
      </c>
      <c r="AW226" s="14" t="s">
        <v>33</v>
      </c>
      <c r="AX226" s="14" t="s">
        <v>76</v>
      </c>
      <c r="AY226" s="173" t="s">
        <v>132</v>
      </c>
    </row>
    <row r="227" spans="2:51" s="13" customFormat="1" ht="10">
      <c r="B227" s="164"/>
      <c r="D227" s="159" t="s">
        <v>144</v>
      </c>
      <c r="E227" s="165" t="s">
        <v>1</v>
      </c>
      <c r="F227" s="166" t="s">
        <v>296</v>
      </c>
      <c r="H227" s="167">
        <v>17</v>
      </c>
      <c r="I227" s="168"/>
      <c r="L227" s="164"/>
      <c r="M227" s="169"/>
      <c r="N227" s="170"/>
      <c r="O227" s="170"/>
      <c r="P227" s="170"/>
      <c r="Q227" s="170"/>
      <c r="R227" s="170"/>
      <c r="S227" s="170"/>
      <c r="T227" s="171"/>
      <c r="AT227" s="165" t="s">
        <v>144</v>
      </c>
      <c r="AU227" s="165" t="s">
        <v>86</v>
      </c>
      <c r="AV227" s="13" t="s">
        <v>86</v>
      </c>
      <c r="AW227" s="13" t="s">
        <v>33</v>
      </c>
      <c r="AX227" s="13" t="s">
        <v>76</v>
      </c>
      <c r="AY227" s="165" t="s">
        <v>132</v>
      </c>
    </row>
    <row r="228" spans="2:51" s="16" customFormat="1" ht="10">
      <c r="B228" s="188"/>
      <c r="D228" s="159" t="s">
        <v>144</v>
      </c>
      <c r="E228" s="189" t="s">
        <v>1</v>
      </c>
      <c r="F228" s="190" t="s">
        <v>287</v>
      </c>
      <c r="H228" s="191">
        <v>600</v>
      </c>
      <c r="I228" s="192"/>
      <c r="L228" s="188"/>
      <c r="M228" s="193"/>
      <c r="N228" s="194"/>
      <c r="O228" s="194"/>
      <c r="P228" s="194"/>
      <c r="Q228" s="194"/>
      <c r="R228" s="194"/>
      <c r="S228" s="194"/>
      <c r="T228" s="195"/>
      <c r="AT228" s="189" t="s">
        <v>144</v>
      </c>
      <c r="AU228" s="189" t="s">
        <v>86</v>
      </c>
      <c r="AV228" s="16" t="s">
        <v>149</v>
      </c>
      <c r="AW228" s="16" t="s">
        <v>33</v>
      </c>
      <c r="AX228" s="16" t="s">
        <v>76</v>
      </c>
      <c r="AY228" s="189" t="s">
        <v>132</v>
      </c>
    </row>
    <row r="229" spans="2:51" s="14" customFormat="1" ht="10">
      <c r="B229" s="172"/>
      <c r="D229" s="159" t="s">
        <v>144</v>
      </c>
      <c r="E229" s="173" t="s">
        <v>1</v>
      </c>
      <c r="F229" s="174" t="s">
        <v>297</v>
      </c>
      <c r="H229" s="173" t="s">
        <v>1</v>
      </c>
      <c r="I229" s="175"/>
      <c r="L229" s="172"/>
      <c r="M229" s="176"/>
      <c r="N229" s="177"/>
      <c r="O229" s="177"/>
      <c r="P229" s="177"/>
      <c r="Q229" s="177"/>
      <c r="R229" s="177"/>
      <c r="S229" s="177"/>
      <c r="T229" s="178"/>
      <c r="AT229" s="173" t="s">
        <v>144</v>
      </c>
      <c r="AU229" s="173" t="s">
        <v>86</v>
      </c>
      <c r="AV229" s="14" t="s">
        <v>84</v>
      </c>
      <c r="AW229" s="14" t="s">
        <v>33</v>
      </c>
      <c r="AX229" s="14" t="s">
        <v>76</v>
      </c>
      <c r="AY229" s="173" t="s">
        <v>132</v>
      </c>
    </row>
    <row r="230" spans="2:51" s="14" customFormat="1" ht="10">
      <c r="B230" s="172"/>
      <c r="D230" s="159" t="s">
        <v>144</v>
      </c>
      <c r="E230" s="173" t="s">
        <v>1</v>
      </c>
      <c r="F230" s="174" t="s">
        <v>289</v>
      </c>
      <c r="H230" s="173" t="s">
        <v>1</v>
      </c>
      <c r="I230" s="175"/>
      <c r="L230" s="172"/>
      <c r="M230" s="176"/>
      <c r="N230" s="177"/>
      <c r="O230" s="177"/>
      <c r="P230" s="177"/>
      <c r="Q230" s="177"/>
      <c r="R230" s="177"/>
      <c r="S230" s="177"/>
      <c r="T230" s="178"/>
      <c r="AT230" s="173" t="s">
        <v>144</v>
      </c>
      <c r="AU230" s="173" t="s">
        <v>86</v>
      </c>
      <c r="AV230" s="14" t="s">
        <v>84</v>
      </c>
      <c r="AW230" s="14" t="s">
        <v>33</v>
      </c>
      <c r="AX230" s="14" t="s">
        <v>76</v>
      </c>
      <c r="AY230" s="173" t="s">
        <v>132</v>
      </c>
    </row>
    <row r="231" spans="2:51" s="13" customFormat="1" ht="10">
      <c r="B231" s="164"/>
      <c r="D231" s="159" t="s">
        <v>144</v>
      </c>
      <c r="E231" s="165" t="s">
        <v>1</v>
      </c>
      <c r="F231" s="166" t="s">
        <v>290</v>
      </c>
      <c r="H231" s="167">
        <v>15</v>
      </c>
      <c r="I231" s="168"/>
      <c r="L231" s="164"/>
      <c r="M231" s="169"/>
      <c r="N231" s="170"/>
      <c r="O231" s="170"/>
      <c r="P231" s="170"/>
      <c r="Q231" s="170"/>
      <c r="R231" s="170"/>
      <c r="S231" s="170"/>
      <c r="T231" s="171"/>
      <c r="AT231" s="165" t="s">
        <v>144</v>
      </c>
      <c r="AU231" s="165" t="s">
        <v>86</v>
      </c>
      <c r="AV231" s="13" t="s">
        <v>86</v>
      </c>
      <c r="AW231" s="13" t="s">
        <v>33</v>
      </c>
      <c r="AX231" s="13" t="s">
        <v>76</v>
      </c>
      <c r="AY231" s="165" t="s">
        <v>132</v>
      </c>
    </row>
    <row r="232" spans="2:51" s="16" customFormat="1" ht="10">
      <c r="B232" s="188"/>
      <c r="D232" s="159" t="s">
        <v>144</v>
      </c>
      <c r="E232" s="189" t="s">
        <v>1</v>
      </c>
      <c r="F232" s="190" t="s">
        <v>287</v>
      </c>
      <c r="H232" s="191">
        <v>15</v>
      </c>
      <c r="I232" s="192"/>
      <c r="L232" s="188"/>
      <c r="M232" s="193"/>
      <c r="N232" s="194"/>
      <c r="O232" s="194"/>
      <c r="P232" s="194"/>
      <c r="Q232" s="194"/>
      <c r="R232" s="194"/>
      <c r="S232" s="194"/>
      <c r="T232" s="195"/>
      <c r="AT232" s="189" t="s">
        <v>144</v>
      </c>
      <c r="AU232" s="189" t="s">
        <v>86</v>
      </c>
      <c r="AV232" s="16" t="s">
        <v>149</v>
      </c>
      <c r="AW232" s="16" t="s">
        <v>33</v>
      </c>
      <c r="AX232" s="16" t="s">
        <v>76</v>
      </c>
      <c r="AY232" s="189" t="s">
        <v>132</v>
      </c>
    </row>
    <row r="233" spans="2:51" s="15" customFormat="1" ht="10">
      <c r="B233" s="179"/>
      <c r="D233" s="159" t="s">
        <v>144</v>
      </c>
      <c r="E233" s="180" t="s">
        <v>102</v>
      </c>
      <c r="F233" s="181" t="s">
        <v>159</v>
      </c>
      <c r="H233" s="182">
        <v>855</v>
      </c>
      <c r="I233" s="183"/>
      <c r="L233" s="179"/>
      <c r="M233" s="184"/>
      <c r="N233" s="185"/>
      <c r="O233" s="185"/>
      <c r="P233" s="185"/>
      <c r="Q233" s="185"/>
      <c r="R233" s="185"/>
      <c r="S233" s="185"/>
      <c r="T233" s="186"/>
      <c r="AT233" s="180" t="s">
        <v>144</v>
      </c>
      <c r="AU233" s="180" t="s">
        <v>86</v>
      </c>
      <c r="AV233" s="15" t="s">
        <v>140</v>
      </c>
      <c r="AW233" s="15" t="s">
        <v>33</v>
      </c>
      <c r="AX233" s="15" t="s">
        <v>84</v>
      </c>
      <c r="AY233" s="180" t="s">
        <v>132</v>
      </c>
    </row>
    <row r="234" spans="1:65" s="2" customFormat="1" ht="16.5" customHeight="1">
      <c r="A234" s="33"/>
      <c r="B234" s="145"/>
      <c r="C234" s="146" t="s">
        <v>298</v>
      </c>
      <c r="D234" s="146" t="s">
        <v>135</v>
      </c>
      <c r="E234" s="147" t="s">
        <v>299</v>
      </c>
      <c r="F234" s="148" t="s">
        <v>300</v>
      </c>
      <c r="G234" s="149" t="s">
        <v>152</v>
      </c>
      <c r="H234" s="150">
        <v>1077</v>
      </c>
      <c r="I234" s="151"/>
      <c r="J234" s="152">
        <f>ROUND(I234*H234,2)</f>
        <v>0</v>
      </c>
      <c r="K234" s="148" t="s">
        <v>139</v>
      </c>
      <c r="L234" s="34"/>
      <c r="M234" s="153" t="s">
        <v>1</v>
      </c>
      <c r="N234" s="154" t="s">
        <v>41</v>
      </c>
      <c r="O234" s="59"/>
      <c r="P234" s="155">
        <f>O234*H234</f>
        <v>0</v>
      </c>
      <c r="Q234" s="155">
        <v>0</v>
      </c>
      <c r="R234" s="155">
        <f>Q234*H234</f>
        <v>0</v>
      </c>
      <c r="S234" s="155">
        <v>0</v>
      </c>
      <c r="T234" s="156">
        <f>S234*H234</f>
        <v>0</v>
      </c>
      <c r="U234" s="33"/>
      <c r="V234" s="33"/>
      <c r="W234" s="33"/>
      <c r="X234" s="33"/>
      <c r="Y234" s="33"/>
      <c r="Z234" s="33"/>
      <c r="AA234" s="33"/>
      <c r="AB234" s="33"/>
      <c r="AC234" s="33"/>
      <c r="AD234" s="33"/>
      <c r="AE234" s="33"/>
      <c r="AR234" s="157" t="s">
        <v>140</v>
      </c>
      <c r="AT234" s="157" t="s">
        <v>135</v>
      </c>
      <c r="AU234" s="157" t="s">
        <v>86</v>
      </c>
      <c r="AY234" s="18" t="s">
        <v>132</v>
      </c>
      <c r="BE234" s="158">
        <f>IF(N234="základní",J234,0)</f>
        <v>0</v>
      </c>
      <c r="BF234" s="158">
        <f>IF(N234="snížená",J234,0)</f>
        <v>0</v>
      </c>
      <c r="BG234" s="158">
        <f>IF(N234="zákl. přenesená",J234,0)</f>
        <v>0</v>
      </c>
      <c r="BH234" s="158">
        <f>IF(N234="sníž. přenesená",J234,0)</f>
        <v>0</v>
      </c>
      <c r="BI234" s="158">
        <f>IF(N234="nulová",J234,0)</f>
        <v>0</v>
      </c>
      <c r="BJ234" s="18" t="s">
        <v>84</v>
      </c>
      <c r="BK234" s="158">
        <f>ROUND(I234*H234,2)</f>
        <v>0</v>
      </c>
      <c r="BL234" s="18" t="s">
        <v>140</v>
      </c>
      <c r="BM234" s="157" t="s">
        <v>301</v>
      </c>
    </row>
    <row r="235" spans="1:47" s="2" customFormat="1" ht="18">
      <c r="A235" s="33"/>
      <c r="B235" s="34"/>
      <c r="C235" s="33"/>
      <c r="D235" s="159" t="s">
        <v>142</v>
      </c>
      <c r="E235" s="33"/>
      <c r="F235" s="160" t="s">
        <v>302</v>
      </c>
      <c r="G235" s="33"/>
      <c r="H235" s="33"/>
      <c r="I235" s="161"/>
      <c r="J235" s="33"/>
      <c r="K235" s="33"/>
      <c r="L235" s="34"/>
      <c r="M235" s="162"/>
      <c r="N235" s="163"/>
      <c r="O235" s="59"/>
      <c r="P235" s="59"/>
      <c r="Q235" s="59"/>
      <c r="R235" s="59"/>
      <c r="S235" s="59"/>
      <c r="T235" s="60"/>
      <c r="U235" s="33"/>
      <c r="V235" s="33"/>
      <c r="W235" s="33"/>
      <c r="X235" s="33"/>
      <c r="Y235" s="33"/>
      <c r="Z235" s="33"/>
      <c r="AA235" s="33"/>
      <c r="AB235" s="33"/>
      <c r="AC235" s="33"/>
      <c r="AD235" s="33"/>
      <c r="AE235" s="33"/>
      <c r="AT235" s="18" t="s">
        <v>142</v>
      </c>
      <c r="AU235" s="18" t="s">
        <v>86</v>
      </c>
    </row>
    <row r="236" spans="2:51" s="14" customFormat="1" ht="10">
      <c r="B236" s="172"/>
      <c r="D236" s="159" t="s">
        <v>144</v>
      </c>
      <c r="E236" s="173" t="s">
        <v>1</v>
      </c>
      <c r="F236" s="174" t="s">
        <v>273</v>
      </c>
      <c r="H236" s="173" t="s">
        <v>1</v>
      </c>
      <c r="I236" s="175"/>
      <c r="L236" s="172"/>
      <c r="M236" s="176"/>
      <c r="N236" s="177"/>
      <c r="O236" s="177"/>
      <c r="P236" s="177"/>
      <c r="Q236" s="177"/>
      <c r="R236" s="177"/>
      <c r="S236" s="177"/>
      <c r="T236" s="178"/>
      <c r="AT236" s="173" t="s">
        <v>144</v>
      </c>
      <c r="AU236" s="173" t="s">
        <v>86</v>
      </c>
      <c r="AV236" s="14" t="s">
        <v>84</v>
      </c>
      <c r="AW236" s="14" t="s">
        <v>33</v>
      </c>
      <c r="AX236" s="14" t="s">
        <v>76</v>
      </c>
      <c r="AY236" s="173" t="s">
        <v>132</v>
      </c>
    </row>
    <row r="237" spans="2:51" s="13" customFormat="1" ht="10">
      <c r="B237" s="164"/>
      <c r="D237" s="159" t="s">
        <v>144</v>
      </c>
      <c r="E237" s="165" t="s">
        <v>1</v>
      </c>
      <c r="F237" s="166" t="s">
        <v>303</v>
      </c>
      <c r="H237" s="167">
        <v>1077</v>
      </c>
      <c r="I237" s="168"/>
      <c r="L237" s="164"/>
      <c r="M237" s="169"/>
      <c r="N237" s="170"/>
      <c r="O237" s="170"/>
      <c r="P237" s="170"/>
      <c r="Q237" s="170"/>
      <c r="R237" s="170"/>
      <c r="S237" s="170"/>
      <c r="T237" s="171"/>
      <c r="AT237" s="165" t="s">
        <v>144</v>
      </c>
      <c r="AU237" s="165" t="s">
        <v>86</v>
      </c>
      <c r="AV237" s="13" t="s">
        <v>86</v>
      </c>
      <c r="AW237" s="13" t="s">
        <v>33</v>
      </c>
      <c r="AX237" s="13" t="s">
        <v>76</v>
      </c>
      <c r="AY237" s="165" t="s">
        <v>132</v>
      </c>
    </row>
    <row r="238" spans="2:51" s="15" customFormat="1" ht="10">
      <c r="B238" s="179"/>
      <c r="D238" s="159" t="s">
        <v>144</v>
      </c>
      <c r="E238" s="180" t="s">
        <v>304</v>
      </c>
      <c r="F238" s="181" t="s">
        <v>159</v>
      </c>
      <c r="H238" s="182">
        <v>1077</v>
      </c>
      <c r="I238" s="183"/>
      <c r="L238" s="179"/>
      <c r="M238" s="184"/>
      <c r="N238" s="185"/>
      <c r="O238" s="185"/>
      <c r="P238" s="185"/>
      <c r="Q238" s="185"/>
      <c r="R238" s="185"/>
      <c r="S238" s="185"/>
      <c r="T238" s="186"/>
      <c r="AT238" s="180" t="s">
        <v>144</v>
      </c>
      <c r="AU238" s="180" t="s">
        <v>86</v>
      </c>
      <c r="AV238" s="15" t="s">
        <v>140</v>
      </c>
      <c r="AW238" s="15" t="s">
        <v>33</v>
      </c>
      <c r="AX238" s="15" t="s">
        <v>84</v>
      </c>
      <c r="AY238" s="180" t="s">
        <v>132</v>
      </c>
    </row>
    <row r="239" spans="1:65" s="2" customFormat="1" ht="16.5" customHeight="1">
      <c r="A239" s="33"/>
      <c r="B239" s="145"/>
      <c r="C239" s="146" t="s">
        <v>7</v>
      </c>
      <c r="D239" s="146" t="s">
        <v>135</v>
      </c>
      <c r="E239" s="147" t="s">
        <v>305</v>
      </c>
      <c r="F239" s="148" t="s">
        <v>306</v>
      </c>
      <c r="G239" s="149" t="s">
        <v>177</v>
      </c>
      <c r="H239" s="150">
        <v>1848</v>
      </c>
      <c r="I239" s="151"/>
      <c r="J239" s="152">
        <f>ROUND(I239*H239,2)</f>
        <v>0</v>
      </c>
      <c r="K239" s="148" t="s">
        <v>139</v>
      </c>
      <c r="L239" s="34"/>
      <c r="M239" s="153" t="s">
        <v>1</v>
      </c>
      <c r="N239" s="154" t="s">
        <v>41</v>
      </c>
      <c r="O239" s="59"/>
      <c r="P239" s="155">
        <f>O239*H239</f>
        <v>0</v>
      </c>
      <c r="Q239" s="155">
        <v>0</v>
      </c>
      <c r="R239" s="155">
        <f>Q239*H239</f>
        <v>0</v>
      </c>
      <c r="S239" s="155">
        <v>0</v>
      </c>
      <c r="T239" s="156">
        <f>S239*H239</f>
        <v>0</v>
      </c>
      <c r="U239" s="33"/>
      <c r="V239" s="33"/>
      <c r="W239" s="33"/>
      <c r="X239" s="33"/>
      <c r="Y239" s="33"/>
      <c r="Z239" s="33"/>
      <c r="AA239" s="33"/>
      <c r="AB239" s="33"/>
      <c r="AC239" s="33"/>
      <c r="AD239" s="33"/>
      <c r="AE239" s="33"/>
      <c r="AR239" s="157" t="s">
        <v>140</v>
      </c>
      <c r="AT239" s="157" t="s">
        <v>135</v>
      </c>
      <c r="AU239" s="157" t="s">
        <v>86</v>
      </c>
      <c r="AY239" s="18" t="s">
        <v>132</v>
      </c>
      <c r="BE239" s="158">
        <f>IF(N239="základní",J239,0)</f>
        <v>0</v>
      </c>
      <c r="BF239" s="158">
        <f>IF(N239="snížená",J239,0)</f>
        <v>0</v>
      </c>
      <c r="BG239" s="158">
        <f>IF(N239="zákl. přenesená",J239,0)</f>
        <v>0</v>
      </c>
      <c r="BH239" s="158">
        <f>IF(N239="sníž. přenesená",J239,0)</f>
        <v>0</v>
      </c>
      <c r="BI239" s="158">
        <f>IF(N239="nulová",J239,0)</f>
        <v>0</v>
      </c>
      <c r="BJ239" s="18" t="s">
        <v>84</v>
      </c>
      <c r="BK239" s="158">
        <f>ROUND(I239*H239,2)</f>
        <v>0</v>
      </c>
      <c r="BL239" s="18" t="s">
        <v>140</v>
      </c>
      <c r="BM239" s="157" t="s">
        <v>307</v>
      </c>
    </row>
    <row r="240" spans="1:47" s="2" customFormat="1" ht="27">
      <c r="A240" s="33"/>
      <c r="B240" s="34"/>
      <c r="C240" s="33"/>
      <c r="D240" s="159" t="s">
        <v>142</v>
      </c>
      <c r="E240" s="33"/>
      <c r="F240" s="160" t="s">
        <v>308</v>
      </c>
      <c r="G240" s="33"/>
      <c r="H240" s="33"/>
      <c r="I240" s="161"/>
      <c r="J240" s="33"/>
      <c r="K240" s="33"/>
      <c r="L240" s="34"/>
      <c r="M240" s="162"/>
      <c r="N240" s="163"/>
      <c r="O240" s="59"/>
      <c r="P240" s="59"/>
      <c r="Q240" s="59"/>
      <c r="R240" s="59"/>
      <c r="S240" s="59"/>
      <c r="T240" s="60"/>
      <c r="U240" s="33"/>
      <c r="V240" s="33"/>
      <c r="W240" s="33"/>
      <c r="X240" s="33"/>
      <c r="Y240" s="33"/>
      <c r="Z240" s="33"/>
      <c r="AA240" s="33"/>
      <c r="AB240" s="33"/>
      <c r="AC240" s="33"/>
      <c r="AD240" s="33"/>
      <c r="AE240" s="33"/>
      <c r="AT240" s="18" t="s">
        <v>142</v>
      </c>
      <c r="AU240" s="18" t="s">
        <v>86</v>
      </c>
    </row>
    <row r="241" spans="2:51" s="14" customFormat="1" ht="10">
      <c r="B241" s="172"/>
      <c r="D241" s="159" t="s">
        <v>144</v>
      </c>
      <c r="E241" s="173" t="s">
        <v>1</v>
      </c>
      <c r="F241" s="174" t="s">
        <v>309</v>
      </c>
      <c r="H241" s="173" t="s">
        <v>1</v>
      </c>
      <c r="I241" s="175"/>
      <c r="L241" s="172"/>
      <c r="M241" s="176"/>
      <c r="N241" s="177"/>
      <c r="O241" s="177"/>
      <c r="P241" s="177"/>
      <c r="Q241" s="177"/>
      <c r="R241" s="177"/>
      <c r="S241" s="177"/>
      <c r="T241" s="178"/>
      <c r="AT241" s="173" t="s">
        <v>144</v>
      </c>
      <c r="AU241" s="173" t="s">
        <v>86</v>
      </c>
      <c r="AV241" s="14" t="s">
        <v>84</v>
      </c>
      <c r="AW241" s="14" t="s">
        <v>33</v>
      </c>
      <c r="AX241" s="14" t="s">
        <v>76</v>
      </c>
      <c r="AY241" s="173" t="s">
        <v>132</v>
      </c>
    </row>
    <row r="242" spans="2:51" s="13" customFormat="1" ht="10">
      <c r="B242" s="164"/>
      <c r="D242" s="159" t="s">
        <v>144</v>
      </c>
      <c r="E242" s="165" t="s">
        <v>98</v>
      </c>
      <c r="F242" s="166" t="s">
        <v>310</v>
      </c>
      <c r="H242" s="167">
        <v>1848</v>
      </c>
      <c r="I242" s="168"/>
      <c r="L242" s="164"/>
      <c r="M242" s="169"/>
      <c r="N242" s="170"/>
      <c r="O242" s="170"/>
      <c r="P242" s="170"/>
      <c r="Q242" s="170"/>
      <c r="R242" s="170"/>
      <c r="S242" s="170"/>
      <c r="T242" s="171"/>
      <c r="AT242" s="165" t="s">
        <v>144</v>
      </c>
      <c r="AU242" s="165" t="s">
        <v>86</v>
      </c>
      <c r="AV242" s="13" t="s">
        <v>86</v>
      </c>
      <c r="AW242" s="13" t="s">
        <v>33</v>
      </c>
      <c r="AX242" s="13" t="s">
        <v>84</v>
      </c>
      <c r="AY242" s="165" t="s">
        <v>132</v>
      </c>
    </row>
    <row r="243" spans="1:65" s="2" customFormat="1" ht="16.5" customHeight="1">
      <c r="A243" s="33"/>
      <c r="B243" s="145"/>
      <c r="C243" s="146" t="s">
        <v>167</v>
      </c>
      <c r="D243" s="146" t="s">
        <v>135</v>
      </c>
      <c r="E243" s="147" t="s">
        <v>311</v>
      </c>
      <c r="F243" s="148" t="s">
        <v>312</v>
      </c>
      <c r="G243" s="149" t="s">
        <v>313</v>
      </c>
      <c r="H243" s="150">
        <v>8</v>
      </c>
      <c r="I243" s="151"/>
      <c r="J243" s="152">
        <f>ROUND(I243*H243,2)</f>
        <v>0</v>
      </c>
      <c r="K243" s="148" t="s">
        <v>139</v>
      </c>
      <c r="L243" s="34"/>
      <c r="M243" s="153" t="s">
        <v>1</v>
      </c>
      <c r="N243" s="154" t="s">
        <v>41</v>
      </c>
      <c r="O243" s="59"/>
      <c r="P243" s="155">
        <f>O243*H243</f>
        <v>0</v>
      </c>
      <c r="Q243" s="155">
        <v>0</v>
      </c>
      <c r="R243" s="155">
        <f>Q243*H243</f>
        <v>0</v>
      </c>
      <c r="S243" s="155">
        <v>0</v>
      </c>
      <c r="T243" s="156">
        <f>S243*H243</f>
        <v>0</v>
      </c>
      <c r="U243" s="33"/>
      <c r="V243" s="33"/>
      <c r="W243" s="33"/>
      <c r="X243" s="33"/>
      <c r="Y243" s="33"/>
      <c r="Z243" s="33"/>
      <c r="AA243" s="33"/>
      <c r="AB243" s="33"/>
      <c r="AC243" s="33"/>
      <c r="AD243" s="33"/>
      <c r="AE243" s="33"/>
      <c r="AR243" s="157" t="s">
        <v>140</v>
      </c>
      <c r="AT243" s="157" t="s">
        <v>135</v>
      </c>
      <c r="AU243" s="157" t="s">
        <v>86</v>
      </c>
      <c r="AY243" s="18" t="s">
        <v>132</v>
      </c>
      <c r="BE243" s="158">
        <f>IF(N243="základní",J243,0)</f>
        <v>0</v>
      </c>
      <c r="BF243" s="158">
        <f>IF(N243="snížená",J243,0)</f>
        <v>0</v>
      </c>
      <c r="BG243" s="158">
        <f>IF(N243="zákl. přenesená",J243,0)</f>
        <v>0</v>
      </c>
      <c r="BH243" s="158">
        <f>IF(N243="sníž. přenesená",J243,0)</f>
        <v>0</v>
      </c>
      <c r="BI243" s="158">
        <f>IF(N243="nulová",J243,0)</f>
        <v>0</v>
      </c>
      <c r="BJ243" s="18" t="s">
        <v>84</v>
      </c>
      <c r="BK243" s="158">
        <f>ROUND(I243*H243,2)</f>
        <v>0</v>
      </c>
      <c r="BL243" s="18" t="s">
        <v>140</v>
      </c>
      <c r="BM243" s="157" t="s">
        <v>314</v>
      </c>
    </row>
    <row r="244" spans="1:47" s="2" customFormat="1" ht="27">
      <c r="A244" s="33"/>
      <c r="B244" s="34"/>
      <c r="C244" s="33"/>
      <c r="D244" s="159" t="s">
        <v>142</v>
      </c>
      <c r="E244" s="33"/>
      <c r="F244" s="160" t="s">
        <v>315</v>
      </c>
      <c r="G244" s="33"/>
      <c r="H244" s="33"/>
      <c r="I244" s="161"/>
      <c r="J244" s="33"/>
      <c r="K244" s="33"/>
      <c r="L244" s="34"/>
      <c r="M244" s="162"/>
      <c r="N244" s="163"/>
      <c r="O244" s="59"/>
      <c r="P244" s="59"/>
      <c r="Q244" s="59"/>
      <c r="R244" s="59"/>
      <c r="S244" s="59"/>
      <c r="T244" s="60"/>
      <c r="U244" s="33"/>
      <c r="V244" s="33"/>
      <c r="W244" s="33"/>
      <c r="X244" s="33"/>
      <c r="Y244" s="33"/>
      <c r="Z244" s="33"/>
      <c r="AA244" s="33"/>
      <c r="AB244" s="33"/>
      <c r="AC244" s="33"/>
      <c r="AD244" s="33"/>
      <c r="AE244" s="33"/>
      <c r="AT244" s="18" t="s">
        <v>142</v>
      </c>
      <c r="AU244" s="18" t="s">
        <v>86</v>
      </c>
    </row>
    <row r="245" spans="2:51" s="13" customFormat="1" ht="10">
      <c r="B245" s="164"/>
      <c r="D245" s="159" t="s">
        <v>144</v>
      </c>
      <c r="E245" s="165" t="s">
        <v>1</v>
      </c>
      <c r="F245" s="166" t="s">
        <v>191</v>
      </c>
      <c r="H245" s="167">
        <v>8</v>
      </c>
      <c r="I245" s="168"/>
      <c r="L245" s="164"/>
      <c r="M245" s="169"/>
      <c r="N245" s="170"/>
      <c r="O245" s="170"/>
      <c r="P245" s="170"/>
      <c r="Q245" s="170"/>
      <c r="R245" s="170"/>
      <c r="S245" s="170"/>
      <c r="T245" s="171"/>
      <c r="AT245" s="165" t="s">
        <v>144</v>
      </c>
      <c r="AU245" s="165" t="s">
        <v>86</v>
      </c>
      <c r="AV245" s="13" t="s">
        <v>86</v>
      </c>
      <c r="AW245" s="13" t="s">
        <v>33</v>
      </c>
      <c r="AX245" s="13" t="s">
        <v>84</v>
      </c>
      <c r="AY245" s="165" t="s">
        <v>132</v>
      </c>
    </row>
    <row r="246" spans="1:65" s="2" customFormat="1" ht="16.5" customHeight="1">
      <c r="A246" s="33"/>
      <c r="B246" s="145"/>
      <c r="C246" s="146" t="s">
        <v>316</v>
      </c>
      <c r="D246" s="146" t="s">
        <v>135</v>
      </c>
      <c r="E246" s="147" t="s">
        <v>317</v>
      </c>
      <c r="F246" s="148" t="s">
        <v>318</v>
      </c>
      <c r="G246" s="149" t="s">
        <v>313</v>
      </c>
      <c r="H246" s="150">
        <v>42</v>
      </c>
      <c r="I246" s="151"/>
      <c r="J246" s="152">
        <f>ROUND(I246*H246,2)</f>
        <v>0</v>
      </c>
      <c r="K246" s="148" t="s">
        <v>139</v>
      </c>
      <c r="L246" s="34"/>
      <c r="M246" s="153" t="s">
        <v>1</v>
      </c>
      <c r="N246" s="154" t="s">
        <v>41</v>
      </c>
      <c r="O246" s="59"/>
      <c r="P246" s="155">
        <f>O246*H246</f>
        <v>0</v>
      </c>
      <c r="Q246" s="155">
        <v>0</v>
      </c>
      <c r="R246" s="155">
        <f>Q246*H246</f>
        <v>0</v>
      </c>
      <c r="S246" s="155">
        <v>0</v>
      </c>
      <c r="T246" s="156">
        <f>S246*H246</f>
        <v>0</v>
      </c>
      <c r="U246" s="33"/>
      <c r="V246" s="33"/>
      <c r="W246" s="33"/>
      <c r="X246" s="33"/>
      <c r="Y246" s="33"/>
      <c r="Z246" s="33"/>
      <c r="AA246" s="33"/>
      <c r="AB246" s="33"/>
      <c r="AC246" s="33"/>
      <c r="AD246" s="33"/>
      <c r="AE246" s="33"/>
      <c r="AR246" s="157" t="s">
        <v>140</v>
      </c>
      <c r="AT246" s="157" t="s">
        <v>135</v>
      </c>
      <c r="AU246" s="157" t="s">
        <v>86</v>
      </c>
      <c r="AY246" s="18" t="s">
        <v>132</v>
      </c>
      <c r="BE246" s="158">
        <f>IF(N246="základní",J246,0)</f>
        <v>0</v>
      </c>
      <c r="BF246" s="158">
        <f>IF(N246="snížená",J246,0)</f>
        <v>0</v>
      </c>
      <c r="BG246" s="158">
        <f>IF(N246="zákl. přenesená",J246,0)</f>
        <v>0</v>
      </c>
      <c r="BH246" s="158">
        <f>IF(N246="sníž. přenesená",J246,0)</f>
        <v>0</v>
      </c>
      <c r="BI246" s="158">
        <f>IF(N246="nulová",J246,0)</f>
        <v>0</v>
      </c>
      <c r="BJ246" s="18" t="s">
        <v>84</v>
      </c>
      <c r="BK246" s="158">
        <f>ROUND(I246*H246,2)</f>
        <v>0</v>
      </c>
      <c r="BL246" s="18" t="s">
        <v>140</v>
      </c>
      <c r="BM246" s="157" t="s">
        <v>319</v>
      </c>
    </row>
    <row r="247" spans="1:47" s="2" customFormat="1" ht="36">
      <c r="A247" s="33"/>
      <c r="B247" s="34"/>
      <c r="C247" s="33"/>
      <c r="D247" s="159" t="s">
        <v>142</v>
      </c>
      <c r="E247" s="33"/>
      <c r="F247" s="160" t="s">
        <v>320</v>
      </c>
      <c r="G247" s="33"/>
      <c r="H247" s="33"/>
      <c r="I247" s="161"/>
      <c r="J247" s="33"/>
      <c r="K247" s="33"/>
      <c r="L247" s="34"/>
      <c r="M247" s="162"/>
      <c r="N247" s="163"/>
      <c r="O247" s="59"/>
      <c r="P247" s="59"/>
      <c r="Q247" s="59"/>
      <c r="R247" s="59"/>
      <c r="S247" s="59"/>
      <c r="T247" s="60"/>
      <c r="U247" s="33"/>
      <c r="V247" s="33"/>
      <c r="W247" s="33"/>
      <c r="X247" s="33"/>
      <c r="Y247" s="33"/>
      <c r="Z247" s="33"/>
      <c r="AA247" s="33"/>
      <c r="AB247" s="33"/>
      <c r="AC247" s="33"/>
      <c r="AD247" s="33"/>
      <c r="AE247" s="33"/>
      <c r="AT247" s="18" t="s">
        <v>142</v>
      </c>
      <c r="AU247" s="18" t="s">
        <v>86</v>
      </c>
    </row>
    <row r="248" spans="2:51" s="14" customFormat="1" ht="10">
      <c r="B248" s="172"/>
      <c r="D248" s="159" t="s">
        <v>144</v>
      </c>
      <c r="E248" s="173" t="s">
        <v>1</v>
      </c>
      <c r="F248" s="174" t="s">
        <v>321</v>
      </c>
      <c r="H248" s="173" t="s">
        <v>1</v>
      </c>
      <c r="I248" s="175"/>
      <c r="L248" s="172"/>
      <c r="M248" s="176"/>
      <c r="N248" s="177"/>
      <c r="O248" s="177"/>
      <c r="P248" s="177"/>
      <c r="Q248" s="177"/>
      <c r="R248" s="177"/>
      <c r="S248" s="177"/>
      <c r="T248" s="178"/>
      <c r="AT248" s="173" t="s">
        <v>144</v>
      </c>
      <c r="AU248" s="173" t="s">
        <v>86</v>
      </c>
      <c r="AV248" s="14" t="s">
        <v>84</v>
      </c>
      <c r="AW248" s="14" t="s">
        <v>33</v>
      </c>
      <c r="AX248" s="14" t="s">
        <v>76</v>
      </c>
      <c r="AY248" s="173" t="s">
        <v>132</v>
      </c>
    </row>
    <row r="249" spans="2:51" s="13" customFormat="1" ht="10">
      <c r="B249" s="164"/>
      <c r="D249" s="159" t="s">
        <v>144</v>
      </c>
      <c r="E249" s="165" t="s">
        <v>1</v>
      </c>
      <c r="F249" s="166" t="s">
        <v>322</v>
      </c>
      <c r="H249" s="167">
        <v>28</v>
      </c>
      <c r="I249" s="168"/>
      <c r="L249" s="164"/>
      <c r="M249" s="169"/>
      <c r="N249" s="170"/>
      <c r="O249" s="170"/>
      <c r="P249" s="170"/>
      <c r="Q249" s="170"/>
      <c r="R249" s="170"/>
      <c r="S249" s="170"/>
      <c r="T249" s="171"/>
      <c r="AT249" s="165" t="s">
        <v>144</v>
      </c>
      <c r="AU249" s="165" t="s">
        <v>86</v>
      </c>
      <c r="AV249" s="13" t="s">
        <v>86</v>
      </c>
      <c r="AW249" s="13" t="s">
        <v>33</v>
      </c>
      <c r="AX249" s="13" t="s">
        <v>76</v>
      </c>
      <c r="AY249" s="165" t="s">
        <v>132</v>
      </c>
    </row>
    <row r="250" spans="2:51" s="14" customFormat="1" ht="10">
      <c r="B250" s="172"/>
      <c r="D250" s="159" t="s">
        <v>144</v>
      </c>
      <c r="E250" s="173" t="s">
        <v>1</v>
      </c>
      <c r="F250" s="174" t="s">
        <v>323</v>
      </c>
      <c r="H250" s="173" t="s">
        <v>1</v>
      </c>
      <c r="I250" s="175"/>
      <c r="L250" s="172"/>
      <c r="M250" s="176"/>
      <c r="N250" s="177"/>
      <c r="O250" s="177"/>
      <c r="P250" s="177"/>
      <c r="Q250" s="177"/>
      <c r="R250" s="177"/>
      <c r="S250" s="177"/>
      <c r="T250" s="178"/>
      <c r="AT250" s="173" t="s">
        <v>144</v>
      </c>
      <c r="AU250" s="173" t="s">
        <v>86</v>
      </c>
      <c r="AV250" s="14" t="s">
        <v>84</v>
      </c>
      <c r="AW250" s="14" t="s">
        <v>33</v>
      </c>
      <c r="AX250" s="14" t="s">
        <v>76</v>
      </c>
      <c r="AY250" s="173" t="s">
        <v>132</v>
      </c>
    </row>
    <row r="251" spans="2:51" s="13" customFormat="1" ht="10">
      <c r="B251" s="164"/>
      <c r="D251" s="159" t="s">
        <v>144</v>
      </c>
      <c r="E251" s="165" t="s">
        <v>1</v>
      </c>
      <c r="F251" s="166" t="s">
        <v>324</v>
      </c>
      <c r="H251" s="167">
        <v>14</v>
      </c>
      <c r="I251" s="168"/>
      <c r="L251" s="164"/>
      <c r="M251" s="169"/>
      <c r="N251" s="170"/>
      <c r="O251" s="170"/>
      <c r="P251" s="170"/>
      <c r="Q251" s="170"/>
      <c r="R251" s="170"/>
      <c r="S251" s="170"/>
      <c r="T251" s="171"/>
      <c r="AT251" s="165" t="s">
        <v>144</v>
      </c>
      <c r="AU251" s="165" t="s">
        <v>86</v>
      </c>
      <c r="AV251" s="13" t="s">
        <v>86</v>
      </c>
      <c r="AW251" s="13" t="s">
        <v>33</v>
      </c>
      <c r="AX251" s="13" t="s">
        <v>76</v>
      </c>
      <c r="AY251" s="165" t="s">
        <v>132</v>
      </c>
    </row>
    <row r="252" spans="2:51" s="15" customFormat="1" ht="10">
      <c r="B252" s="179"/>
      <c r="D252" s="159" t="s">
        <v>144</v>
      </c>
      <c r="E252" s="180" t="s">
        <v>104</v>
      </c>
      <c r="F252" s="181" t="s">
        <v>159</v>
      </c>
      <c r="H252" s="182">
        <v>42</v>
      </c>
      <c r="I252" s="183"/>
      <c r="L252" s="179"/>
      <c r="M252" s="184"/>
      <c r="N252" s="185"/>
      <c r="O252" s="185"/>
      <c r="P252" s="185"/>
      <c r="Q252" s="185"/>
      <c r="R252" s="185"/>
      <c r="S252" s="185"/>
      <c r="T252" s="186"/>
      <c r="AT252" s="180" t="s">
        <v>144</v>
      </c>
      <c r="AU252" s="180" t="s">
        <v>86</v>
      </c>
      <c r="AV252" s="15" t="s">
        <v>140</v>
      </c>
      <c r="AW252" s="15" t="s">
        <v>33</v>
      </c>
      <c r="AX252" s="15" t="s">
        <v>84</v>
      </c>
      <c r="AY252" s="180" t="s">
        <v>132</v>
      </c>
    </row>
    <row r="253" spans="1:65" s="2" customFormat="1" ht="16.5" customHeight="1">
      <c r="A253" s="33"/>
      <c r="B253" s="145"/>
      <c r="C253" s="146" t="s">
        <v>325</v>
      </c>
      <c r="D253" s="146" t="s">
        <v>135</v>
      </c>
      <c r="E253" s="147" t="s">
        <v>326</v>
      </c>
      <c r="F253" s="148" t="s">
        <v>327</v>
      </c>
      <c r="G253" s="149" t="s">
        <v>313</v>
      </c>
      <c r="H253" s="150">
        <v>2</v>
      </c>
      <c r="I253" s="151"/>
      <c r="J253" s="152">
        <f>ROUND(I253*H253,2)</f>
        <v>0</v>
      </c>
      <c r="K253" s="148" t="s">
        <v>139</v>
      </c>
      <c r="L253" s="34"/>
      <c r="M253" s="153" t="s">
        <v>1</v>
      </c>
      <c r="N253" s="154" t="s">
        <v>41</v>
      </c>
      <c r="O253" s="59"/>
      <c r="P253" s="155">
        <f>O253*H253</f>
        <v>0</v>
      </c>
      <c r="Q253" s="155">
        <v>0</v>
      </c>
      <c r="R253" s="155">
        <f>Q253*H253</f>
        <v>0</v>
      </c>
      <c r="S253" s="155">
        <v>0</v>
      </c>
      <c r="T253" s="156">
        <f>S253*H253</f>
        <v>0</v>
      </c>
      <c r="U253" s="33"/>
      <c r="V253" s="33"/>
      <c r="W253" s="33"/>
      <c r="X253" s="33"/>
      <c r="Y253" s="33"/>
      <c r="Z253" s="33"/>
      <c r="AA253" s="33"/>
      <c r="AB253" s="33"/>
      <c r="AC253" s="33"/>
      <c r="AD253" s="33"/>
      <c r="AE253" s="33"/>
      <c r="AR253" s="157" t="s">
        <v>140</v>
      </c>
      <c r="AT253" s="157" t="s">
        <v>135</v>
      </c>
      <c r="AU253" s="157" t="s">
        <v>86</v>
      </c>
      <c r="AY253" s="18" t="s">
        <v>132</v>
      </c>
      <c r="BE253" s="158">
        <f>IF(N253="základní",J253,0)</f>
        <v>0</v>
      </c>
      <c r="BF253" s="158">
        <f>IF(N253="snížená",J253,0)</f>
        <v>0</v>
      </c>
      <c r="BG253" s="158">
        <f>IF(N253="zákl. přenesená",J253,0)</f>
        <v>0</v>
      </c>
      <c r="BH253" s="158">
        <f>IF(N253="sníž. přenesená",J253,0)</f>
        <v>0</v>
      </c>
      <c r="BI253" s="158">
        <f>IF(N253="nulová",J253,0)</f>
        <v>0</v>
      </c>
      <c r="BJ253" s="18" t="s">
        <v>84</v>
      </c>
      <c r="BK253" s="158">
        <f>ROUND(I253*H253,2)</f>
        <v>0</v>
      </c>
      <c r="BL253" s="18" t="s">
        <v>140</v>
      </c>
      <c r="BM253" s="157" t="s">
        <v>328</v>
      </c>
    </row>
    <row r="254" spans="1:47" s="2" customFormat="1" ht="36">
      <c r="A254" s="33"/>
      <c r="B254" s="34"/>
      <c r="C254" s="33"/>
      <c r="D254" s="159" t="s">
        <v>142</v>
      </c>
      <c r="E254" s="33"/>
      <c r="F254" s="160" t="s">
        <v>329</v>
      </c>
      <c r="G254" s="33"/>
      <c r="H254" s="33"/>
      <c r="I254" s="161"/>
      <c r="J254" s="33"/>
      <c r="K254" s="33"/>
      <c r="L254" s="34"/>
      <c r="M254" s="162"/>
      <c r="N254" s="163"/>
      <c r="O254" s="59"/>
      <c r="P254" s="59"/>
      <c r="Q254" s="59"/>
      <c r="R254" s="59"/>
      <c r="S254" s="59"/>
      <c r="T254" s="60"/>
      <c r="U254" s="33"/>
      <c r="V254" s="33"/>
      <c r="W254" s="33"/>
      <c r="X254" s="33"/>
      <c r="Y254" s="33"/>
      <c r="Z254" s="33"/>
      <c r="AA254" s="33"/>
      <c r="AB254" s="33"/>
      <c r="AC254" s="33"/>
      <c r="AD254" s="33"/>
      <c r="AE254" s="33"/>
      <c r="AT254" s="18" t="s">
        <v>142</v>
      </c>
      <c r="AU254" s="18" t="s">
        <v>86</v>
      </c>
    </row>
    <row r="255" spans="1:65" s="2" customFormat="1" ht="16.5" customHeight="1">
      <c r="A255" s="33"/>
      <c r="B255" s="145"/>
      <c r="C255" s="146" t="s">
        <v>330</v>
      </c>
      <c r="D255" s="146" t="s">
        <v>135</v>
      </c>
      <c r="E255" s="147" t="s">
        <v>331</v>
      </c>
      <c r="F255" s="148" t="s">
        <v>332</v>
      </c>
      <c r="G255" s="149" t="s">
        <v>313</v>
      </c>
      <c r="H255" s="150">
        <v>34</v>
      </c>
      <c r="I255" s="151"/>
      <c r="J255" s="152">
        <f>ROUND(I255*H255,2)</f>
        <v>0</v>
      </c>
      <c r="K255" s="148" t="s">
        <v>139</v>
      </c>
      <c r="L255" s="34"/>
      <c r="M255" s="153" t="s">
        <v>1</v>
      </c>
      <c r="N255" s="154" t="s">
        <v>41</v>
      </c>
      <c r="O255" s="59"/>
      <c r="P255" s="155">
        <f>O255*H255</f>
        <v>0</v>
      </c>
      <c r="Q255" s="155">
        <v>0</v>
      </c>
      <c r="R255" s="155">
        <f>Q255*H255</f>
        <v>0</v>
      </c>
      <c r="S255" s="155">
        <v>0</v>
      </c>
      <c r="T255" s="156">
        <f>S255*H255</f>
        <v>0</v>
      </c>
      <c r="U255" s="33"/>
      <c r="V255" s="33"/>
      <c r="W255" s="33"/>
      <c r="X255" s="33"/>
      <c r="Y255" s="33"/>
      <c r="Z255" s="33"/>
      <c r="AA255" s="33"/>
      <c r="AB255" s="33"/>
      <c r="AC255" s="33"/>
      <c r="AD255" s="33"/>
      <c r="AE255" s="33"/>
      <c r="AR255" s="157" t="s">
        <v>140</v>
      </c>
      <c r="AT255" s="157" t="s">
        <v>135</v>
      </c>
      <c r="AU255" s="157" t="s">
        <v>86</v>
      </c>
      <c r="AY255" s="18" t="s">
        <v>132</v>
      </c>
      <c r="BE255" s="158">
        <f>IF(N255="základní",J255,0)</f>
        <v>0</v>
      </c>
      <c r="BF255" s="158">
        <f>IF(N255="snížená",J255,0)</f>
        <v>0</v>
      </c>
      <c r="BG255" s="158">
        <f>IF(N255="zákl. přenesená",J255,0)</f>
        <v>0</v>
      </c>
      <c r="BH255" s="158">
        <f>IF(N255="sníž. přenesená",J255,0)</f>
        <v>0</v>
      </c>
      <c r="BI255" s="158">
        <f>IF(N255="nulová",J255,0)</f>
        <v>0</v>
      </c>
      <c r="BJ255" s="18" t="s">
        <v>84</v>
      </c>
      <c r="BK255" s="158">
        <f>ROUND(I255*H255,2)</f>
        <v>0</v>
      </c>
      <c r="BL255" s="18" t="s">
        <v>140</v>
      </c>
      <c r="BM255" s="157" t="s">
        <v>333</v>
      </c>
    </row>
    <row r="256" spans="1:47" s="2" customFormat="1" ht="18">
      <c r="A256" s="33"/>
      <c r="B256" s="34"/>
      <c r="C256" s="33"/>
      <c r="D256" s="159" t="s">
        <v>142</v>
      </c>
      <c r="E256" s="33"/>
      <c r="F256" s="160" t="s">
        <v>334</v>
      </c>
      <c r="G256" s="33"/>
      <c r="H256" s="33"/>
      <c r="I256" s="161"/>
      <c r="J256" s="33"/>
      <c r="K256" s="33"/>
      <c r="L256" s="34"/>
      <c r="M256" s="162"/>
      <c r="N256" s="163"/>
      <c r="O256" s="59"/>
      <c r="P256" s="59"/>
      <c r="Q256" s="59"/>
      <c r="R256" s="59"/>
      <c r="S256" s="59"/>
      <c r="T256" s="60"/>
      <c r="U256" s="33"/>
      <c r="V256" s="33"/>
      <c r="W256" s="33"/>
      <c r="X256" s="33"/>
      <c r="Y256" s="33"/>
      <c r="Z256" s="33"/>
      <c r="AA256" s="33"/>
      <c r="AB256" s="33"/>
      <c r="AC256" s="33"/>
      <c r="AD256" s="33"/>
      <c r="AE256" s="33"/>
      <c r="AT256" s="18" t="s">
        <v>142</v>
      </c>
      <c r="AU256" s="18" t="s">
        <v>86</v>
      </c>
    </row>
    <row r="257" spans="2:51" s="13" customFormat="1" ht="10">
      <c r="B257" s="164"/>
      <c r="D257" s="159" t="s">
        <v>144</v>
      </c>
      <c r="E257" s="165" t="s">
        <v>1</v>
      </c>
      <c r="F257" s="166" t="s">
        <v>335</v>
      </c>
      <c r="H257" s="167">
        <v>34</v>
      </c>
      <c r="I257" s="168"/>
      <c r="L257" s="164"/>
      <c r="M257" s="169"/>
      <c r="N257" s="170"/>
      <c r="O257" s="170"/>
      <c r="P257" s="170"/>
      <c r="Q257" s="170"/>
      <c r="R257" s="170"/>
      <c r="S257" s="170"/>
      <c r="T257" s="171"/>
      <c r="AT257" s="165" t="s">
        <v>144</v>
      </c>
      <c r="AU257" s="165" t="s">
        <v>86</v>
      </c>
      <c r="AV257" s="13" t="s">
        <v>86</v>
      </c>
      <c r="AW257" s="13" t="s">
        <v>33</v>
      </c>
      <c r="AX257" s="13" t="s">
        <v>84</v>
      </c>
      <c r="AY257" s="165" t="s">
        <v>132</v>
      </c>
    </row>
    <row r="258" spans="1:65" s="2" customFormat="1" ht="16.5" customHeight="1">
      <c r="A258" s="33"/>
      <c r="B258" s="145"/>
      <c r="C258" s="146" t="s">
        <v>336</v>
      </c>
      <c r="D258" s="146" t="s">
        <v>135</v>
      </c>
      <c r="E258" s="147" t="s">
        <v>337</v>
      </c>
      <c r="F258" s="148" t="s">
        <v>338</v>
      </c>
      <c r="G258" s="149" t="s">
        <v>177</v>
      </c>
      <c r="H258" s="150">
        <v>1848</v>
      </c>
      <c r="I258" s="151"/>
      <c r="J258" s="152">
        <f>ROUND(I258*H258,2)</f>
        <v>0</v>
      </c>
      <c r="K258" s="148" t="s">
        <v>139</v>
      </c>
      <c r="L258" s="34"/>
      <c r="M258" s="153" t="s">
        <v>1</v>
      </c>
      <c r="N258" s="154" t="s">
        <v>41</v>
      </c>
      <c r="O258" s="59"/>
      <c r="P258" s="155">
        <f>O258*H258</f>
        <v>0</v>
      </c>
      <c r="Q258" s="155">
        <v>0</v>
      </c>
      <c r="R258" s="155">
        <f>Q258*H258</f>
        <v>0</v>
      </c>
      <c r="S258" s="155">
        <v>0</v>
      </c>
      <c r="T258" s="156">
        <f>S258*H258</f>
        <v>0</v>
      </c>
      <c r="U258" s="33"/>
      <c r="V258" s="33"/>
      <c r="W258" s="33"/>
      <c r="X258" s="33"/>
      <c r="Y258" s="33"/>
      <c r="Z258" s="33"/>
      <c r="AA258" s="33"/>
      <c r="AB258" s="33"/>
      <c r="AC258" s="33"/>
      <c r="AD258" s="33"/>
      <c r="AE258" s="33"/>
      <c r="AR258" s="157" t="s">
        <v>140</v>
      </c>
      <c r="AT258" s="157" t="s">
        <v>135</v>
      </c>
      <c r="AU258" s="157" t="s">
        <v>86</v>
      </c>
      <c r="AY258" s="18" t="s">
        <v>132</v>
      </c>
      <c r="BE258" s="158">
        <f>IF(N258="základní",J258,0)</f>
        <v>0</v>
      </c>
      <c r="BF258" s="158">
        <f>IF(N258="snížená",J258,0)</f>
        <v>0</v>
      </c>
      <c r="BG258" s="158">
        <f>IF(N258="zákl. přenesená",J258,0)</f>
        <v>0</v>
      </c>
      <c r="BH258" s="158">
        <f>IF(N258="sníž. přenesená",J258,0)</f>
        <v>0</v>
      </c>
      <c r="BI258" s="158">
        <f>IF(N258="nulová",J258,0)</f>
        <v>0</v>
      </c>
      <c r="BJ258" s="18" t="s">
        <v>84</v>
      </c>
      <c r="BK258" s="158">
        <f>ROUND(I258*H258,2)</f>
        <v>0</v>
      </c>
      <c r="BL258" s="18" t="s">
        <v>140</v>
      </c>
      <c r="BM258" s="157" t="s">
        <v>339</v>
      </c>
    </row>
    <row r="259" spans="1:47" s="2" customFormat="1" ht="27">
      <c r="A259" s="33"/>
      <c r="B259" s="34"/>
      <c r="C259" s="33"/>
      <c r="D259" s="159" t="s">
        <v>142</v>
      </c>
      <c r="E259" s="33"/>
      <c r="F259" s="160" t="s">
        <v>340</v>
      </c>
      <c r="G259" s="33"/>
      <c r="H259" s="33"/>
      <c r="I259" s="161"/>
      <c r="J259" s="33"/>
      <c r="K259" s="33"/>
      <c r="L259" s="34"/>
      <c r="M259" s="162"/>
      <c r="N259" s="163"/>
      <c r="O259" s="59"/>
      <c r="P259" s="59"/>
      <c r="Q259" s="59"/>
      <c r="R259" s="59"/>
      <c r="S259" s="59"/>
      <c r="T259" s="60"/>
      <c r="U259" s="33"/>
      <c r="V259" s="33"/>
      <c r="W259" s="33"/>
      <c r="X259" s="33"/>
      <c r="Y259" s="33"/>
      <c r="Z259" s="33"/>
      <c r="AA259" s="33"/>
      <c r="AB259" s="33"/>
      <c r="AC259" s="33"/>
      <c r="AD259" s="33"/>
      <c r="AE259" s="33"/>
      <c r="AT259" s="18" t="s">
        <v>142</v>
      </c>
      <c r="AU259" s="18" t="s">
        <v>86</v>
      </c>
    </row>
    <row r="260" spans="2:51" s="13" customFormat="1" ht="10">
      <c r="B260" s="164"/>
      <c r="D260" s="159" t="s">
        <v>144</v>
      </c>
      <c r="E260" s="165" t="s">
        <v>1</v>
      </c>
      <c r="F260" s="166" t="s">
        <v>98</v>
      </c>
      <c r="H260" s="167">
        <v>1848</v>
      </c>
      <c r="I260" s="168"/>
      <c r="L260" s="164"/>
      <c r="M260" s="169"/>
      <c r="N260" s="170"/>
      <c r="O260" s="170"/>
      <c r="P260" s="170"/>
      <c r="Q260" s="170"/>
      <c r="R260" s="170"/>
      <c r="S260" s="170"/>
      <c r="T260" s="171"/>
      <c r="AT260" s="165" t="s">
        <v>144</v>
      </c>
      <c r="AU260" s="165" t="s">
        <v>86</v>
      </c>
      <c r="AV260" s="13" t="s">
        <v>86</v>
      </c>
      <c r="AW260" s="13" t="s">
        <v>33</v>
      </c>
      <c r="AX260" s="13" t="s">
        <v>84</v>
      </c>
      <c r="AY260" s="165" t="s">
        <v>132</v>
      </c>
    </row>
    <row r="261" spans="1:65" s="2" customFormat="1" ht="16.5" customHeight="1">
      <c r="A261" s="33"/>
      <c r="B261" s="145"/>
      <c r="C261" s="196" t="s">
        <v>341</v>
      </c>
      <c r="D261" s="196" t="s">
        <v>342</v>
      </c>
      <c r="E261" s="197" t="s">
        <v>343</v>
      </c>
      <c r="F261" s="198" t="s">
        <v>344</v>
      </c>
      <c r="G261" s="199" t="s">
        <v>185</v>
      </c>
      <c r="H261" s="200">
        <v>1176.672</v>
      </c>
      <c r="I261" s="201"/>
      <c r="J261" s="202">
        <f>ROUND(I261*H261,2)</f>
        <v>0</v>
      </c>
      <c r="K261" s="198" t="s">
        <v>139</v>
      </c>
      <c r="L261" s="203"/>
      <c r="M261" s="204" t="s">
        <v>1</v>
      </c>
      <c r="N261" s="205" t="s">
        <v>41</v>
      </c>
      <c r="O261" s="59"/>
      <c r="P261" s="155">
        <f>O261*H261</f>
        <v>0</v>
      </c>
      <c r="Q261" s="155">
        <v>1</v>
      </c>
      <c r="R261" s="155">
        <f>Q261*H261</f>
        <v>1176.672</v>
      </c>
      <c r="S261" s="155">
        <v>0</v>
      </c>
      <c r="T261" s="156">
        <f>S261*H261</f>
        <v>0</v>
      </c>
      <c r="U261" s="33"/>
      <c r="V261" s="33"/>
      <c r="W261" s="33"/>
      <c r="X261" s="33"/>
      <c r="Y261" s="33"/>
      <c r="Z261" s="33"/>
      <c r="AA261" s="33"/>
      <c r="AB261" s="33"/>
      <c r="AC261" s="33"/>
      <c r="AD261" s="33"/>
      <c r="AE261" s="33"/>
      <c r="AR261" s="157" t="s">
        <v>345</v>
      </c>
      <c r="AT261" s="157" t="s">
        <v>342</v>
      </c>
      <c r="AU261" s="157" t="s">
        <v>86</v>
      </c>
      <c r="AY261" s="18" t="s">
        <v>132</v>
      </c>
      <c r="BE261" s="158">
        <f>IF(N261="základní",J261,0)</f>
        <v>0</v>
      </c>
      <c r="BF261" s="158">
        <f>IF(N261="snížená",J261,0)</f>
        <v>0</v>
      </c>
      <c r="BG261" s="158">
        <f>IF(N261="zákl. přenesená",J261,0)</f>
        <v>0</v>
      </c>
      <c r="BH261" s="158">
        <f>IF(N261="sníž. přenesená",J261,0)</f>
        <v>0</v>
      </c>
      <c r="BI261" s="158">
        <f>IF(N261="nulová",J261,0)</f>
        <v>0</v>
      </c>
      <c r="BJ261" s="18" t="s">
        <v>84</v>
      </c>
      <c r="BK261" s="158">
        <f>ROUND(I261*H261,2)</f>
        <v>0</v>
      </c>
      <c r="BL261" s="18" t="s">
        <v>345</v>
      </c>
      <c r="BM261" s="157" t="s">
        <v>346</v>
      </c>
    </row>
    <row r="262" spans="1:47" s="2" customFormat="1" ht="10">
      <c r="A262" s="33"/>
      <c r="B262" s="34"/>
      <c r="C262" s="33"/>
      <c r="D262" s="159" t="s">
        <v>142</v>
      </c>
      <c r="E262" s="33"/>
      <c r="F262" s="160" t="s">
        <v>344</v>
      </c>
      <c r="G262" s="33"/>
      <c r="H262" s="33"/>
      <c r="I262" s="161"/>
      <c r="J262" s="33"/>
      <c r="K262" s="33"/>
      <c r="L262" s="34"/>
      <c r="M262" s="162"/>
      <c r="N262" s="163"/>
      <c r="O262" s="59"/>
      <c r="P262" s="59"/>
      <c r="Q262" s="59"/>
      <c r="R262" s="59"/>
      <c r="S262" s="59"/>
      <c r="T262" s="60"/>
      <c r="U262" s="33"/>
      <c r="V262" s="33"/>
      <c r="W262" s="33"/>
      <c r="X262" s="33"/>
      <c r="Y262" s="33"/>
      <c r="Z262" s="33"/>
      <c r="AA262" s="33"/>
      <c r="AB262" s="33"/>
      <c r="AC262" s="33"/>
      <c r="AD262" s="33"/>
      <c r="AE262" s="33"/>
      <c r="AT262" s="18" t="s">
        <v>142</v>
      </c>
      <c r="AU262" s="18" t="s">
        <v>86</v>
      </c>
    </row>
    <row r="263" spans="2:51" s="13" customFormat="1" ht="10">
      <c r="B263" s="164"/>
      <c r="D263" s="159" t="s">
        <v>144</v>
      </c>
      <c r="E263" s="165" t="s">
        <v>1</v>
      </c>
      <c r="F263" s="166" t="s">
        <v>347</v>
      </c>
      <c r="H263" s="167">
        <v>1176.672</v>
      </c>
      <c r="I263" s="168"/>
      <c r="L263" s="164"/>
      <c r="M263" s="169"/>
      <c r="N263" s="170"/>
      <c r="O263" s="170"/>
      <c r="P263" s="170"/>
      <c r="Q263" s="170"/>
      <c r="R263" s="170"/>
      <c r="S263" s="170"/>
      <c r="T263" s="171"/>
      <c r="AT263" s="165" t="s">
        <v>144</v>
      </c>
      <c r="AU263" s="165" t="s">
        <v>86</v>
      </c>
      <c r="AV263" s="13" t="s">
        <v>86</v>
      </c>
      <c r="AW263" s="13" t="s">
        <v>33</v>
      </c>
      <c r="AX263" s="13" t="s">
        <v>84</v>
      </c>
      <c r="AY263" s="165" t="s">
        <v>132</v>
      </c>
    </row>
    <row r="264" spans="1:65" s="2" customFormat="1" ht="16.5" customHeight="1">
      <c r="A264" s="33"/>
      <c r="B264" s="145"/>
      <c r="C264" s="196" t="s">
        <v>348</v>
      </c>
      <c r="D264" s="196" t="s">
        <v>342</v>
      </c>
      <c r="E264" s="197" t="s">
        <v>349</v>
      </c>
      <c r="F264" s="198" t="s">
        <v>350</v>
      </c>
      <c r="G264" s="199" t="s">
        <v>152</v>
      </c>
      <c r="H264" s="200">
        <v>40</v>
      </c>
      <c r="I264" s="201"/>
      <c r="J264" s="202">
        <f>ROUND(I264*H264,2)</f>
        <v>0</v>
      </c>
      <c r="K264" s="198" t="s">
        <v>139</v>
      </c>
      <c r="L264" s="203"/>
      <c r="M264" s="204" t="s">
        <v>1</v>
      </c>
      <c r="N264" s="205" t="s">
        <v>41</v>
      </c>
      <c r="O264" s="59"/>
      <c r="P264" s="155">
        <f>O264*H264</f>
        <v>0</v>
      </c>
      <c r="Q264" s="155">
        <v>0.00105</v>
      </c>
      <c r="R264" s="155">
        <f>Q264*H264</f>
        <v>0.041999999999999996</v>
      </c>
      <c r="S264" s="155">
        <v>0</v>
      </c>
      <c r="T264" s="156">
        <f>S264*H264</f>
        <v>0</v>
      </c>
      <c r="U264" s="33"/>
      <c r="V264" s="33"/>
      <c r="W264" s="33"/>
      <c r="X264" s="33"/>
      <c r="Y264" s="33"/>
      <c r="Z264" s="33"/>
      <c r="AA264" s="33"/>
      <c r="AB264" s="33"/>
      <c r="AC264" s="33"/>
      <c r="AD264" s="33"/>
      <c r="AE264" s="33"/>
      <c r="AR264" s="157" t="s">
        <v>345</v>
      </c>
      <c r="AT264" s="157" t="s">
        <v>342</v>
      </c>
      <c r="AU264" s="157" t="s">
        <v>86</v>
      </c>
      <c r="AY264" s="18" t="s">
        <v>132</v>
      </c>
      <c r="BE264" s="158">
        <f>IF(N264="základní",J264,0)</f>
        <v>0</v>
      </c>
      <c r="BF264" s="158">
        <f>IF(N264="snížená",J264,0)</f>
        <v>0</v>
      </c>
      <c r="BG264" s="158">
        <f>IF(N264="zákl. přenesená",J264,0)</f>
        <v>0</v>
      </c>
      <c r="BH264" s="158">
        <f>IF(N264="sníž. přenesená",J264,0)</f>
        <v>0</v>
      </c>
      <c r="BI264" s="158">
        <f>IF(N264="nulová",J264,0)</f>
        <v>0</v>
      </c>
      <c r="BJ264" s="18" t="s">
        <v>84</v>
      </c>
      <c r="BK264" s="158">
        <f>ROUND(I264*H264,2)</f>
        <v>0</v>
      </c>
      <c r="BL264" s="18" t="s">
        <v>345</v>
      </c>
      <c r="BM264" s="157" t="s">
        <v>351</v>
      </c>
    </row>
    <row r="265" spans="1:47" s="2" customFormat="1" ht="10">
      <c r="A265" s="33"/>
      <c r="B265" s="34"/>
      <c r="C265" s="33"/>
      <c r="D265" s="159" t="s">
        <v>142</v>
      </c>
      <c r="E265" s="33"/>
      <c r="F265" s="160" t="s">
        <v>350</v>
      </c>
      <c r="G265" s="33"/>
      <c r="H265" s="33"/>
      <c r="I265" s="161"/>
      <c r="J265" s="33"/>
      <c r="K265" s="33"/>
      <c r="L265" s="34"/>
      <c r="M265" s="162"/>
      <c r="N265" s="163"/>
      <c r="O265" s="59"/>
      <c r="P265" s="59"/>
      <c r="Q265" s="59"/>
      <c r="R265" s="59"/>
      <c r="S265" s="59"/>
      <c r="T265" s="60"/>
      <c r="U265" s="33"/>
      <c r="V265" s="33"/>
      <c r="W265" s="33"/>
      <c r="X265" s="33"/>
      <c r="Y265" s="33"/>
      <c r="Z265" s="33"/>
      <c r="AA265" s="33"/>
      <c r="AB265" s="33"/>
      <c r="AC265" s="33"/>
      <c r="AD265" s="33"/>
      <c r="AE265" s="33"/>
      <c r="AT265" s="18" t="s">
        <v>142</v>
      </c>
      <c r="AU265" s="18" t="s">
        <v>86</v>
      </c>
    </row>
    <row r="266" spans="2:51" s="13" customFormat="1" ht="10">
      <c r="B266" s="164"/>
      <c r="D266" s="159" t="s">
        <v>144</v>
      </c>
      <c r="E266" s="165" t="s">
        <v>1</v>
      </c>
      <c r="F266" s="166" t="s">
        <v>352</v>
      </c>
      <c r="H266" s="167">
        <v>40</v>
      </c>
      <c r="I266" s="168"/>
      <c r="L266" s="164"/>
      <c r="M266" s="169"/>
      <c r="N266" s="170"/>
      <c r="O266" s="170"/>
      <c r="P266" s="170"/>
      <c r="Q266" s="170"/>
      <c r="R266" s="170"/>
      <c r="S266" s="170"/>
      <c r="T266" s="171"/>
      <c r="AT266" s="165" t="s">
        <v>144</v>
      </c>
      <c r="AU266" s="165" t="s">
        <v>86</v>
      </c>
      <c r="AV266" s="13" t="s">
        <v>86</v>
      </c>
      <c r="AW266" s="13" t="s">
        <v>33</v>
      </c>
      <c r="AX266" s="13" t="s">
        <v>84</v>
      </c>
      <c r="AY266" s="165" t="s">
        <v>132</v>
      </c>
    </row>
    <row r="267" spans="2:63" s="12" customFormat="1" ht="22.75" customHeight="1">
      <c r="B267" s="132"/>
      <c r="D267" s="133" t="s">
        <v>75</v>
      </c>
      <c r="E267" s="143" t="s">
        <v>353</v>
      </c>
      <c r="F267" s="143" t="s">
        <v>354</v>
      </c>
      <c r="I267" s="135"/>
      <c r="J267" s="144">
        <f>BK267</f>
        <v>0</v>
      </c>
      <c r="L267" s="132"/>
      <c r="M267" s="137"/>
      <c r="N267" s="138"/>
      <c r="O267" s="138"/>
      <c r="P267" s="139">
        <f>SUM(P268:P278)</f>
        <v>0</v>
      </c>
      <c r="Q267" s="138"/>
      <c r="R267" s="139">
        <f>SUM(R268:R278)</f>
        <v>0</v>
      </c>
      <c r="S267" s="138"/>
      <c r="T267" s="140">
        <f>SUM(T268:T278)</f>
        <v>0</v>
      </c>
      <c r="AR267" s="133" t="s">
        <v>84</v>
      </c>
      <c r="AT267" s="141" t="s">
        <v>75</v>
      </c>
      <c r="AU267" s="141" t="s">
        <v>84</v>
      </c>
      <c r="AY267" s="133" t="s">
        <v>132</v>
      </c>
      <c r="BK267" s="142">
        <f>SUM(BK268:BK278)</f>
        <v>0</v>
      </c>
    </row>
    <row r="268" spans="1:65" s="2" customFormat="1" ht="16.5" customHeight="1">
      <c r="A268" s="33"/>
      <c r="B268" s="145"/>
      <c r="C268" s="146" t="s">
        <v>355</v>
      </c>
      <c r="D268" s="146" t="s">
        <v>135</v>
      </c>
      <c r="E268" s="147" t="s">
        <v>356</v>
      </c>
      <c r="F268" s="148" t="s">
        <v>357</v>
      </c>
      <c r="G268" s="149" t="s">
        <v>177</v>
      </c>
      <c r="H268" s="150">
        <v>5.25</v>
      </c>
      <c r="I268" s="151"/>
      <c r="J268" s="152">
        <f>ROUND(I268*H268,2)</f>
        <v>0</v>
      </c>
      <c r="K268" s="148" t="s">
        <v>139</v>
      </c>
      <c r="L268" s="34"/>
      <c r="M268" s="153" t="s">
        <v>1</v>
      </c>
      <c r="N268" s="154" t="s">
        <v>41</v>
      </c>
      <c r="O268" s="59"/>
      <c r="P268" s="155">
        <f>O268*H268</f>
        <v>0</v>
      </c>
      <c r="Q268" s="155">
        <v>0</v>
      </c>
      <c r="R268" s="155">
        <f>Q268*H268</f>
        <v>0</v>
      </c>
      <c r="S268" s="155">
        <v>0</v>
      </c>
      <c r="T268" s="156">
        <f>S268*H268</f>
        <v>0</v>
      </c>
      <c r="U268" s="33"/>
      <c r="V268" s="33"/>
      <c r="W268" s="33"/>
      <c r="X268" s="33"/>
      <c r="Y268" s="33"/>
      <c r="Z268" s="33"/>
      <c r="AA268" s="33"/>
      <c r="AB268" s="33"/>
      <c r="AC268" s="33"/>
      <c r="AD268" s="33"/>
      <c r="AE268" s="33"/>
      <c r="AR268" s="157" t="s">
        <v>140</v>
      </c>
      <c r="AT268" s="157" t="s">
        <v>135</v>
      </c>
      <c r="AU268" s="157" t="s">
        <v>86</v>
      </c>
      <c r="AY268" s="18" t="s">
        <v>132</v>
      </c>
      <c r="BE268" s="158">
        <f>IF(N268="základní",J268,0)</f>
        <v>0</v>
      </c>
      <c r="BF268" s="158">
        <f>IF(N268="snížená",J268,0)</f>
        <v>0</v>
      </c>
      <c r="BG268" s="158">
        <f>IF(N268="zákl. přenesená",J268,0)</f>
        <v>0</v>
      </c>
      <c r="BH268" s="158">
        <f>IF(N268="sníž. přenesená",J268,0)</f>
        <v>0</v>
      </c>
      <c r="BI268" s="158">
        <f>IF(N268="nulová",J268,0)</f>
        <v>0</v>
      </c>
      <c r="BJ268" s="18" t="s">
        <v>84</v>
      </c>
      <c r="BK268" s="158">
        <f>ROUND(I268*H268,2)</f>
        <v>0</v>
      </c>
      <c r="BL268" s="18" t="s">
        <v>140</v>
      </c>
      <c r="BM268" s="157" t="s">
        <v>358</v>
      </c>
    </row>
    <row r="269" spans="1:47" s="2" customFormat="1" ht="18">
      <c r="A269" s="33"/>
      <c r="B269" s="34"/>
      <c r="C269" s="33"/>
      <c r="D269" s="159" t="s">
        <v>142</v>
      </c>
      <c r="E269" s="33"/>
      <c r="F269" s="160" t="s">
        <v>359</v>
      </c>
      <c r="G269" s="33"/>
      <c r="H269" s="33"/>
      <c r="I269" s="161"/>
      <c r="J269" s="33"/>
      <c r="K269" s="33"/>
      <c r="L269" s="34"/>
      <c r="M269" s="162"/>
      <c r="N269" s="163"/>
      <c r="O269" s="59"/>
      <c r="P269" s="59"/>
      <c r="Q269" s="59"/>
      <c r="R269" s="59"/>
      <c r="S269" s="59"/>
      <c r="T269" s="60"/>
      <c r="U269" s="33"/>
      <c r="V269" s="33"/>
      <c r="W269" s="33"/>
      <c r="X269" s="33"/>
      <c r="Y269" s="33"/>
      <c r="Z269" s="33"/>
      <c r="AA269" s="33"/>
      <c r="AB269" s="33"/>
      <c r="AC269" s="33"/>
      <c r="AD269" s="33"/>
      <c r="AE269" s="33"/>
      <c r="AT269" s="18" t="s">
        <v>142</v>
      </c>
      <c r="AU269" s="18" t="s">
        <v>86</v>
      </c>
    </row>
    <row r="270" spans="2:51" s="14" customFormat="1" ht="10">
      <c r="B270" s="172"/>
      <c r="D270" s="159" t="s">
        <v>144</v>
      </c>
      <c r="E270" s="173" t="s">
        <v>1</v>
      </c>
      <c r="F270" s="174" t="s">
        <v>360</v>
      </c>
      <c r="H270" s="173" t="s">
        <v>1</v>
      </c>
      <c r="I270" s="175"/>
      <c r="L270" s="172"/>
      <c r="M270" s="176"/>
      <c r="N270" s="177"/>
      <c r="O270" s="177"/>
      <c r="P270" s="177"/>
      <c r="Q270" s="177"/>
      <c r="R270" s="177"/>
      <c r="S270" s="177"/>
      <c r="T270" s="178"/>
      <c r="AT270" s="173" t="s">
        <v>144</v>
      </c>
      <c r="AU270" s="173" t="s">
        <v>86</v>
      </c>
      <c r="AV270" s="14" t="s">
        <v>84</v>
      </c>
      <c r="AW270" s="14" t="s">
        <v>33</v>
      </c>
      <c r="AX270" s="14" t="s">
        <v>76</v>
      </c>
      <c r="AY270" s="173" t="s">
        <v>132</v>
      </c>
    </row>
    <row r="271" spans="2:51" s="13" customFormat="1" ht="10">
      <c r="B271" s="164"/>
      <c r="D271" s="159" t="s">
        <v>144</v>
      </c>
      <c r="E271" s="165" t="s">
        <v>1</v>
      </c>
      <c r="F271" s="166" t="s">
        <v>361</v>
      </c>
      <c r="H271" s="167">
        <v>5.25</v>
      </c>
      <c r="I271" s="168"/>
      <c r="L271" s="164"/>
      <c r="M271" s="169"/>
      <c r="N271" s="170"/>
      <c r="O271" s="170"/>
      <c r="P271" s="170"/>
      <c r="Q271" s="170"/>
      <c r="R271" s="170"/>
      <c r="S271" s="170"/>
      <c r="T271" s="171"/>
      <c r="AT271" s="165" t="s">
        <v>144</v>
      </c>
      <c r="AU271" s="165" t="s">
        <v>86</v>
      </c>
      <c r="AV271" s="13" t="s">
        <v>86</v>
      </c>
      <c r="AW271" s="13" t="s">
        <v>33</v>
      </c>
      <c r="AX271" s="13" t="s">
        <v>84</v>
      </c>
      <c r="AY271" s="165" t="s">
        <v>132</v>
      </c>
    </row>
    <row r="272" spans="1:65" s="2" customFormat="1" ht="16.5" customHeight="1">
      <c r="A272" s="33"/>
      <c r="B272" s="145"/>
      <c r="C272" s="146" t="s">
        <v>362</v>
      </c>
      <c r="D272" s="146" t="s">
        <v>135</v>
      </c>
      <c r="E272" s="147" t="s">
        <v>363</v>
      </c>
      <c r="F272" s="148" t="s">
        <v>364</v>
      </c>
      <c r="G272" s="149" t="s">
        <v>365</v>
      </c>
      <c r="H272" s="150">
        <v>40</v>
      </c>
      <c r="I272" s="151"/>
      <c r="J272" s="152">
        <f>ROUND(I272*H272,2)</f>
        <v>0</v>
      </c>
      <c r="K272" s="148" t="s">
        <v>139</v>
      </c>
      <c r="L272" s="34"/>
      <c r="M272" s="153" t="s">
        <v>1</v>
      </c>
      <c r="N272" s="154" t="s">
        <v>41</v>
      </c>
      <c r="O272" s="59"/>
      <c r="P272" s="155">
        <f>O272*H272</f>
        <v>0</v>
      </c>
      <c r="Q272" s="155">
        <v>0</v>
      </c>
      <c r="R272" s="155">
        <f>Q272*H272</f>
        <v>0</v>
      </c>
      <c r="S272" s="155">
        <v>0</v>
      </c>
      <c r="T272" s="156">
        <f>S272*H272</f>
        <v>0</v>
      </c>
      <c r="U272" s="33"/>
      <c r="V272" s="33"/>
      <c r="W272" s="33"/>
      <c r="X272" s="33"/>
      <c r="Y272" s="33"/>
      <c r="Z272" s="33"/>
      <c r="AA272" s="33"/>
      <c r="AB272" s="33"/>
      <c r="AC272" s="33"/>
      <c r="AD272" s="33"/>
      <c r="AE272" s="33"/>
      <c r="AR272" s="157" t="s">
        <v>140</v>
      </c>
      <c r="AT272" s="157" t="s">
        <v>135</v>
      </c>
      <c r="AU272" s="157" t="s">
        <v>86</v>
      </c>
      <c r="AY272" s="18" t="s">
        <v>132</v>
      </c>
      <c r="BE272" s="158">
        <f>IF(N272="základní",J272,0)</f>
        <v>0</v>
      </c>
      <c r="BF272" s="158">
        <f>IF(N272="snížená",J272,0)</f>
        <v>0</v>
      </c>
      <c r="BG272" s="158">
        <f>IF(N272="zákl. přenesená",J272,0)</f>
        <v>0</v>
      </c>
      <c r="BH272" s="158">
        <f>IF(N272="sníž. přenesená",J272,0)</f>
        <v>0</v>
      </c>
      <c r="BI272" s="158">
        <f>IF(N272="nulová",J272,0)</f>
        <v>0</v>
      </c>
      <c r="BJ272" s="18" t="s">
        <v>84</v>
      </c>
      <c r="BK272" s="158">
        <f>ROUND(I272*H272,2)</f>
        <v>0</v>
      </c>
      <c r="BL272" s="18" t="s">
        <v>140</v>
      </c>
      <c r="BM272" s="157" t="s">
        <v>366</v>
      </c>
    </row>
    <row r="273" spans="1:47" s="2" customFormat="1" ht="18">
      <c r="A273" s="33"/>
      <c r="B273" s="34"/>
      <c r="C273" s="33"/>
      <c r="D273" s="159" t="s">
        <v>142</v>
      </c>
      <c r="E273" s="33"/>
      <c r="F273" s="160" t="s">
        <v>367</v>
      </c>
      <c r="G273" s="33"/>
      <c r="H273" s="33"/>
      <c r="I273" s="161"/>
      <c r="J273" s="33"/>
      <c r="K273" s="33"/>
      <c r="L273" s="34"/>
      <c r="M273" s="162"/>
      <c r="N273" s="163"/>
      <c r="O273" s="59"/>
      <c r="P273" s="59"/>
      <c r="Q273" s="59"/>
      <c r="R273" s="59"/>
      <c r="S273" s="59"/>
      <c r="T273" s="60"/>
      <c r="U273" s="33"/>
      <c r="V273" s="33"/>
      <c r="W273" s="33"/>
      <c r="X273" s="33"/>
      <c r="Y273" s="33"/>
      <c r="Z273" s="33"/>
      <c r="AA273" s="33"/>
      <c r="AB273" s="33"/>
      <c r="AC273" s="33"/>
      <c r="AD273" s="33"/>
      <c r="AE273" s="33"/>
      <c r="AT273" s="18" t="s">
        <v>142</v>
      </c>
      <c r="AU273" s="18" t="s">
        <v>86</v>
      </c>
    </row>
    <row r="274" spans="1:65" s="2" customFormat="1" ht="16.5" customHeight="1">
      <c r="A274" s="33"/>
      <c r="B274" s="145"/>
      <c r="C274" s="146" t="s">
        <v>368</v>
      </c>
      <c r="D274" s="146" t="s">
        <v>135</v>
      </c>
      <c r="E274" s="147" t="s">
        <v>369</v>
      </c>
      <c r="F274" s="148" t="s">
        <v>370</v>
      </c>
      <c r="G274" s="149" t="s">
        <v>177</v>
      </c>
      <c r="H274" s="150">
        <v>5.25</v>
      </c>
      <c r="I274" s="151"/>
      <c r="J274" s="152">
        <f>ROUND(I274*H274,2)</f>
        <v>0</v>
      </c>
      <c r="K274" s="148" t="s">
        <v>139</v>
      </c>
      <c r="L274" s="34"/>
      <c r="M274" s="153" t="s">
        <v>1</v>
      </c>
      <c r="N274" s="154" t="s">
        <v>41</v>
      </c>
      <c r="O274" s="59"/>
      <c r="P274" s="155">
        <f>O274*H274</f>
        <v>0</v>
      </c>
      <c r="Q274" s="155">
        <v>0</v>
      </c>
      <c r="R274" s="155">
        <f>Q274*H274</f>
        <v>0</v>
      </c>
      <c r="S274" s="155">
        <v>0</v>
      </c>
      <c r="T274" s="156">
        <f>S274*H274</f>
        <v>0</v>
      </c>
      <c r="U274" s="33"/>
      <c r="V274" s="33"/>
      <c r="W274" s="33"/>
      <c r="X274" s="33"/>
      <c r="Y274" s="33"/>
      <c r="Z274" s="33"/>
      <c r="AA274" s="33"/>
      <c r="AB274" s="33"/>
      <c r="AC274" s="33"/>
      <c r="AD274" s="33"/>
      <c r="AE274" s="33"/>
      <c r="AR274" s="157" t="s">
        <v>140</v>
      </c>
      <c r="AT274" s="157" t="s">
        <v>135</v>
      </c>
      <c r="AU274" s="157" t="s">
        <v>86</v>
      </c>
      <c r="AY274" s="18" t="s">
        <v>132</v>
      </c>
      <c r="BE274" s="158">
        <f>IF(N274="základní",J274,0)</f>
        <v>0</v>
      </c>
      <c r="BF274" s="158">
        <f>IF(N274="snížená",J274,0)</f>
        <v>0</v>
      </c>
      <c r="BG274" s="158">
        <f>IF(N274="zákl. přenesená",J274,0)</f>
        <v>0</v>
      </c>
      <c r="BH274" s="158">
        <f>IF(N274="sníž. přenesená",J274,0)</f>
        <v>0</v>
      </c>
      <c r="BI274" s="158">
        <f>IF(N274="nulová",J274,0)</f>
        <v>0</v>
      </c>
      <c r="BJ274" s="18" t="s">
        <v>84</v>
      </c>
      <c r="BK274" s="158">
        <f>ROUND(I274*H274,2)</f>
        <v>0</v>
      </c>
      <c r="BL274" s="18" t="s">
        <v>140</v>
      </c>
      <c r="BM274" s="157" t="s">
        <v>371</v>
      </c>
    </row>
    <row r="275" spans="1:47" s="2" customFormat="1" ht="18">
      <c r="A275" s="33"/>
      <c r="B275" s="34"/>
      <c r="C275" s="33"/>
      <c r="D275" s="159" t="s">
        <v>142</v>
      </c>
      <c r="E275" s="33"/>
      <c r="F275" s="160" t="s">
        <v>372</v>
      </c>
      <c r="G275" s="33"/>
      <c r="H275" s="33"/>
      <c r="I275" s="161"/>
      <c r="J275" s="33"/>
      <c r="K275" s="33"/>
      <c r="L275" s="34"/>
      <c r="M275" s="162"/>
      <c r="N275" s="163"/>
      <c r="O275" s="59"/>
      <c r="P275" s="59"/>
      <c r="Q275" s="59"/>
      <c r="R275" s="59"/>
      <c r="S275" s="59"/>
      <c r="T275" s="60"/>
      <c r="U275" s="33"/>
      <c r="V275" s="33"/>
      <c r="W275" s="33"/>
      <c r="X275" s="33"/>
      <c r="Y275" s="33"/>
      <c r="Z275" s="33"/>
      <c r="AA275" s="33"/>
      <c r="AB275" s="33"/>
      <c r="AC275" s="33"/>
      <c r="AD275" s="33"/>
      <c r="AE275" s="33"/>
      <c r="AT275" s="18" t="s">
        <v>142</v>
      </c>
      <c r="AU275" s="18" t="s">
        <v>86</v>
      </c>
    </row>
    <row r="276" spans="1:47" s="2" customFormat="1" ht="18">
      <c r="A276" s="33"/>
      <c r="B276" s="34"/>
      <c r="C276" s="33"/>
      <c r="D276" s="159" t="s">
        <v>204</v>
      </c>
      <c r="E276" s="33"/>
      <c r="F276" s="187" t="s">
        <v>373</v>
      </c>
      <c r="G276" s="33"/>
      <c r="H276" s="33"/>
      <c r="I276" s="161"/>
      <c r="J276" s="33"/>
      <c r="K276" s="33"/>
      <c r="L276" s="34"/>
      <c r="M276" s="162"/>
      <c r="N276" s="163"/>
      <c r="O276" s="59"/>
      <c r="P276" s="59"/>
      <c r="Q276" s="59"/>
      <c r="R276" s="59"/>
      <c r="S276" s="59"/>
      <c r="T276" s="60"/>
      <c r="U276" s="33"/>
      <c r="V276" s="33"/>
      <c r="W276" s="33"/>
      <c r="X276" s="33"/>
      <c r="Y276" s="33"/>
      <c r="Z276" s="33"/>
      <c r="AA276" s="33"/>
      <c r="AB276" s="33"/>
      <c r="AC276" s="33"/>
      <c r="AD276" s="33"/>
      <c r="AE276" s="33"/>
      <c r="AT276" s="18" t="s">
        <v>204</v>
      </c>
      <c r="AU276" s="18" t="s">
        <v>86</v>
      </c>
    </row>
    <row r="277" spans="2:51" s="14" customFormat="1" ht="10">
      <c r="B277" s="172"/>
      <c r="D277" s="159" t="s">
        <v>144</v>
      </c>
      <c r="E277" s="173" t="s">
        <v>1</v>
      </c>
      <c r="F277" s="174" t="s">
        <v>360</v>
      </c>
      <c r="H277" s="173" t="s">
        <v>1</v>
      </c>
      <c r="I277" s="175"/>
      <c r="L277" s="172"/>
      <c r="M277" s="176"/>
      <c r="N277" s="177"/>
      <c r="O277" s="177"/>
      <c r="P277" s="177"/>
      <c r="Q277" s="177"/>
      <c r="R277" s="177"/>
      <c r="S277" s="177"/>
      <c r="T277" s="178"/>
      <c r="AT277" s="173" t="s">
        <v>144</v>
      </c>
      <c r="AU277" s="173" t="s">
        <v>86</v>
      </c>
      <c r="AV277" s="14" t="s">
        <v>84</v>
      </c>
      <c r="AW277" s="14" t="s">
        <v>33</v>
      </c>
      <c r="AX277" s="14" t="s">
        <v>76</v>
      </c>
      <c r="AY277" s="173" t="s">
        <v>132</v>
      </c>
    </row>
    <row r="278" spans="2:51" s="13" customFormat="1" ht="10">
      <c r="B278" s="164"/>
      <c r="D278" s="159" t="s">
        <v>144</v>
      </c>
      <c r="E278" s="165" t="s">
        <v>1</v>
      </c>
      <c r="F278" s="166" t="s">
        <v>361</v>
      </c>
      <c r="H278" s="167">
        <v>5.25</v>
      </c>
      <c r="I278" s="168"/>
      <c r="L278" s="164"/>
      <c r="M278" s="169"/>
      <c r="N278" s="170"/>
      <c r="O278" s="170"/>
      <c r="P278" s="170"/>
      <c r="Q278" s="170"/>
      <c r="R278" s="170"/>
      <c r="S278" s="170"/>
      <c r="T278" s="171"/>
      <c r="AT278" s="165" t="s">
        <v>144</v>
      </c>
      <c r="AU278" s="165" t="s">
        <v>86</v>
      </c>
      <c r="AV278" s="13" t="s">
        <v>86</v>
      </c>
      <c r="AW278" s="13" t="s">
        <v>33</v>
      </c>
      <c r="AX278" s="13" t="s">
        <v>84</v>
      </c>
      <c r="AY278" s="165" t="s">
        <v>132</v>
      </c>
    </row>
    <row r="279" spans="2:63" s="12" customFormat="1" ht="25.9" customHeight="1">
      <c r="B279" s="132"/>
      <c r="D279" s="133" t="s">
        <v>75</v>
      </c>
      <c r="E279" s="134" t="s">
        <v>374</v>
      </c>
      <c r="F279" s="134" t="s">
        <v>375</v>
      </c>
      <c r="I279" s="135"/>
      <c r="J279" s="136">
        <f>BK279</f>
        <v>0</v>
      </c>
      <c r="L279" s="132"/>
      <c r="M279" s="137"/>
      <c r="N279" s="138"/>
      <c r="O279" s="138"/>
      <c r="P279" s="139">
        <f>SUM(P280:P330)</f>
        <v>0</v>
      </c>
      <c r="Q279" s="138"/>
      <c r="R279" s="139">
        <f>SUM(R280:R330)</f>
        <v>0</v>
      </c>
      <c r="S279" s="138"/>
      <c r="T279" s="140">
        <f>SUM(T280:T330)</f>
        <v>0</v>
      </c>
      <c r="AR279" s="133" t="s">
        <v>140</v>
      </c>
      <c r="AT279" s="141" t="s">
        <v>75</v>
      </c>
      <c r="AU279" s="141" t="s">
        <v>76</v>
      </c>
      <c r="AY279" s="133" t="s">
        <v>132</v>
      </c>
      <c r="BK279" s="142">
        <f>SUM(BK280:BK330)</f>
        <v>0</v>
      </c>
    </row>
    <row r="280" spans="1:65" s="2" customFormat="1" ht="24.15" customHeight="1">
      <c r="A280" s="33"/>
      <c r="B280" s="145"/>
      <c r="C280" s="146" t="s">
        <v>376</v>
      </c>
      <c r="D280" s="146" t="s">
        <v>135</v>
      </c>
      <c r="E280" s="147" t="s">
        <v>377</v>
      </c>
      <c r="F280" s="148" t="s">
        <v>378</v>
      </c>
      <c r="G280" s="149" t="s">
        <v>185</v>
      </c>
      <c r="H280" s="150">
        <v>768.302</v>
      </c>
      <c r="I280" s="151"/>
      <c r="J280" s="152">
        <f>ROUND(I280*H280,2)</f>
        <v>0</v>
      </c>
      <c r="K280" s="148" t="s">
        <v>139</v>
      </c>
      <c r="L280" s="34"/>
      <c r="M280" s="153" t="s">
        <v>1</v>
      </c>
      <c r="N280" s="154" t="s">
        <v>41</v>
      </c>
      <c r="O280" s="59"/>
      <c r="P280" s="155">
        <f>O280*H280</f>
        <v>0</v>
      </c>
      <c r="Q280" s="155">
        <v>0</v>
      </c>
      <c r="R280" s="155">
        <f>Q280*H280</f>
        <v>0</v>
      </c>
      <c r="S280" s="155">
        <v>0</v>
      </c>
      <c r="T280" s="156">
        <f>S280*H280</f>
        <v>0</v>
      </c>
      <c r="U280" s="33"/>
      <c r="V280" s="33"/>
      <c r="W280" s="33"/>
      <c r="X280" s="33"/>
      <c r="Y280" s="33"/>
      <c r="Z280" s="33"/>
      <c r="AA280" s="33"/>
      <c r="AB280" s="33"/>
      <c r="AC280" s="33"/>
      <c r="AD280" s="33"/>
      <c r="AE280" s="33"/>
      <c r="AR280" s="157" t="s">
        <v>345</v>
      </c>
      <c r="AT280" s="157" t="s">
        <v>135</v>
      </c>
      <c r="AU280" s="157" t="s">
        <v>84</v>
      </c>
      <c r="AY280" s="18" t="s">
        <v>132</v>
      </c>
      <c r="BE280" s="158">
        <f>IF(N280="základní",J280,0)</f>
        <v>0</v>
      </c>
      <c r="BF280" s="158">
        <f>IF(N280="snížená",J280,0)</f>
        <v>0</v>
      </c>
      <c r="BG280" s="158">
        <f>IF(N280="zákl. přenesená",J280,0)</f>
        <v>0</v>
      </c>
      <c r="BH280" s="158">
        <f>IF(N280="sníž. přenesená",J280,0)</f>
        <v>0</v>
      </c>
      <c r="BI280" s="158">
        <f>IF(N280="nulová",J280,0)</f>
        <v>0</v>
      </c>
      <c r="BJ280" s="18" t="s">
        <v>84</v>
      </c>
      <c r="BK280" s="158">
        <f>ROUND(I280*H280,2)</f>
        <v>0</v>
      </c>
      <c r="BL280" s="18" t="s">
        <v>345</v>
      </c>
      <c r="BM280" s="157" t="s">
        <v>379</v>
      </c>
    </row>
    <row r="281" spans="1:47" s="2" customFormat="1" ht="36">
      <c r="A281" s="33"/>
      <c r="B281" s="34"/>
      <c r="C281" s="33"/>
      <c r="D281" s="159" t="s">
        <v>142</v>
      </c>
      <c r="E281" s="33"/>
      <c r="F281" s="160" t="s">
        <v>380</v>
      </c>
      <c r="G281" s="33"/>
      <c r="H281" s="33"/>
      <c r="I281" s="161"/>
      <c r="J281" s="33"/>
      <c r="K281" s="33"/>
      <c r="L281" s="34"/>
      <c r="M281" s="162"/>
      <c r="N281" s="163"/>
      <c r="O281" s="59"/>
      <c r="P281" s="59"/>
      <c r="Q281" s="59"/>
      <c r="R281" s="59"/>
      <c r="S281" s="59"/>
      <c r="T281" s="60"/>
      <c r="U281" s="33"/>
      <c r="V281" s="33"/>
      <c r="W281" s="33"/>
      <c r="X281" s="33"/>
      <c r="Y281" s="33"/>
      <c r="Z281" s="33"/>
      <c r="AA281" s="33"/>
      <c r="AB281" s="33"/>
      <c r="AC281" s="33"/>
      <c r="AD281" s="33"/>
      <c r="AE281" s="33"/>
      <c r="AT281" s="18" t="s">
        <v>142</v>
      </c>
      <c r="AU281" s="18" t="s">
        <v>84</v>
      </c>
    </row>
    <row r="282" spans="1:47" s="2" customFormat="1" ht="18">
      <c r="A282" s="33"/>
      <c r="B282" s="34"/>
      <c r="C282" s="33"/>
      <c r="D282" s="159" t="s">
        <v>204</v>
      </c>
      <c r="E282" s="33"/>
      <c r="F282" s="187" t="s">
        <v>381</v>
      </c>
      <c r="G282" s="33"/>
      <c r="H282" s="33"/>
      <c r="I282" s="161"/>
      <c r="J282" s="33"/>
      <c r="K282" s="33"/>
      <c r="L282" s="34"/>
      <c r="M282" s="162"/>
      <c r="N282" s="163"/>
      <c r="O282" s="59"/>
      <c r="P282" s="59"/>
      <c r="Q282" s="59"/>
      <c r="R282" s="59"/>
      <c r="S282" s="59"/>
      <c r="T282" s="60"/>
      <c r="U282" s="33"/>
      <c r="V282" s="33"/>
      <c r="W282" s="33"/>
      <c r="X282" s="33"/>
      <c r="Y282" s="33"/>
      <c r="Z282" s="33"/>
      <c r="AA282" s="33"/>
      <c r="AB282" s="33"/>
      <c r="AC282" s="33"/>
      <c r="AD282" s="33"/>
      <c r="AE282" s="33"/>
      <c r="AT282" s="18" t="s">
        <v>204</v>
      </c>
      <c r="AU282" s="18" t="s">
        <v>84</v>
      </c>
    </row>
    <row r="283" spans="2:51" s="14" customFormat="1" ht="10">
      <c r="B283" s="172"/>
      <c r="D283" s="159" t="s">
        <v>144</v>
      </c>
      <c r="E283" s="173" t="s">
        <v>1</v>
      </c>
      <c r="F283" s="174" t="s">
        <v>382</v>
      </c>
      <c r="H283" s="173" t="s">
        <v>1</v>
      </c>
      <c r="I283" s="175"/>
      <c r="L283" s="172"/>
      <c r="M283" s="176"/>
      <c r="N283" s="177"/>
      <c r="O283" s="177"/>
      <c r="P283" s="177"/>
      <c r="Q283" s="177"/>
      <c r="R283" s="177"/>
      <c r="S283" s="177"/>
      <c r="T283" s="178"/>
      <c r="AT283" s="173" t="s">
        <v>144</v>
      </c>
      <c r="AU283" s="173" t="s">
        <v>84</v>
      </c>
      <c r="AV283" s="14" t="s">
        <v>84</v>
      </c>
      <c r="AW283" s="14" t="s">
        <v>33</v>
      </c>
      <c r="AX283" s="14" t="s">
        <v>76</v>
      </c>
      <c r="AY283" s="173" t="s">
        <v>132</v>
      </c>
    </row>
    <row r="284" spans="2:51" s="13" customFormat="1" ht="10">
      <c r="B284" s="164"/>
      <c r="D284" s="159" t="s">
        <v>144</v>
      </c>
      <c r="E284" s="165" t="s">
        <v>1</v>
      </c>
      <c r="F284" s="166" t="s">
        <v>190</v>
      </c>
      <c r="H284" s="167">
        <v>232.952</v>
      </c>
      <c r="I284" s="168"/>
      <c r="L284" s="164"/>
      <c r="M284" s="169"/>
      <c r="N284" s="170"/>
      <c r="O284" s="170"/>
      <c r="P284" s="170"/>
      <c r="Q284" s="170"/>
      <c r="R284" s="170"/>
      <c r="S284" s="170"/>
      <c r="T284" s="171"/>
      <c r="AT284" s="165" t="s">
        <v>144</v>
      </c>
      <c r="AU284" s="165" t="s">
        <v>84</v>
      </c>
      <c r="AV284" s="13" t="s">
        <v>86</v>
      </c>
      <c r="AW284" s="13" t="s">
        <v>33</v>
      </c>
      <c r="AX284" s="13" t="s">
        <v>76</v>
      </c>
      <c r="AY284" s="165" t="s">
        <v>132</v>
      </c>
    </row>
    <row r="285" spans="2:51" s="13" customFormat="1" ht="10">
      <c r="B285" s="164"/>
      <c r="D285" s="159" t="s">
        <v>144</v>
      </c>
      <c r="E285" s="165" t="s">
        <v>1</v>
      </c>
      <c r="F285" s="166" t="s">
        <v>198</v>
      </c>
      <c r="H285" s="167">
        <v>20.35</v>
      </c>
      <c r="I285" s="168"/>
      <c r="L285" s="164"/>
      <c r="M285" s="169"/>
      <c r="N285" s="170"/>
      <c r="O285" s="170"/>
      <c r="P285" s="170"/>
      <c r="Q285" s="170"/>
      <c r="R285" s="170"/>
      <c r="S285" s="170"/>
      <c r="T285" s="171"/>
      <c r="AT285" s="165" t="s">
        <v>144</v>
      </c>
      <c r="AU285" s="165" t="s">
        <v>84</v>
      </c>
      <c r="AV285" s="13" t="s">
        <v>86</v>
      </c>
      <c r="AW285" s="13" t="s">
        <v>33</v>
      </c>
      <c r="AX285" s="13" t="s">
        <v>76</v>
      </c>
      <c r="AY285" s="165" t="s">
        <v>132</v>
      </c>
    </row>
    <row r="286" spans="2:51" s="14" customFormat="1" ht="10">
      <c r="B286" s="172"/>
      <c r="D286" s="159" t="s">
        <v>144</v>
      </c>
      <c r="E286" s="173" t="s">
        <v>1</v>
      </c>
      <c r="F286" s="174" t="s">
        <v>383</v>
      </c>
      <c r="H286" s="173" t="s">
        <v>1</v>
      </c>
      <c r="I286" s="175"/>
      <c r="L286" s="172"/>
      <c r="M286" s="176"/>
      <c r="N286" s="177"/>
      <c r="O286" s="177"/>
      <c r="P286" s="177"/>
      <c r="Q286" s="177"/>
      <c r="R286" s="177"/>
      <c r="S286" s="177"/>
      <c r="T286" s="178"/>
      <c r="AT286" s="173" t="s">
        <v>144</v>
      </c>
      <c r="AU286" s="173" t="s">
        <v>84</v>
      </c>
      <c r="AV286" s="14" t="s">
        <v>84</v>
      </c>
      <c r="AW286" s="14" t="s">
        <v>33</v>
      </c>
      <c r="AX286" s="14" t="s">
        <v>76</v>
      </c>
      <c r="AY286" s="173" t="s">
        <v>132</v>
      </c>
    </row>
    <row r="287" spans="2:51" s="13" customFormat="1" ht="10">
      <c r="B287" s="164"/>
      <c r="D287" s="159" t="s">
        <v>144</v>
      </c>
      <c r="E287" s="165" t="s">
        <v>1</v>
      </c>
      <c r="F287" s="166" t="s">
        <v>241</v>
      </c>
      <c r="H287" s="167">
        <v>515</v>
      </c>
      <c r="I287" s="168"/>
      <c r="L287" s="164"/>
      <c r="M287" s="169"/>
      <c r="N287" s="170"/>
      <c r="O287" s="170"/>
      <c r="P287" s="170"/>
      <c r="Q287" s="170"/>
      <c r="R287" s="170"/>
      <c r="S287" s="170"/>
      <c r="T287" s="171"/>
      <c r="AT287" s="165" t="s">
        <v>144</v>
      </c>
      <c r="AU287" s="165" t="s">
        <v>84</v>
      </c>
      <c r="AV287" s="13" t="s">
        <v>86</v>
      </c>
      <c r="AW287" s="13" t="s">
        <v>33</v>
      </c>
      <c r="AX287" s="13" t="s">
        <v>76</v>
      </c>
      <c r="AY287" s="165" t="s">
        <v>132</v>
      </c>
    </row>
    <row r="288" spans="2:51" s="15" customFormat="1" ht="10">
      <c r="B288" s="179"/>
      <c r="D288" s="159" t="s">
        <v>144</v>
      </c>
      <c r="E288" s="180" t="s">
        <v>1</v>
      </c>
      <c r="F288" s="181" t="s">
        <v>159</v>
      </c>
      <c r="H288" s="182">
        <v>768.302</v>
      </c>
      <c r="I288" s="183"/>
      <c r="L288" s="179"/>
      <c r="M288" s="184"/>
      <c r="N288" s="185"/>
      <c r="O288" s="185"/>
      <c r="P288" s="185"/>
      <c r="Q288" s="185"/>
      <c r="R288" s="185"/>
      <c r="S288" s="185"/>
      <c r="T288" s="186"/>
      <c r="AT288" s="180" t="s">
        <v>144</v>
      </c>
      <c r="AU288" s="180" t="s">
        <v>84</v>
      </c>
      <c r="AV288" s="15" t="s">
        <v>140</v>
      </c>
      <c r="AW288" s="15" t="s">
        <v>33</v>
      </c>
      <c r="AX288" s="15" t="s">
        <v>84</v>
      </c>
      <c r="AY288" s="180" t="s">
        <v>132</v>
      </c>
    </row>
    <row r="289" spans="1:65" s="2" customFormat="1" ht="24.15" customHeight="1">
      <c r="A289" s="33"/>
      <c r="B289" s="145"/>
      <c r="C289" s="146" t="s">
        <v>384</v>
      </c>
      <c r="D289" s="146" t="s">
        <v>135</v>
      </c>
      <c r="E289" s="147" t="s">
        <v>385</v>
      </c>
      <c r="F289" s="148" t="s">
        <v>386</v>
      </c>
      <c r="G289" s="149" t="s">
        <v>185</v>
      </c>
      <c r="H289" s="150">
        <v>1104.606</v>
      </c>
      <c r="I289" s="151"/>
      <c r="J289" s="152">
        <f>ROUND(I289*H289,2)</f>
        <v>0</v>
      </c>
      <c r="K289" s="148" t="s">
        <v>139</v>
      </c>
      <c r="L289" s="34"/>
      <c r="M289" s="153" t="s">
        <v>1</v>
      </c>
      <c r="N289" s="154" t="s">
        <v>41</v>
      </c>
      <c r="O289" s="59"/>
      <c r="P289" s="155">
        <f>O289*H289</f>
        <v>0</v>
      </c>
      <c r="Q289" s="155">
        <v>0</v>
      </c>
      <c r="R289" s="155">
        <f>Q289*H289</f>
        <v>0</v>
      </c>
      <c r="S289" s="155">
        <v>0</v>
      </c>
      <c r="T289" s="156">
        <f>S289*H289</f>
        <v>0</v>
      </c>
      <c r="U289" s="33"/>
      <c r="V289" s="33"/>
      <c r="W289" s="33"/>
      <c r="X289" s="33"/>
      <c r="Y289" s="33"/>
      <c r="Z289" s="33"/>
      <c r="AA289" s="33"/>
      <c r="AB289" s="33"/>
      <c r="AC289" s="33"/>
      <c r="AD289" s="33"/>
      <c r="AE289" s="33"/>
      <c r="AR289" s="157" t="s">
        <v>345</v>
      </c>
      <c r="AT289" s="157" t="s">
        <v>135</v>
      </c>
      <c r="AU289" s="157" t="s">
        <v>84</v>
      </c>
      <c r="AY289" s="18" t="s">
        <v>132</v>
      </c>
      <c r="BE289" s="158">
        <f>IF(N289="základní",J289,0)</f>
        <v>0</v>
      </c>
      <c r="BF289" s="158">
        <f>IF(N289="snížená",J289,0)</f>
        <v>0</v>
      </c>
      <c r="BG289" s="158">
        <f>IF(N289="zákl. přenesená",J289,0)</f>
        <v>0</v>
      </c>
      <c r="BH289" s="158">
        <f>IF(N289="sníž. přenesená",J289,0)</f>
        <v>0</v>
      </c>
      <c r="BI289" s="158">
        <f>IF(N289="nulová",J289,0)</f>
        <v>0</v>
      </c>
      <c r="BJ289" s="18" t="s">
        <v>84</v>
      </c>
      <c r="BK289" s="158">
        <f>ROUND(I289*H289,2)</f>
        <v>0</v>
      </c>
      <c r="BL289" s="18" t="s">
        <v>345</v>
      </c>
      <c r="BM289" s="157" t="s">
        <v>387</v>
      </c>
    </row>
    <row r="290" spans="1:47" s="2" customFormat="1" ht="63">
      <c r="A290" s="33"/>
      <c r="B290" s="34"/>
      <c r="C290" s="33"/>
      <c r="D290" s="159" t="s">
        <v>142</v>
      </c>
      <c r="E290" s="33"/>
      <c r="F290" s="160" t="s">
        <v>388</v>
      </c>
      <c r="G290" s="33"/>
      <c r="H290" s="33"/>
      <c r="I290" s="161"/>
      <c r="J290" s="33"/>
      <c r="K290" s="33"/>
      <c r="L290" s="34"/>
      <c r="M290" s="162"/>
      <c r="N290" s="163"/>
      <c r="O290" s="59"/>
      <c r="P290" s="59"/>
      <c r="Q290" s="59"/>
      <c r="R290" s="59"/>
      <c r="S290" s="59"/>
      <c r="T290" s="60"/>
      <c r="U290" s="33"/>
      <c r="V290" s="33"/>
      <c r="W290" s="33"/>
      <c r="X290" s="33"/>
      <c r="Y290" s="33"/>
      <c r="Z290" s="33"/>
      <c r="AA290" s="33"/>
      <c r="AB290" s="33"/>
      <c r="AC290" s="33"/>
      <c r="AD290" s="33"/>
      <c r="AE290" s="33"/>
      <c r="AT290" s="18" t="s">
        <v>142</v>
      </c>
      <c r="AU290" s="18" t="s">
        <v>84</v>
      </c>
    </row>
    <row r="291" spans="1:47" s="2" customFormat="1" ht="18">
      <c r="A291" s="33"/>
      <c r="B291" s="34"/>
      <c r="C291" s="33"/>
      <c r="D291" s="159" t="s">
        <v>204</v>
      </c>
      <c r="E291" s="33"/>
      <c r="F291" s="187" t="s">
        <v>389</v>
      </c>
      <c r="G291" s="33"/>
      <c r="H291" s="33"/>
      <c r="I291" s="161"/>
      <c r="J291" s="33"/>
      <c r="K291" s="33"/>
      <c r="L291" s="34"/>
      <c r="M291" s="162"/>
      <c r="N291" s="163"/>
      <c r="O291" s="59"/>
      <c r="P291" s="59"/>
      <c r="Q291" s="59"/>
      <c r="R291" s="59"/>
      <c r="S291" s="59"/>
      <c r="T291" s="60"/>
      <c r="U291" s="33"/>
      <c r="V291" s="33"/>
      <c r="W291" s="33"/>
      <c r="X291" s="33"/>
      <c r="Y291" s="33"/>
      <c r="Z291" s="33"/>
      <c r="AA291" s="33"/>
      <c r="AB291" s="33"/>
      <c r="AC291" s="33"/>
      <c r="AD291" s="33"/>
      <c r="AE291" s="33"/>
      <c r="AT291" s="18" t="s">
        <v>204</v>
      </c>
      <c r="AU291" s="18" t="s">
        <v>84</v>
      </c>
    </row>
    <row r="292" spans="2:51" s="14" customFormat="1" ht="10">
      <c r="B292" s="172"/>
      <c r="D292" s="159" t="s">
        <v>144</v>
      </c>
      <c r="E292" s="173" t="s">
        <v>1</v>
      </c>
      <c r="F292" s="174" t="s">
        <v>390</v>
      </c>
      <c r="H292" s="173" t="s">
        <v>1</v>
      </c>
      <c r="I292" s="175"/>
      <c r="L292" s="172"/>
      <c r="M292" s="176"/>
      <c r="N292" s="177"/>
      <c r="O292" s="177"/>
      <c r="P292" s="177"/>
      <c r="Q292" s="177"/>
      <c r="R292" s="177"/>
      <c r="S292" s="177"/>
      <c r="T292" s="178"/>
      <c r="AT292" s="173" t="s">
        <v>144</v>
      </c>
      <c r="AU292" s="173" t="s">
        <v>84</v>
      </c>
      <c r="AV292" s="14" t="s">
        <v>84</v>
      </c>
      <c r="AW292" s="14" t="s">
        <v>33</v>
      </c>
      <c r="AX292" s="14" t="s">
        <v>76</v>
      </c>
      <c r="AY292" s="173" t="s">
        <v>132</v>
      </c>
    </row>
    <row r="293" spans="2:51" s="13" customFormat="1" ht="10">
      <c r="B293" s="164"/>
      <c r="D293" s="159" t="s">
        <v>144</v>
      </c>
      <c r="E293" s="165" t="s">
        <v>1</v>
      </c>
      <c r="F293" s="166" t="s">
        <v>391</v>
      </c>
      <c r="H293" s="167">
        <v>1104.606</v>
      </c>
      <c r="I293" s="168"/>
      <c r="L293" s="164"/>
      <c r="M293" s="169"/>
      <c r="N293" s="170"/>
      <c r="O293" s="170"/>
      <c r="P293" s="170"/>
      <c r="Q293" s="170"/>
      <c r="R293" s="170"/>
      <c r="S293" s="170"/>
      <c r="T293" s="171"/>
      <c r="AT293" s="165" t="s">
        <v>144</v>
      </c>
      <c r="AU293" s="165" t="s">
        <v>84</v>
      </c>
      <c r="AV293" s="13" t="s">
        <v>86</v>
      </c>
      <c r="AW293" s="13" t="s">
        <v>33</v>
      </c>
      <c r="AX293" s="13" t="s">
        <v>84</v>
      </c>
      <c r="AY293" s="165" t="s">
        <v>132</v>
      </c>
    </row>
    <row r="294" spans="1:65" s="2" customFormat="1" ht="24.15" customHeight="1">
      <c r="A294" s="33"/>
      <c r="B294" s="145"/>
      <c r="C294" s="146" t="s">
        <v>392</v>
      </c>
      <c r="D294" s="146" t="s">
        <v>135</v>
      </c>
      <c r="E294" s="147" t="s">
        <v>393</v>
      </c>
      <c r="F294" s="148" t="s">
        <v>394</v>
      </c>
      <c r="G294" s="149" t="s">
        <v>185</v>
      </c>
      <c r="H294" s="150">
        <v>18.36</v>
      </c>
      <c r="I294" s="151"/>
      <c r="J294" s="152">
        <f>ROUND(I294*H294,2)</f>
        <v>0</v>
      </c>
      <c r="K294" s="148" t="s">
        <v>139</v>
      </c>
      <c r="L294" s="34"/>
      <c r="M294" s="153" t="s">
        <v>1</v>
      </c>
      <c r="N294" s="154" t="s">
        <v>41</v>
      </c>
      <c r="O294" s="59"/>
      <c r="P294" s="155">
        <f>O294*H294</f>
        <v>0</v>
      </c>
      <c r="Q294" s="155">
        <v>0</v>
      </c>
      <c r="R294" s="155">
        <f>Q294*H294</f>
        <v>0</v>
      </c>
      <c r="S294" s="155">
        <v>0</v>
      </c>
      <c r="T294" s="156">
        <f>S294*H294</f>
        <v>0</v>
      </c>
      <c r="U294" s="33"/>
      <c r="V294" s="33"/>
      <c r="W294" s="33"/>
      <c r="X294" s="33"/>
      <c r="Y294" s="33"/>
      <c r="Z294" s="33"/>
      <c r="AA294" s="33"/>
      <c r="AB294" s="33"/>
      <c r="AC294" s="33"/>
      <c r="AD294" s="33"/>
      <c r="AE294" s="33"/>
      <c r="AR294" s="157" t="s">
        <v>345</v>
      </c>
      <c r="AT294" s="157" t="s">
        <v>135</v>
      </c>
      <c r="AU294" s="157" t="s">
        <v>84</v>
      </c>
      <c r="AY294" s="18" t="s">
        <v>132</v>
      </c>
      <c r="BE294" s="158">
        <f>IF(N294="základní",J294,0)</f>
        <v>0</v>
      </c>
      <c r="BF294" s="158">
        <f>IF(N294="snížená",J294,0)</f>
        <v>0</v>
      </c>
      <c r="BG294" s="158">
        <f>IF(N294="zákl. přenesená",J294,0)</f>
        <v>0</v>
      </c>
      <c r="BH294" s="158">
        <f>IF(N294="sníž. přenesená",J294,0)</f>
        <v>0</v>
      </c>
      <c r="BI294" s="158">
        <f>IF(N294="nulová",J294,0)</f>
        <v>0</v>
      </c>
      <c r="BJ294" s="18" t="s">
        <v>84</v>
      </c>
      <c r="BK294" s="158">
        <f>ROUND(I294*H294,2)</f>
        <v>0</v>
      </c>
      <c r="BL294" s="18" t="s">
        <v>345</v>
      </c>
      <c r="BM294" s="157" t="s">
        <v>395</v>
      </c>
    </row>
    <row r="295" spans="1:47" s="2" customFormat="1" ht="63">
      <c r="A295" s="33"/>
      <c r="B295" s="34"/>
      <c r="C295" s="33"/>
      <c r="D295" s="159" t="s">
        <v>142</v>
      </c>
      <c r="E295" s="33"/>
      <c r="F295" s="160" t="s">
        <v>396</v>
      </c>
      <c r="G295" s="33"/>
      <c r="H295" s="33"/>
      <c r="I295" s="161"/>
      <c r="J295" s="33"/>
      <c r="K295" s="33"/>
      <c r="L295" s="34"/>
      <c r="M295" s="162"/>
      <c r="N295" s="163"/>
      <c r="O295" s="59"/>
      <c r="P295" s="59"/>
      <c r="Q295" s="59"/>
      <c r="R295" s="59"/>
      <c r="S295" s="59"/>
      <c r="T295" s="60"/>
      <c r="U295" s="33"/>
      <c r="V295" s="33"/>
      <c r="W295" s="33"/>
      <c r="X295" s="33"/>
      <c r="Y295" s="33"/>
      <c r="Z295" s="33"/>
      <c r="AA295" s="33"/>
      <c r="AB295" s="33"/>
      <c r="AC295" s="33"/>
      <c r="AD295" s="33"/>
      <c r="AE295" s="33"/>
      <c r="AT295" s="18" t="s">
        <v>142</v>
      </c>
      <c r="AU295" s="18" t="s">
        <v>84</v>
      </c>
    </row>
    <row r="296" spans="1:47" s="2" customFormat="1" ht="18">
      <c r="A296" s="33"/>
      <c r="B296" s="34"/>
      <c r="C296" s="33"/>
      <c r="D296" s="159" t="s">
        <v>204</v>
      </c>
      <c r="E296" s="33"/>
      <c r="F296" s="187" t="s">
        <v>397</v>
      </c>
      <c r="G296" s="33"/>
      <c r="H296" s="33"/>
      <c r="I296" s="161"/>
      <c r="J296" s="33"/>
      <c r="K296" s="33"/>
      <c r="L296" s="34"/>
      <c r="M296" s="162"/>
      <c r="N296" s="163"/>
      <c r="O296" s="59"/>
      <c r="P296" s="59"/>
      <c r="Q296" s="59"/>
      <c r="R296" s="59"/>
      <c r="S296" s="59"/>
      <c r="T296" s="60"/>
      <c r="U296" s="33"/>
      <c r="V296" s="33"/>
      <c r="W296" s="33"/>
      <c r="X296" s="33"/>
      <c r="Y296" s="33"/>
      <c r="Z296" s="33"/>
      <c r="AA296" s="33"/>
      <c r="AB296" s="33"/>
      <c r="AC296" s="33"/>
      <c r="AD296" s="33"/>
      <c r="AE296" s="33"/>
      <c r="AT296" s="18" t="s">
        <v>204</v>
      </c>
      <c r="AU296" s="18" t="s">
        <v>84</v>
      </c>
    </row>
    <row r="297" spans="2:51" s="14" customFormat="1" ht="10">
      <c r="B297" s="172"/>
      <c r="D297" s="159" t="s">
        <v>144</v>
      </c>
      <c r="E297" s="173" t="s">
        <v>1</v>
      </c>
      <c r="F297" s="174" t="s">
        <v>398</v>
      </c>
      <c r="H297" s="173" t="s">
        <v>1</v>
      </c>
      <c r="I297" s="175"/>
      <c r="L297" s="172"/>
      <c r="M297" s="176"/>
      <c r="N297" s="177"/>
      <c r="O297" s="177"/>
      <c r="P297" s="177"/>
      <c r="Q297" s="177"/>
      <c r="R297" s="177"/>
      <c r="S297" s="177"/>
      <c r="T297" s="178"/>
      <c r="AT297" s="173" t="s">
        <v>144</v>
      </c>
      <c r="AU297" s="173" t="s">
        <v>84</v>
      </c>
      <c r="AV297" s="14" t="s">
        <v>84</v>
      </c>
      <c r="AW297" s="14" t="s">
        <v>33</v>
      </c>
      <c r="AX297" s="14" t="s">
        <v>76</v>
      </c>
      <c r="AY297" s="173" t="s">
        <v>132</v>
      </c>
    </row>
    <row r="298" spans="2:51" s="13" customFormat="1" ht="10">
      <c r="B298" s="164"/>
      <c r="D298" s="159" t="s">
        <v>144</v>
      </c>
      <c r="E298" s="165" t="s">
        <v>1</v>
      </c>
      <c r="F298" s="166" t="s">
        <v>399</v>
      </c>
      <c r="H298" s="167">
        <v>18.36</v>
      </c>
      <c r="I298" s="168"/>
      <c r="L298" s="164"/>
      <c r="M298" s="169"/>
      <c r="N298" s="170"/>
      <c r="O298" s="170"/>
      <c r="P298" s="170"/>
      <c r="Q298" s="170"/>
      <c r="R298" s="170"/>
      <c r="S298" s="170"/>
      <c r="T298" s="171"/>
      <c r="AT298" s="165" t="s">
        <v>144</v>
      </c>
      <c r="AU298" s="165" t="s">
        <v>84</v>
      </c>
      <c r="AV298" s="13" t="s">
        <v>86</v>
      </c>
      <c r="AW298" s="13" t="s">
        <v>33</v>
      </c>
      <c r="AX298" s="13" t="s">
        <v>84</v>
      </c>
      <c r="AY298" s="165" t="s">
        <v>132</v>
      </c>
    </row>
    <row r="299" spans="1:65" s="2" customFormat="1" ht="24.15" customHeight="1">
      <c r="A299" s="33"/>
      <c r="B299" s="145"/>
      <c r="C299" s="146" t="s">
        <v>400</v>
      </c>
      <c r="D299" s="146" t="s">
        <v>135</v>
      </c>
      <c r="E299" s="147" t="s">
        <v>401</v>
      </c>
      <c r="F299" s="148" t="s">
        <v>402</v>
      </c>
      <c r="G299" s="149" t="s">
        <v>185</v>
      </c>
      <c r="H299" s="150">
        <v>1176.672</v>
      </c>
      <c r="I299" s="151"/>
      <c r="J299" s="152">
        <f>ROUND(I299*H299,2)</f>
        <v>0</v>
      </c>
      <c r="K299" s="148" t="s">
        <v>139</v>
      </c>
      <c r="L299" s="34"/>
      <c r="M299" s="153" t="s">
        <v>1</v>
      </c>
      <c r="N299" s="154" t="s">
        <v>41</v>
      </c>
      <c r="O299" s="59"/>
      <c r="P299" s="155">
        <f>O299*H299</f>
        <v>0</v>
      </c>
      <c r="Q299" s="155">
        <v>0</v>
      </c>
      <c r="R299" s="155">
        <f>Q299*H299</f>
        <v>0</v>
      </c>
      <c r="S299" s="155">
        <v>0</v>
      </c>
      <c r="T299" s="156">
        <f>S299*H299</f>
        <v>0</v>
      </c>
      <c r="U299" s="33"/>
      <c r="V299" s="33"/>
      <c r="W299" s="33"/>
      <c r="X299" s="33"/>
      <c r="Y299" s="33"/>
      <c r="Z299" s="33"/>
      <c r="AA299" s="33"/>
      <c r="AB299" s="33"/>
      <c r="AC299" s="33"/>
      <c r="AD299" s="33"/>
      <c r="AE299" s="33"/>
      <c r="AR299" s="157" t="s">
        <v>345</v>
      </c>
      <c r="AT299" s="157" t="s">
        <v>135</v>
      </c>
      <c r="AU299" s="157" t="s">
        <v>84</v>
      </c>
      <c r="AY299" s="18" t="s">
        <v>132</v>
      </c>
      <c r="BE299" s="158">
        <f>IF(N299="základní",J299,0)</f>
        <v>0</v>
      </c>
      <c r="BF299" s="158">
        <f>IF(N299="snížená",J299,0)</f>
        <v>0</v>
      </c>
      <c r="BG299" s="158">
        <f>IF(N299="zákl. přenesená",J299,0)</f>
        <v>0</v>
      </c>
      <c r="BH299" s="158">
        <f>IF(N299="sníž. přenesená",J299,0)</f>
        <v>0</v>
      </c>
      <c r="BI299" s="158">
        <f>IF(N299="nulová",J299,0)</f>
        <v>0</v>
      </c>
      <c r="BJ299" s="18" t="s">
        <v>84</v>
      </c>
      <c r="BK299" s="158">
        <f>ROUND(I299*H299,2)</f>
        <v>0</v>
      </c>
      <c r="BL299" s="18" t="s">
        <v>345</v>
      </c>
      <c r="BM299" s="157" t="s">
        <v>403</v>
      </c>
    </row>
    <row r="300" spans="1:47" s="2" customFormat="1" ht="54">
      <c r="A300" s="33"/>
      <c r="B300" s="34"/>
      <c r="C300" s="33"/>
      <c r="D300" s="159" t="s">
        <v>142</v>
      </c>
      <c r="E300" s="33"/>
      <c r="F300" s="160" t="s">
        <v>404</v>
      </c>
      <c r="G300" s="33"/>
      <c r="H300" s="33"/>
      <c r="I300" s="161"/>
      <c r="J300" s="33"/>
      <c r="K300" s="33"/>
      <c r="L300" s="34"/>
      <c r="M300" s="162"/>
      <c r="N300" s="163"/>
      <c r="O300" s="59"/>
      <c r="P300" s="59"/>
      <c r="Q300" s="59"/>
      <c r="R300" s="59"/>
      <c r="S300" s="59"/>
      <c r="T300" s="60"/>
      <c r="U300" s="33"/>
      <c r="V300" s="33"/>
      <c r="W300" s="33"/>
      <c r="X300" s="33"/>
      <c r="Y300" s="33"/>
      <c r="Z300" s="33"/>
      <c r="AA300" s="33"/>
      <c r="AB300" s="33"/>
      <c r="AC300" s="33"/>
      <c r="AD300" s="33"/>
      <c r="AE300" s="33"/>
      <c r="AT300" s="18" t="s">
        <v>142</v>
      </c>
      <c r="AU300" s="18" t="s">
        <v>84</v>
      </c>
    </row>
    <row r="301" spans="1:47" s="2" customFormat="1" ht="18">
      <c r="A301" s="33"/>
      <c r="B301" s="34"/>
      <c r="C301" s="33"/>
      <c r="D301" s="159" t="s">
        <v>204</v>
      </c>
      <c r="E301" s="33"/>
      <c r="F301" s="187" t="s">
        <v>405</v>
      </c>
      <c r="G301" s="33"/>
      <c r="H301" s="33"/>
      <c r="I301" s="161"/>
      <c r="J301" s="33"/>
      <c r="K301" s="33"/>
      <c r="L301" s="34"/>
      <c r="M301" s="162"/>
      <c r="N301" s="163"/>
      <c r="O301" s="59"/>
      <c r="P301" s="59"/>
      <c r="Q301" s="59"/>
      <c r="R301" s="59"/>
      <c r="S301" s="59"/>
      <c r="T301" s="60"/>
      <c r="U301" s="33"/>
      <c r="V301" s="33"/>
      <c r="W301" s="33"/>
      <c r="X301" s="33"/>
      <c r="Y301" s="33"/>
      <c r="Z301" s="33"/>
      <c r="AA301" s="33"/>
      <c r="AB301" s="33"/>
      <c r="AC301" s="33"/>
      <c r="AD301" s="33"/>
      <c r="AE301" s="33"/>
      <c r="AT301" s="18" t="s">
        <v>204</v>
      </c>
      <c r="AU301" s="18" t="s">
        <v>84</v>
      </c>
    </row>
    <row r="302" spans="2:51" s="14" customFormat="1" ht="10">
      <c r="B302" s="172"/>
      <c r="D302" s="159" t="s">
        <v>144</v>
      </c>
      <c r="E302" s="173" t="s">
        <v>1</v>
      </c>
      <c r="F302" s="174" t="s">
        <v>406</v>
      </c>
      <c r="H302" s="173" t="s">
        <v>1</v>
      </c>
      <c r="I302" s="175"/>
      <c r="L302" s="172"/>
      <c r="M302" s="176"/>
      <c r="N302" s="177"/>
      <c r="O302" s="177"/>
      <c r="P302" s="177"/>
      <c r="Q302" s="177"/>
      <c r="R302" s="177"/>
      <c r="S302" s="177"/>
      <c r="T302" s="178"/>
      <c r="AT302" s="173" t="s">
        <v>144</v>
      </c>
      <c r="AU302" s="173" t="s">
        <v>84</v>
      </c>
      <c r="AV302" s="14" t="s">
        <v>84</v>
      </c>
      <c r="AW302" s="14" t="s">
        <v>33</v>
      </c>
      <c r="AX302" s="14" t="s">
        <v>76</v>
      </c>
      <c r="AY302" s="173" t="s">
        <v>132</v>
      </c>
    </row>
    <row r="303" spans="2:51" s="13" customFormat="1" ht="10">
      <c r="B303" s="164"/>
      <c r="D303" s="159" t="s">
        <v>144</v>
      </c>
      <c r="E303" s="165" t="s">
        <v>1</v>
      </c>
      <c r="F303" s="166" t="s">
        <v>407</v>
      </c>
      <c r="H303" s="167">
        <v>1176.672</v>
      </c>
      <c r="I303" s="168"/>
      <c r="L303" s="164"/>
      <c r="M303" s="169"/>
      <c r="N303" s="170"/>
      <c r="O303" s="170"/>
      <c r="P303" s="170"/>
      <c r="Q303" s="170"/>
      <c r="R303" s="170"/>
      <c r="S303" s="170"/>
      <c r="T303" s="171"/>
      <c r="AT303" s="165" t="s">
        <v>144</v>
      </c>
      <c r="AU303" s="165" t="s">
        <v>84</v>
      </c>
      <c r="AV303" s="13" t="s">
        <v>86</v>
      </c>
      <c r="AW303" s="13" t="s">
        <v>33</v>
      </c>
      <c r="AX303" s="13" t="s">
        <v>84</v>
      </c>
      <c r="AY303" s="165" t="s">
        <v>132</v>
      </c>
    </row>
    <row r="304" spans="1:65" s="2" customFormat="1" ht="16.5" customHeight="1">
      <c r="A304" s="33"/>
      <c r="B304" s="145"/>
      <c r="C304" s="146" t="s">
        <v>408</v>
      </c>
      <c r="D304" s="146" t="s">
        <v>135</v>
      </c>
      <c r="E304" s="147" t="s">
        <v>409</v>
      </c>
      <c r="F304" s="148" t="s">
        <v>410</v>
      </c>
      <c r="G304" s="149" t="s">
        <v>185</v>
      </c>
      <c r="H304" s="150">
        <v>515</v>
      </c>
      <c r="I304" s="151"/>
      <c r="J304" s="152">
        <f>ROUND(I304*H304,2)</f>
        <v>0</v>
      </c>
      <c r="K304" s="148" t="s">
        <v>139</v>
      </c>
      <c r="L304" s="34"/>
      <c r="M304" s="153" t="s">
        <v>1</v>
      </c>
      <c r="N304" s="154" t="s">
        <v>41</v>
      </c>
      <c r="O304" s="59"/>
      <c r="P304" s="155">
        <f>O304*H304</f>
        <v>0</v>
      </c>
      <c r="Q304" s="155">
        <v>0</v>
      </c>
      <c r="R304" s="155">
        <f>Q304*H304</f>
        <v>0</v>
      </c>
      <c r="S304" s="155">
        <v>0</v>
      </c>
      <c r="T304" s="156">
        <f>S304*H304</f>
        <v>0</v>
      </c>
      <c r="U304" s="33"/>
      <c r="V304" s="33"/>
      <c r="W304" s="33"/>
      <c r="X304" s="33"/>
      <c r="Y304" s="33"/>
      <c r="Z304" s="33"/>
      <c r="AA304" s="33"/>
      <c r="AB304" s="33"/>
      <c r="AC304" s="33"/>
      <c r="AD304" s="33"/>
      <c r="AE304" s="33"/>
      <c r="AR304" s="157" t="s">
        <v>345</v>
      </c>
      <c r="AT304" s="157" t="s">
        <v>135</v>
      </c>
      <c r="AU304" s="157" t="s">
        <v>84</v>
      </c>
      <c r="AY304" s="18" t="s">
        <v>132</v>
      </c>
      <c r="BE304" s="158">
        <f>IF(N304="základní",J304,0)</f>
        <v>0</v>
      </c>
      <c r="BF304" s="158">
        <f>IF(N304="snížená",J304,0)</f>
        <v>0</v>
      </c>
      <c r="BG304" s="158">
        <f>IF(N304="zákl. přenesená",J304,0)</f>
        <v>0</v>
      </c>
      <c r="BH304" s="158">
        <f>IF(N304="sníž. přenesená",J304,0)</f>
        <v>0</v>
      </c>
      <c r="BI304" s="158">
        <f>IF(N304="nulová",J304,0)</f>
        <v>0</v>
      </c>
      <c r="BJ304" s="18" t="s">
        <v>84</v>
      </c>
      <c r="BK304" s="158">
        <f>ROUND(I304*H304,2)</f>
        <v>0</v>
      </c>
      <c r="BL304" s="18" t="s">
        <v>345</v>
      </c>
      <c r="BM304" s="157" t="s">
        <v>411</v>
      </c>
    </row>
    <row r="305" spans="1:47" s="2" customFormat="1" ht="27">
      <c r="A305" s="33"/>
      <c r="B305" s="34"/>
      <c r="C305" s="33"/>
      <c r="D305" s="159" t="s">
        <v>142</v>
      </c>
      <c r="E305" s="33"/>
      <c r="F305" s="160" t="s">
        <v>412</v>
      </c>
      <c r="G305" s="33"/>
      <c r="H305" s="33"/>
      <c r="I305" s="161"/>
      <c r="J305" s="33"/>
      <c r="K305" s="33"/>
      <c r="L305" s="34"/>
      <c r="M305" s="162"/>
      <c r="N305" s="163"/>
      <c r="O305" s="59"/>
      <c r="P305" s="59"/>
      <c r="Q305" s="59"/>
      <c r="R305" s="59"/>
      <c r="S305" s="59"/>
      <c r="T305" s="60"/>
      <c r="U305" s="33"/>
      <c r="V305" s="33"/>
      <c r="W305" s="33"/>
      <c r="X305" s="33"/>
      <c r="Y305" s="33"/>
      <c r="Z305" s="33"/>
      <c r="AA305" s="33"/>
      <c r="AB305" s="33"/>
      <c r="AC305" s="33"/>
      <c r="AD305" s="33"/>
      <c r="AE305" s="33"/>
      <c r="AT305" s="18" t="s">
        <v>142</v>
      </c>
      <c r="AU305" s="18" t="s">
        <v>84</v>
      </c>
    </row>
    <row r="306" spans="2:51" s="14" customFormat="1" ht="10">
      <c r="B306" s="172"/>
      <c r="D306" s="159" t="s">
        <v>144</v>
      </c>
      <c r="E306" s="173" t="s">
        <v>1</v>
      </c>
      <c r="F306" s="174" t="s">
        <v>383</v>
      </c>
      <c r="H306" s="173" t="s">
        <v>1</v>
      </c>
      <c r="I306" s="175"/>
      <c r="L306" s="172"/>
      <c r="M306" s="176"/>
      <c r="N306" s="177"/>
      <c r="O306" s="177"/>
      <c r="P306" s="177"/>
      <c r="Q306" s="177"/>
      <c r="R306" s="177"/>
      <c r="S306" s="177"/>
      <c r="T306" s="178"/>
      <c r="AT306" s="173" t="s">
        <v>144</v>
      </c>
      <c r="AU306" s="173" t="s">
        <v>84</v>
      </c>
      <c r="AV306" s="14" t="s">
        <v>84</v>
      </c>
      <c r="AW306" s="14" t="s">
        <v>33</v>
      </c>
      <c r="AX306" s="14" t="s">
        <v>76</v>
      </c>
      <c r="AY306" s="173" t="s">
        <v>132</v>
      </c>
    </row>
    <row r="307" spans="2:51" s="13" customFormat="1" ht="10">
      <c r="B307" s="164"/>
      <c r="D307" s="159" t="s">
        <v>144</v>
      </c>
      <c r="E307" s="165" t="s">
        <v>1</v>
      </c>
      <c r="F307" s="166" t="s">
        <v>241</v>
      </c>
      <c r="H307" s="167">
        <v>515</v>
      </c>
      <c r="I307" s="168"/>
      <c r="L307" s="164"/>
      <c r="M307" s="169"/>
      <c r="N307" s="170"/>
      <c r="O307" s="170"/>
      <c r="P307" s="170"/>
      <c r="Q307" s="170"/>
      <c r="R307" s="170"/>
      <c r="S307" s="170"/>
      <c r="T307" s="171"/>
      <c r="AT307" s="165" t="s">
        <v>144</v>
      </c>
      <c r="AU307" s="165" t="s">
        <v>84</v>
      </c>
      <c r="AV307" s="13" t="s">
        <v>86</v>
      </c>
      <c r="AW307" s="13" t="s">
        <v>33</v>
      </c>
      <c r="AX307" s="13" t="s">
        <v>84</v>
      </c>
      <c r="AY307" s="165" t="s">
        <v>132</v>
      </c>
    </row>
    <row r="308" spans="1:65" s="2" customFormat="1" ht="16.5" customHeight="1">
      <c r="A308" s="33"/>
      <c r="B308" s="145"/>
      <c r="C308" s="146" t="s">
        <v>413</v>
      </c>
      <c r="D308" s="146" t="s">
        <v>135</v>
      </c>
      <c r="E308" s="147" t="s">
        <v>414</v>
      </c>
      <c r="F308" s="148" t="s">
        <v>415</v>
      </c>
      <c r="G308" s="149" t="s">
        <v>185</v>
      </c>
      <c r="H308" s="150">
        <v>105</v>
      </c>
      <c r="I308" s="151"/>
      <c r="J308" s="152">
        <f>ROUND(I308*H308,2)</f>
        <v>0</v>
      </c>
      <c r="K308" s="148" t="s">
        <v>139</v>
      </c>
      <c r="L308" s="34"/>
      <c r="M308" s="153" t="s">
        <v>1</v>
      </c>
      <c r="N308" s="154" t="s">
        <v>41</v>
      </c>
      <c r="O308" s="59"/>
      <c r="P308" s="155">
        <f>O308*H308</f>
        <v>0</v>
      </c>
      <c r="Q308" s="155">
        <v>0</v>
      </c>
      <c r="R308" s="155">
        <f>Q308*H308</f>
        <v>0</v>
      </c>
      <c r="S308" s="155">
        <v>0</v>
      </c>
      <c r="T308" s="156">
        <f>S308*H308</f>
        <v>0</v>
      </c>
      <c r="U308" s="33"/>
      <c r="V308" s="33"/>
      <c r="W308" s="33"/>
      <c r="X308" s="33"/>
      <c r="Y308" s="33"/>
      <c r="Z308" s="33"/>
      <c r="AA308" s="33"/>
      <c r="AB308" s="33"/>
      <c r="AC308" s="33"/>
      <c r="AD308" s="33"/>
      <c r="AE308" s="33"/>
      <c r="AR308" s="157" t="s">
        <v>345</v>
      </c>
      <c r="AT308" s="157" t="s">
        <v>135</v>
      </c>
      <c r="AU308" s="157" t="s">
        <v>84</v>
      </c>
      <c r="AY308" s="18" t="s">
        <v>132</v>
      </c>
      <c r="BE308" s="158">
        <f>IF(N308="základní",J308,0)</f>
        <v>0</v>
      </c>
      <c r="BF308" s="158">
        <f>IF(N308="snížená",J308,0)</f>
        <v>0</v>
      </c>
      <c r="BG308" s="158">
        <f>IF(N308="zákl. přenesená",J308,0)</f>
        <v>0</v>
      </c>
      <c r="BH308" s="158">
        <f>IF(N308="sníž. přenesená",J308,0)</f>
        <v>0</v>
      </c>
      <c r="BI308" s="158">
        <f>IF(N308="nulová",J308,0)</f>
        <v>0</v>
      </c>
      <c r="BJ308" s="18" t="s">
        <v>84</v>
      </c>
      <c r="BK308" s="158">
        <f>ROUND(I308*H308,2)</f>
        <v>0</v>
      </c>
      <c r="BL308" s="18" t="s">
        <v>345</v>
      </c>
      <c r="BM308" s="157" t="s">
        <v>416</v>
      </c>
    </row>
    <row r="309" spans="1:47" s="2" customFormat="1" ht="18">
      <c r="A309" s="33"/>
      <c r="B309" s="34"/>
      <c r="C309" s="33"/>
      <c r="D309" s="159" t="s">
        <v>142</v>
      </c>
      <c r="E309" s="33"/>
      <c r="F309" s="160" t="s">
        <v>417</v>
      </c>
      <c r="G309" s="33"/>
      <c r="H309" s="33"/>
      <c r="I309" s="161"/>
      <c r="J309" s="33"/>
      <c r="K309" s="33"/>
      <c r="L309" s="34"/>
      <c r="M309" s="162"/>
      <c r="N309" s="163"/>
      <c r="O309" s="59"/>
      <c r="P309" s="59"/>
      <c r="Q309" s="59"/>
      <c r="R309" s="59"/>
      <c r="S309" s="59"/>
      <c r="T309" s="60"/>
      <c r="U309" s="33"/>
      <c r="V309" s="33"/>
      <c r="W309" s="33"/>
      <c r="X309" s="33"/>
      <c r="Y309" s="33"/>
      <c r="Z309" s="33"/>
      <c r="AA309" s="33"/>
      <c r="AB309" s="33"/>
      <c r="AC309" s="33"/>
      <c r="AD309" s="33"/>
      <c r="AE309" s="33"/>
      <c r="AT309" s="18" t="s">
        <v>142</v>
      </c>
      <c r="AU309" s="18" t="s">
        <v>84</v>
      </c>
    </row>
    <row r="310" spans="1:47" s="2" customFormat="1" ht="18">
      <c r="A310" s="33"/>
      <c r="B310" s="34"/>
      <c r="C310" s="33"/>
      <c r="D310" s="159" t="s">
        <v>204</v>
      </c>
      <c r="E310" s="33"/>
      <c r="F310" s="187" t="s">
        <v>418</v>
      </c>
      <c r="G310" s="33"/>
      <c r="H310" s="33"/>
      <c r="I310" s="161"/>
      <c r="J310" s="33"/>
      <c r="K310" s="33"/>
      <c r="L310" s="34"/>
      <c r="M310" s="162"/>
      <c r="N310" s="163"/>
      <c r="O310" s="59"/>
      <c r="P310" s="59"/>
      <c r="Q310" s="59"/>
      <c r="R310" s="59"/>
      <c r="S310" s="59"/>
      <c r="T310" s="60"/>
      <c r="U310" s="33"/>
      <c r="V310" s="33"/>
      <c r="W310" s="33"/>
      <c r="X310" s="33"/>
      <c r="Y310" s="33"/>
      <c r="Z310" s="33"/>
      <c r="AA310" s="33"/>
      <c r="AB310" s="33"/>
      <c r="AC310" s="33"/>
      <c r="AD310" s="33"/>
      <c r="AE310" s="33"/>
      <c r="AT310" s="18" t="s">
        <v>204</v>
      </c>
      <c r="AU310" s="18" t="s">
        <v>84</v>
      </c>
    </row>
    <row r="311" spans="2:51" s="14" customFormat="1" ht="10">
      <c r="B311" s="172"/>
      <c r="D311" s="159" t="s">
        <v>144</v>
      </c>
      <c r="E311" s="173" t="s">
        <v>1</v>
      </c>
      <c r="F311" s="174" t="s">
        <v>419</v>
      </c>
      <c r="H311" s="173" t="s">
        <v>1</v>
      </c>
      <c r="I311" s="175"/>
      <c r="L311" s="172"/>
      <c r="M311" s="176"/>
      <c r="N311" s="177"/>
      <c r="O311" s="177"/>
      <c r="P311" s="177"/>
      <c r="Q311" s="177"/>
      <c r="R311" s="177"/>
      <c r="S311" s="177"/>
      <c r="T311" s="178"/>
      <c r="AT311" s="173" t="s">
        <v>144</v>
      </c>
      <c r="AU311" s="173" t="s">
        <v>84</v>
      </c>
      <c r="AV311" s="14" t="s">
        <v>84</v>
      </c>
      <c r="AW311" s="14" t="s">
        <v>33</v>
      </c>
      <c r="AX311" s="14" t="s">
        <v>76</v>
      </c>
      <c r="AY311" s="173" t="s">
        <v>132</v>
      </c>
    </row>
    <row r="312" spans="2:51" s="13" customFormat="1" ht="10">
      <c r="B312" s="164"/>
      <c r="D312" s="159" t="s">
        <v>144</v>
      </c>
      <c r="E312" s="165" t="s">
        <v>1</v>
      </c>
      <c r="F312" s="166" t="s">
        <v>420</v>
      </c>
      <c r="H312" s="167">
        <v>105</v>
      </c>
      <c r="I312" s="168"/>
      <c r="L312" s="164"/>
      <c r="M312" s="169"/>
      <c r="N312" s="170"/>
      <c r="O312" s="170"/>
      <c r="P312" s="170"/>
      <c r="Q312" s="170"/>
      <c r="R312" s="170"/>
      <c r="S312" s="170"/>
      <c r="T312" s="171"/>
      <c r="AT312" s="165" t="s">
        <v>144</v>
      </c>
      <c r="AU312" s="165" t="s">
        <v>84</v>
      </c>
      <c r="AV312" s="13" t="s">
        <v>86</v>
      </c>
      <c r="AW312" s="13" t="s">
        <v>33</v>
      </c>
      <c r="AX312" s="13" t="s">
        <v>76</v>
      </c>
      <c r="AY312" s="165" t="s">
        <v>132</v>
      </c>
    </row>
    <row r="313" spans="2:51" s="15" customFormat="1" ht="10">
      <c r="B313" s="179"/>
      <c r="D313" s="159" t="s">
        <v>144</v>
      </c>
      <c r="E313" s="180" t="s">
        <v>1</v>
      </c>
      <c r="F313" s="181" t="s">
        <v>159</v>
      </c>
      <c r="H313" s="182">
        <v>105</v>
      </c>
      <c r="I313" s="183"/>
      <c r="L313" s="179"/>
      <c r="M313" s="184"/>
      <c r="N313" s="185"/>
      <c r="O313" s="185"/>
      <c r="P313" s="185"/>
      <c r="Q313" s="185"/>
      <c r="R313" s="185"/>
      <c r="S313" s="185"/>
      <c r="T313" s="186"/>
      <c r="AT313" s="180" t="s">
        <v>144</v>
      </c>
      <c r="AU313" s="180" t="s">
        <v>84</v>
      </c>
      <c r="AV313" s="15" t="s">
        <v>140</v>
      </c>
      <c r="AW313" s="15" t="s">
        <v>33</v>
      </c>
      <c r="AX313" s="15" t="s">
        <v>84</v>
      </c>
      <c r="AY313" s="180" t="s">
        <v>132</v>
      </c>
    </row>
    <row r="314" spans="1:65" s="2" customFormat="1" ht="16.5" customHeight="1">
      <c r="A314" s="33"/>
      <c r="B314" s="145"/>
      <c r="C314" s="146" t="s">
        <v>421</v>
      </c>
      <c r="D314" s="146" t="s">
        <v>135</v>
      </c>
      <c r="E314" s="147" t="s">
        <v>422</v>
      </c>
      <c r="F314" s="148" t="s">
        <v>423</v>
      </c>
      <c r="G314" s="149" t="s">
        <v>152</v>
      </c>
      <c r="H314" s="150">
        <v>4</v>
      </c>
      <c r="I314" s="151"/>
      <c r="J314" s="152">
        <f>ROUND(I314*H314,2)</f>
        <v>0</v>
      </c>
      <c r="K314" s="148" t="s">
        <v>139</v>
      </c>
      <c r="L314" s="34"/>
      <c r="M314" s="153" t="s">
        <v>1</v>
      </c>
      <c r="N314" s="154" t="s">
        <v>41</v>
      </c>
      <c r="O314" s="59"/>
      <c r="P314" s="155">
        <f>O314*H314</f>
        <v>0</v>
      </c>
      <c r="Q314" s="155">
        <v>0</v>
      </c>
      <c r="R314" s="155">
        <f>Q314*H314</f>
        <v>0</v>
      </c>
      <c r="S314" s="155">
        <v>0</v>
      </c>
      <c r="T314" s="156">
        <f>S314*H314</f>
        <v>0</v>
      </c>
      <c r="U314" s="33"/>
      <c r="V314" s="33"/>
      <c r="W314" s="33"/>
      <c r="X314" s="33"/>
      <c r="Y314" s="33"/>
      <c r="Z314" s="33"/>
      <c r="AA314" s="33"/>
      <c r="AB314" s="33"/>
      <c r="AC314" s="33"/>
      <c r="AD314" s="33"/>
      <c r="AE314" s="33"/>
      <c r="AR314" s="157" t="s">
        <v>345</v>
      </c>
      <c r="AT314" s="157" t="s">
        <v>135</v>
      </c>
      <c r="AU314" s="157" t="s">
        <v>84</v>
      </c>
      <c r="AY314" s="18" t="s">
        <v>132</v>
      </c>
      <c r="BE314" s="158">
        <f>IF(N314="základní",J314,0)</f>
        <v>0</v>
      </c>
      <c r="BF314" s="158">
        <f>IF(N314="snížená",J314,0)</f>
        <v>0</v>
      </c>
      <c r="BG314" s="158">
        <f>IF(N314="zákl. přenesená",J314,0)</f>
        <v>0</v>
      </c>
      <c r="BH314" s="158">
        <f>IF(N314="sníž. přenesená",J314,0)</f>
        <v>0</v>
      </c>
      <c r="BI314" s="158">
        <f>IF(N314="nulová",J314,0)</f>
        <v>0</v>
      </c>
      <c r="BJ314" s="18" t="s">
        <v>84</v>
      </c>
      <c r="BK314" s="158">
        <f>ROUND(I314*H314,2)</f>
        <v>0</v>
      </c>
      <c r="BL314" s="18" t="s">
        <v>345</v>
      </c>
      <c r="BM314" s="157" t="s">
        <v>424</v>
      </c>
    </row>
    <row r="315" spans="1:47" s="2" customFormat="1" ht="27">
      <c r="A315" s="33"/>
      <c r="B315" s="34"/>
      <c r="C315" s="33"/>
      <c r="D315" s="159" t="s">
        <v>142</v>
      </c>
      <c r="E315" s="33"/>
      <c r="F315" s="160" t="s">
        <v>425</v>
      </c>
      <c r="G315" s="33"/>
      <c r="H315" s="33"/>
      <c r="I315" s="161"/>
      <c r="J315" s="33"/>
      <c r="K315" s="33"/>
      <c r="L315" s="34"/>
      <c r="M315" s="162"/>
      <c r="N315" s="163"/>
      <c r="O315" s="59"/>
      <c r="P315" s="59"/>
      <c r="Q315" s="59"/>
      <c r="R315" s="59"/>
      <c r="S315" s="59"/>
      <c r="T315" s="60"/>
      <c r="U315" s="33"/>
      <c r="V315" s="33"/>
      <c r="W315" s="33"/>
      <c r="X315" s="33"/>
      <c r="Y315" s="33"/>
      <c r="Z315" s="33"/>
      <c r="AA315" s="33"/>
      <c r="AB315" s="33"/>
      <c r="AC315" s="33"/>
      <c r="AD315" s="33"/>
      <c r="AE315" s="33"/>
      <c r="AT315" s="18" t="s">
        <v>142</v>
      </c>
      <c r="AU315" s="18" t="s">
        <v>84</v>
      </c>
    </row>
    <row r="316" spans="2:51" s="14" customFormat="1" ht="10">
      <c r="B316" s="172"/>
      <c r="D316" s="159" t="s">
        <v>144</v>
      </c>
      <c r="E316" s="173" t="s">
        <v>1</v>
      </c>
      <c r="F316" s="174" t="s">
        <v>426</v>
      </c>
      <c r="H316" s="173" t="s">
        <v>1</v>
      </c>
      <c r="I316" s="175"/>
      <c r="L316" s="172"/>
      <c r="M316" s="176"/>
      <c r="N316" s="177"/>
      <c r="O316" s="177"/>
      <c r="P316" s="177"/>
      <c r="Q316" s="177"/>
      <c r="R316" s="177"/>
      <c r="S316" s="177"/>
      <c r="T316" s="178"/>
      <c r="AT316" s="173" t="s">
        <v>144</v>
      </c>
      <c r="AU316" s="173" t="s">
        <v>84</v>
      </c>
      <c r="AV316" s="14" t="s">
        <v>84</v>
      </c>
      <c r="AW316" s="14" t="s">
        <v>33</v>
      </c>
      <c r="AX316" s="14" t="s">
        <v>76</v>
      </c>
      <c r="AY316" s="173" t="s">
        <v>132</v>
      </c>
    </row>
    <row r="317" spans="2:51" s="14" customFormat="1" ht="10">
      <c r="B317" s="172"/>
      <c r="D317" s="159" t="s">
        <v>144</v>
      </c>
      <c r="E317" s="173" t="s">
        <v>1</v>
      </c>
      <c r="F317" s="174" t="s">
        <v>427</v>
      </c>
      <c r="H317" s="173" t="s">
        <v>1</v>
      </c>
      <c r="I317" s="175"/>
      <c r="L317" s="172"/>
      <c r="M317" s="176"/>
      <c r="N317" s="177"/>
      <c r="O317" s="177"/>
      <c r="P317" s="177"/>
      <c r="Q317" s="177"/>
      <c r="R317" s="177"/>
      <c r="S317" s="177"/>
      <c r="T317" s="178"/>
      <c r="AT317" s="173" t="s">
        <v>144</v>
      </c>
      <c r="AU317" s="173" t="s">
        <v>84</v>
      </c>
      <c r="AV317" s="14" t="s">
        <v>84</v>
      </c>
      <c r="AW317" s="14" t="s">
        <v>33</v>
      </c>
      <c r="AX317" s="14" t="s">
        <v>76</v>
      </c>
      <c r="AY317" s="173" t="s">
        <v>132</v>
      </c>
    </row>
    <row r="318" spans="2:51" s="13" customFormat="1" ht="10">
      <c r="B318" s="164"/>
      <c r="D318" s="159" t="s">
        <v>144</v>
      </c>
      <c r="E318" s="165" t="s">
        <v>1</v>
      </c>
      <c r="F318" s="166" t="s">
        <v>84</v>
      </c>
      <c r="H318" s="167">
        <v>1</v>
      </c>
      <c r="I318" s="168"/>
      <c r="L318" s="164"/>
      <c r="M318" s="169"/>
      <c r="N318" s="170"/>
      <c r="O318" s="170"/>
      <c r="P318" s="170"/>
      <c r="Q318" s="170"/>
      <c r="R318" s="170"/>
      <c r="S318" s="170"/>
      <c r="T318" s="171"/>
      <c r="AT318" s="165" t="s">
        <v>144</v>
      </c>
      <c r="AU318" s="165" t="s">
        <v>84</v>
      </c>
      <c r="AV318" s="13" t="s">
        <v>86</v>
      </c>
      <c r="AW318" s="13" t="s">
        <v>33</v>
      </c>
      <c r="AX318" s="13" t="s">
        <v>76</v>
      </c>
      <c r="AY318" s="165" t="s">
        <v>132</v>
      </c>
    </row>
    <row r="319" spans="2:51" s="14" customFormat="1" ht="10">
      <c r="B319" s="172"/>
      <c r="D319" s="159" t="s">
        <v>144</v>
      </c>
      <c r="E319" s="173" t="s">
        <v>1</v>
      </c>
      <c r="F319" s="174" t="s">
        <v>428</v>
      </c>
      <c r="H319" s="173" t="s">
        <v>1</v>
      </c>
      <c r="I319" s="175"/>
      <c r="L319" s="172"/>
      <c r="M319" s="176"/>
      <c r="N319" s="177"/>
      <c r="O319" s="177"/>
      <c r="P319" s="177"/>
      <c r="Q319" s="177"/>
      <c r="R319" s="177"/>
      <c r="S319" s="177"/>
      <c r="T319" s="178"/>
      <c r="AT319" s="173" t="s">
        <v>144</v>
      </c>
      <c r="AU319" s="173" t="s">
        <v>84</v>
      </c>
      <c r="AV319" s="14" t="s">
        <v>84</v>
      </c>
      <c r="AW319" s="14" t="s">
        <v>33</v>
      </c>
      <c r="AX319" s="14" t="s">
        <v>76</v>
      </c>
      <c r="AY319" s="173" t="s">
        <v>132</v>
      </c>
    </row>
    <row r="320" spans="2:51" s="13" customFormat="1" ht="10">
      <c r="B320" s="164"/>
      <c r="D320" s="159" t="s">
        <v>144</v>
      </c>
      <c r="E320" s="165" t="s">
        <v>1</v>
      </c>
      <c r="F320" s="166" t="s">
        <v>84</v>
      </c>
      <c r="H320" s="167">
        <v>1</v>
      </c>
      <c r="I320" s="168"/>
      <c r="L320" s="164"/>
      <c r="M320" s="169"/>
      <c r="N320" s="170"/>
      <c r="O320" s="170"/>
      <c r="P320" s="170"/>
      <c r="Q320" s="170"/>
      <c r="R320" s="170"/>
      <c r="S320" s="170"/>
      <c r="T320" s="171"/>
      <c r="AT320" s="165" t="s">
        <v>144</v>
      </c>
      <c r="AU320" s="165" t="s">
        <v>84</v>
      </c>
      <c r="AV320" s="13" t="s">
        <v>86</v>
      </c>
      <c r="AW320" s="13" t="s">
        <v>33</v>
      </c>
      <c r="AX320" s="13" t="s">
        <v>76</v>
      </c>
      <c r="AY320" s="165" t="s">
        <v>132</v>
      </c>
    </row>
    <row r="321" spans="2:51" s="14" customFormat="1" ht="10">
      <c r="B321" s="172"/>
      <c r="D321" s="159" t="s">
        <v>144</v>
      </c>
      <c r="E321" s="173" t="s">
        <v>1</v>
      </c>
      <c r="F321" s="174" t="s">
        <v>429</v>
      </c>
      <c r="H321" s="173" t="s">
        <v>1</v>
      </c>
      <c r="I321" s="175"/>
      <c r="L321" s="172"/>
      <c r="M321" s="176"/>
      <c r="N321" s="177"/>
      <c r="O321" s="177"/>
      <c r="P321" s="177"/>
      <c r="Q321" s="177"/>
      <c r="R321" s="177"/>
      <c r="S321" s="177"/>
      <c r="T321" s="178"/>
      <c r="AT321" s="173" t="s">
        <v>144</v>
      </c>
      <c r="AU321" s="173" t="s">
        <v>84</v>
      </c>
      <c r="AV321" s="14" t="s">
        <v>84</v>
      </c>
      <c r="AW321" s="14" t="s">
        <v>33</v>
      </c>
      <c r="AX321" s="14" t="s">
        <v>76</v>
      </c>
      <c r="AY321" s="173" t="s">
        <v>132</v>
      </c>
    </row>
    <row r="322" spans="2:51" s="13" customFormat="1" ht="10">
      <c r="B322" s="164"/>
      <c r="D322" s="159" t="s">
        <v>144</v>
      </c>
      <c r="E322" s="165" t="s">
        <v>1</v>
      </c>
      <c r="F322" s="166" t="s">
        <v>86</v>
      </c>
      <c r="H322" s="167">
        <v>2</v>
      </c>
      <c r="I322" s="168"/>
      <c r="L322" s="164"/>
      <c r="M322" s="169"/>
      <c r="N322" s="170"/>
      <c r="O322" s="170"/>
      <c r="P322" s="170"/>
      <c r="Q322" s="170"/>
      <c r="R322" s="170"/>
      <c r="S322" s="170"/>
      <c r="T322" s="171"/>
      <c r="AT322" s="165" t="s">
        <v>144</v>
      </c>
      <c r="AU322" s="165" t="s">
        <v>84</v>
      </c>
      <c r="AV322" s="13" t="s">
        <v>86</v>
      </c>
      <c r="AW322" s="13" t="s">
        <v>33</v>
      </c>
      <c r="AX322" s="13" t="s">
        <v>76</v>
      </c>
      <c r="AY322" s="165" t="s">
        <v>132</v>
      </c>
    </row>
    <row r="323" spans="2:51" s="15" customFormat="1" ht="10">
      <c r="B323" s="179"/>
      <c r="D323" s="159" t="s">
        <v>144</v>
      </c>
      <c r="E323" s="180" t="s">
        <v>1</v>
      </c>
      <c r="F323" s="181" t="s">
        <v>159</v>
      </c>
      <c r="H323" s="182">
        <v>4</v>
      </c>
      <c r="I323" s="183"/>
      <c r="L323" s="179"/>
      <c r="M323" s="184"/>
      <c r="N323" s="185"/>
      <c r="O323" s="185"/>
      <c r="P323" s="185"/>
      <c r="Q323" s="185"/>
      <c r="R323" s="185"/>
      <c r="S323" s="185"/>
      <c r="T323" s="186"/>
      <c r="AT323" s="180" t="s">
        <v>144</v>
      </c>
      <c r="AU323" s="180" t="s">
        <v>84</v>
      </c>
      <c r="AV323" s="15" t="s">
        <v>140</v>
      </c>
      <c r="AW323" s="15" t="s">
        <v>33</v>
      </c>
      <c r="AX323" s="15" t="s">
        <v>84</v>
      </c>
      <c r="AY323" s="180" t="s">
        <v>132</v>
      </c>
    </row>
    <row r="324" spans="1:65" s="2" customFormat="1" ht="16.5" customHeight="1">
      <c r="A324" s="33"/>
      <c r="B324" s="145"/>
      <c r="C324" s="146" t="s">
        <v>430</v>
      </c>
      <c r="D324" s="146" t="s">
        <v>135</v>
      </c>
      <c r="E324" s="147" t="s">
        <v>431</v>
      </c>
      <c r="F324" s="148" t="s">
        <v>432</v>
      </c>
      <c r="G324" s="149" t="s">
        <v>152</v>
      </c>
      <c r="H324" s="150">
        <v>2</v>
      </c>
      <c r="I324" s="151"/>
      <c r="J324" s="152">
        <f>ROUND(I324*H324,2)</f>
        <v>0</v>
      </c>
      <c r="K324" s="148" t="s">
        <v>139</v>
      </c>
      <c r="L324" s="34"/>
      <c r="M324" s="153" t="s">
        <v>1</v>
      </c>
      <c r="N324" s="154" t="s">
        <v>41</v>
      </c>
      <c r="O324" s="59"/>
      <c r="P324" s="155">
        <f>O324*H324</f>
        <v>0</v>
      </c>
      <c r="Q324" s="155">
        <v>0</v>
      </c>
      <c r="R324" s="155">
        <f>Q324*H324</f>
        <v>0</v>
      </c>
      <c r="S324" s="155">
        <v>0</v>
      </c>
      <c r="T324" s="156">
        <f>S324*H324</f>
        <v>0</v>
      </c>
      <c r="U324" s="33"/>
      <c r="V324" s="33"/>
      <c r="W324" s="33"/>
      <c r="X324" s="33"/>
      <c r="Y324" s="33"/>
      <c r="Z324" s="33"/>
      <c r="AA324" s="33"/>
      <c r="AB324" s="33"/>
      <c r="AC324" s="33"/>
      <c r="AD324" s="33"/>
      <c r="AE324" s="33"/>
      <c r="AR324" s="157" t="s">
        <v>345</v>
      </c>
      <c r="AT324" s="157" t="s">
        <v>135</v>
      </c>
      <c r="AU324" s="157" t="s">
        <v>84</v>
      </c>
      <c r="AY324" s="18" t="s">
        <v>132</v>
      </c>
      <c r="BE324" s="158">
        <f>IF(N324="základní",J324,0)</f>
        <v>0</v>
      </c>
      <c r="BF324" s="158">
        <f>IF(N324="snížená",J324,0)</f>
        <v>0</v>
      </c>
      <c r="BG324" s="158">
        <f>IF(N324="zákl. přenesená",J324,0)</f>
        <v>0</v>
      </c>
      <c r="BH324" s="158">
        <f>IF(N324="sníž. přenesená",J324,0)</f>
        <v>0</v>
      </c>
      <c r="BI324" s="158">
        <f>IF(N324="nulová",J324,0)</f>
        <v>0</v>
      </c>
      <c r="BJ324" s="18" t="s">
        <v>84</v>
      </c>
      <c r="BK324" s="158">
        <f>ROUND(I324*H324,2)</f>
        <v>0</v>
      </c>
      <c r="BL324" s="18" t="s">
        <v>345</v>
      </c>
      <c r="BM324" s="157" t="s">
        <v>433</v>
      </c>
    </row>
    <row r="325" spans="1:47" s="2" customFormat="1" ht="27">
      <c r="A325" s="33"/>
      <c r="B325" s="34"/>
      <c r="C325" s="33"/>
      <c r="D325" s="159" t="s">
        <v>142</v>
      </c>
      <c r="E325" s="33"/>
      <c r="F325" s="160" t="s">
        <v>434</v>
      </c>
      <c r="G325" s="33"/>
      <c r="H325" s="33"/>
      <c r="I325" s="161"/>
      <c r="J325" s="33"/>
      <c r="K325" s="33"/>
      <c r="L325" s="34"/>
      <c r="M325" s="162"/>
      <c r="N325" s="163"/>
      <c r="O325" s="59"/>
      <c r="P325" s="59"/>
      <c r="Q325" s="59"/>
      <c r="R325" s="59"/>
      <c r="S325" s="59"/>
      <c r="T325" s="60"/>
      <c r="U325" s="33"/>
      <c r="V325" s="33"/>
      <c r="W325" s="33"/>
      <c r="X325" s="33"/>
      <c r="Y325" s="33"/>
      <c r="Z325" s="33"/>
      <c r="AA325" s="33"/>
      <c r="AB325" s="33"/>
      <c r="AC325" s="33"/>
      <c r="AD325" s="33"/>
      <c r="AE325" s="33"/>
      <c r="AT325" s="18" t="s">
        <v>142</v>
      </c>
      <c r="AU325" s="18" t="s">
        <v>84</v>
      </c>
    </row>
    <row r="326" spans="2:51" s="14" customFormat="1" ht="10">
      <c r="B326" s="172"/>
      <c r="D326" s="159" t="s">
        <v>144</v>
      </c>
      <c r="E326" s="173" t="s">
        <v>1</v>
      </c>
      <c r="F326" s="174" t="s">
        <v>435</v>
      </c>
      <c r="H326" s="173" t="s">
        <v>1</v>
      </c>
      <c r="I326" s="175"/>
      <c r="L326" s="172"/>
      <c r="M326" s="176"/>
      <c r="N326" s="177"/>
      <c r="O326" s="177"/>
      <c r="P326" s="177"/>
      <c r="Q326" s="177"/>
      <c r="R326" s="177"/>
      <c r="S326" s="177"/>
      <c r="T326" s="178"/>
      <c r="AT326" s="173" t="s">
        <v>144</v>
      </c>
      <c r="AU326" s="173" t="s">
        <v>84</v>
      </c>
      <c r="AV326" s="14" t="s">
        <v>84</v>
      </c>
      <c r="AW326" s="14" t="s">
        <v>33</v>
      </c>
      <c r="AX326" s="14" t="s">
        <v>76</v>
      </c>
      <c r="AY326" s="173" t="s">
        <v>132</v>
      </c>
    </row>
    <row r="327" spans="2:51" s="13" customFormat="1" ht="10">
      <c r="B327" s="164"/>
      <c r="D327" s="159" t="s">
        <v>144</v>
      </c>
      <c r="E327" s="165" t="s">
        <v>1</v>
      </c>
      <c r="F327" s="166" t="s">
        <v>84</v>
      </c>
      <c r="H327" s="167">
        <v>1</v>
      </c>
      <c r="I327" s="168"/>
      <c r="L327" s="164"/>
      <c r="M327" s="169"/>
      <c r="N327" s="170"/>
      <c r="O327" s="170"/>
      <c r="P327" s="170"/>
      <c r="Q327" s="170"/>
      <c r="R327" s="170"/>
      <c r="S327" s="170"/>
      <c r="T327" s="171"/>
      <c r="AT327" s="165" t="s">
        <v>144</v>
      </c>
      <c r="AU327" s="165" t="s">
        <v>84</v>
      </c>
      <c r="AV327" s="13" t="s">
        <v>86</v>
      </c>
      <c r="AW327" s="13" t="s">
        <v>33</v>
      </c>
      <c r="AX327" s="13" t="s">
        <v>76</v>
      </c>
      <c r="AY327" s="165" t="s">
        <v>132</v>
      </c>
    </row>
    <row r="328" spans="2:51" s="14" customFormat="1" ht="10">
      <c r="B328" s="172"/>
      <c r="D328" s="159" t="s">
        <v>144</v>
      </c>
      <c r="E328" s="173" t="s">
        <v>1</v>
      </c>
      <c r="F328" s="174" t="s">
        <v>436</v>
      </c>
      <c r="H328" s="173" t="s">
        <v>1</v>
      </c>
      <c r="I328" s="175"/>
      <c r="L328" s="172"/>
      <c r="M328" s="176"/>
      <c r="N328" s="177"/>
      <c r="O328" s="177"/>
      <c r="P328" s="177"/>
      <c r="Q328" s="177"/>
      <c r="R328" s="177"/>
      <c r="S328" s="177"/>
      <c r="T328" s="178"/>
      <c r="AT328" s="173" t="s">
        <v>144</v>
      </c>
      <c r="AU328" s="173" t="s">
        <v>84</v>
      </c>
      <c r="AV328" s="14" t="s">
        <v>84</v>
      </c>
      <c r="AW328" s="14" t="s">
        <v>33</v>
      </c>
      <c r="AX328" s="14" t="s">
        <v>76</v>
      </c>
      <c r="AY328" s="173" t="s">
        <v>132</v>
      </c>
    </row>
    <row r="329" spans="2:51" s="13" customFormat="1" ht="10">
      <c r="B329" s="164"/>
      <c r="D329" s="159" t="s">
        <v>144</v>
      </c>
      <c r="E329" s="165" t="s">
        <v>1</v>
      </c>
      <c r="F329" s="166" t="s">
        <v>84</v>
      </c>
      <c r="H329" s="167">
        <v>1</v>
      </c>
      <c r="I329" s="168"/>
      <c r="L329" s="164"/>
      <c r="M329" s="169"/>
      <c r="N329" s="170"/>
      <c r="O329" s="170"/>
      <c r="P329" s="170"/>
      <c r="Q329" s="170"/>
      <c r="R329" s="170"/>
      <c r="S329" s="170"/>
      <c r="T329" s="171"/>
      <c r="AT329" s="165" t="s">
        <v>144</v>
      </c>
      <c r="AU329" s="165" t="s">
        <v>84</v>
      </c>
      <c r="AV329" s="13" t="s">
        <v>86</v>
      </c>
      <c r="AW329" s="13" t="s">
        <v>33</v>
      </c>
      <c r="AX329" s="13" t="s">
        <v>76</v>
      </c>
      <c r="AY329" s="165" t="s">
        <v>132</v>
      </c>
    </row>
    <row r="330" spans="2:51" s="15" customFormat="1" ht="10">
      <c r="B330" s="179"/>
      <c r="D330" s="159" t="s">
        <v>144</v>
      </c>
      <c r="E330" s="180" t="s">
        <v>1</v>
      </c>
      <c r="F330" s="181" t="s">
        <v>159</v>
      </c>
      <c r="H330" s="182">
        <v>2</v>
      </c>
      <c r="I330" s="183"/>
      <c r="L330" s="179"/>
      <c r="M330" s="206"/>
      <c r="N330" s="207"/>
      <c r="O330" s="207"/>
      <c r="P330" s="207"/>
      <c r="Q330" s="207"/>
      <c r="R330" s="207"/>
      <c r="S330" s="207"/>
      <c r="T330" s="208"/>
      <c r="AT330" s="180" t="s">
        <v>144</v>
      </c>
      <c r="AU330" s="180" t="s">
        <v>84</v>
      </c>
      <c r="AV330" s="15" t="s">
        <v>140</v>
      </c>
      <c r="AW330" s="15" t="s">
        <v>33</v>
      </c>
      <c r="AX330" s="15" t="s">
        <v>84</v>
      </c>
      <c r="AY330" s="180" t="s">
        <v>132</v>
      </c>
    </row>
    <row r="331" spans="1:31" s="2" customFormat="1" ht="7" customHeight="1">
      <c r="A331" s="33"/>
      <c r="B331" s="48"/>
      <c r="C331" s="49"/>
      <c r="D331" s="49"/>
      <c r="E331" s="49"/>
      <c r="F331" s="49"/>
      <c r="G331" s="49"/>
      <c r="H331" s="49"/>
      <c r="I331" s="49"/>
      <c r="J331" s="49"/>
      <c r="K331" s="49"/>
      <c r="L331" s="34"/>
      <c r="M331" s="33"/>
      <c r="O331" s="33"/>
      <c r="P331" s="33"/>
      <c r="Q331" s="33"/>
      <c r="R331" s="33"/>
      <c r="S331" s="33"/>
      <c r="T331" s="33"/>
      <c r="U331" s="33"/>
      <c r="V331" s="33"/>
      <c r="W331" s="33"/>
      <c r="X331" s="33"/>
      <c r="Y331" s="33"/>
      <c r="Z331" s="33"/>
      <c r="AA331" s="33"/>
      <c r="AB331" s="33"/>
      <c r="AC331" s="33"/>
      <c r="AD331" s="33"/>
      <c r="AE331" s="33"/>
    </row>
  </sheetData>
  <sheetProtection password="C160" sheet="1" objects="1" scenarios="1"/>
  <autoFilter ref="C119:K330"/>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55"/>
  <sheetViews>
    <sheetView showGridLines="0" workbookViewId="0" topLeftCell="A220">
      <selection activeCell="F233" sqref="F233"/>
    </sheetView>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7" customHeight="1">
      <c r="L2" s="262" t="s">
        <v>5</v>
      </c>
      <c r="M2" s="228"/>
      <c r="N2" s="228"/>
      <c r="O2" s="228"/>
      <c r="P2" s="228"/>
      <c r="Q2" s="228"/>
      <c r="R2" s="228"/>
      <c r="S2" s="228"/>
      <c r="T2" s="228"/>
      <c r="U2" s="228"/>
      <c r="V2" s="228"/>
      <c r="AT2" s="18" t="s">
        <v>89</v>
      </c>
      <c r="AZ2" s="94" t="s">
        <v>93</v>
      </c>
      <c r="BA2" s="94" t="s">
        <v>1</v>
      </c>
      <c r="BB2" s="94" t="s">
        <v>1</v>
      </c>
      <c r="BC2" s="94" t="s">
        <v>437</v>
      </c>
      <c r="BD2" s="94" t="s">
        <v>86</v>
      </c>
    </row>
    <row r="3" spans="2:56" s="1" customFormat="1" ht="7" customHeight="1" hidden="1">
      <c r="B3" s="19"/>
      <c r="C3" s="20"/>
      <c r="D3" s="20"/>
      <c r="E3" s="20"/>
      <c r="F3" s="20"/>
      <c r="G3" s="20"/>
      <c r="H3" s="20"/>
      <c r="I3" s="20"/>
      <c r="J3" s="20"/>
      <c r="K3" s="20"/>
      <c r="L3" s="21"/>
      <c r="AT3" s="18" t="s">
        <v>86</v>
      </c>
      <c r="AZ3" s="94" t="s">
        <v>95</v>
      </c>
      <c r="BA3" s="94" t="s">
        <v>1</v>
      </c>
      <c r="BB3" s="94" t="s">
        <v>1</v>
      </c>
      <c r="BC3" s="94" t="s">
        <v>438</v>
      </c>
      <c r="BD3" s="94" t="s">
        <v>86</v>
      </c>
    </row>
    <row r="4" spans="2:56" s="1" customFormat="1" ht="25" customHeight="1" hidden="1">
      <c r="B4" s="21"/>
      <c r="D4" s="22" t="s">
        <v>97</v>
      </c>
      <c r="L4" s="21"/>
      <c r="M4" s="95" t="s">
        <v>10</v>
      </c>
      <c r="AT4" s="18" t="s">
        <v>3</v>
      </c>
      <c r="AZ4" s="94" t="s">
        <v>439</v>
      </c>
      <c r="BA4" s="94" t="s">
        <v>1</v>
      </c>
      <c r="BB4" s="94" t="s">
        <v>1</v>
      </c>
      <c r="BC4" s="94" t="s">
        <v>440</v>
      </c>
      <c r="BD4" s="94" t="s">
        <v>86</v>
      </c>
    </row>
    <row r="5" spans="2:56" s="1" customFormat="1" ht="7" customHeight="1" hidden="1">
      <c r="B5" s="21"/>
      <c r="L5" s="21"/>
      <c r="AZ5" s="94" t="s">
        <v>441</v>
      </c>
      <c r="BA5" s="94" t="s">
        <v>1</v>
      </c>
      <c r="BB5" s="94" t="s">
        <v>1</v>
      </c>
      <c r="BC5" s="94" t="s">
        <v>242</v>
      </c>
      <c r="BD5" s="94" t="s">
        <v>86</v>
      </c>
    </row>
    <row r="6" spans="2:56" s="1" customFormat="1" ht="12" customHeight="1" hidden="1">
      <c r="B6" s="21"/>
      <c r="D6" s="28" t="s">
        <v>16</v>
      </c>
      <c r="L6" s="21"/>
      <c r="AZ6" s="94" t="s">
        <v>98</v>
      </c>
      <c r="BA6" s="94" t="s">
        <v>1</v>
      </c>
      <c r="BB6" s="94" t="s">
        <v>1</v>
      </c>
      <c r="BC6" s="94" t="s">
        <v>442</v>
      </c>
      <c r="BD6" s="94" t="s">
        <v>86</v>
      </c>
    </row>
    <row r="7" spans="2:56" s="1" customFormat="1" ht="16.5" customHeight="1" hidden="1">
      <c r="B7" s="21"/>
      <c r="E7" s="263" t="str">
        <f>'Rekapitulace stavby'!K6</f>
        <v>Oprava trati v úseku Újezdec u Luhačovic - Luhačovice</v>
      </c>
      <c r="F7" s="264"/>
      <c r="G7" s="264"/>
      <c r="H7" s="264"/>
      <c r="L7" s="21"/>
      <c r="AZ7" s="94" t="s">
        <v>100</v>
      </c>
      <c r="BA7" s="94" t="s">
        <v>1</v>
      </c>
      <c r="BB7" s="94" t="s">
        <v>1</v>
      </c>
      <c r="BC7" s="94" t="s">
        <v>443</v>
      </c>
      <c r="BD7" s="94" t="s">
        <v>86</v>
      </c>
    </row>
    <row r="8" spans="1:56"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c r="AZ8" s="94" t="s">
        <v>102</v>
      </c>
      <c r="BA8" s="94" t="s">
        <v>1</v>
      </c>
      <c r="BB8" s="94" t="s">
        <v>1</v>
      </c>
      <c r="BC8" s="94" t="s">
        <v>444</v>
      </c>
      <c r="BD8" s="94" t="s">
        <v>86</v>
      </c>
    </row>
    <row r="9" spans="1:56" s="2" customFormat="1" ht="16.5" customHeight="1" hidden="1">
      <c r="A9" s="33"/>
      <c r="B9" s="34"/>
      <c r="C9" s="33"/>
      <c r="D9" s="33"/>
      <c r="E9" s="243" t="s">
        <v>445</v>
      </c>
      <c r="F9" s="265"/>
      <c r="G9" s="265"/>
      <c r="H9" s="265"/>
      <c r="I9" s="33"/>
      <c r="J9" s="33"/>
      <c r="K9" s="33"/>
      <c r="L9" s="43"/>
      <c r="S9" s="33"/>
      <c r="T9" s="33"/>
      <c r="U9" s="33"/>
      <c r="V9" s="33"/>
      <c r="W9" s="33"/>
      <c r="X9" s="33"/>
      <c r="Y9" s="33"/>
      <c r="Z9" s="33"/>
      <c r="AA9" s="33"/>
      <c r="AB9" s="33"/>
      <c r="AC9" s="33"/>
      <c r="AD9" s="33"/>
      <c r="AE9" s="33"/>
      <c r="AZ9" s="94" t="s">
        <v>104</v>
      </c>
      <c r="BA9" s="94" t="s">
        <v>1</v>
      </c>
      <c r="BB9" s="94" t="s">
        <v>1</v>
      </c>
      <c r="BC9" s="94" t="s">
        <v>446</v>
      </c>
      <c r="BD9" s="94" t="s">
        <v>86</v>
      </c>
    </row>
    <row r="10" spans="1:56" s="2" customFormat="1" ht="10"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c r="AZ10" s="94" t="s">
        <v>447</v>
      </c>
      <c r="BA10" s="94" t="s">
        <v>1</v>
      </c>
      <c r="BB10" s="94" t="s">
        <v>1</v>
      </c>
      <c r="BC10" s="94" t="s">
        <v>448</v>
      </c>
      <c r="BD10" s="94" t="s">
        <v>86</v>
      </c>
    </row>
    <row r="11" spans="1:56"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c r="AZ11" s="94" t="s">
        <v>449</v>
      </c>
      <c r="BA11" s="94" t="s">
        <v>1</v>
      </c>
      <c r="BB11" s="94" t="s">
        <v>1</v>
      </c>
      <c r="BC11" s="94" t="s">
        <v>450</v>
      </c>
      <c r="BD11" s="94" t="s">
        <v>86</v>
      </c>
    </row>
    <row r="12" spans="1:31" s="2" customFormat="1" ht="12" customHeight="1" hidden="1">
      <c r="A12" s="33"/>
      <c r="B12" s="34"/>
      <c r="C12" s="33"/>
      <c r="D12" s="28" t="s">
        <v>20</v>
      </c>
      <c r="E12" s="33"/>
      <c r="F12" s="26" t="s">
        <v>21</v>
      </c>
      <c r="G12" s="33"/>
      <c r="H12" s="33"/>
      <c r="I12" s="28" t="s">
        <v>22</v>
      </c>
      <c r="J12" s="56" t="str">
        <f>'Rekapitulace stavby'!AN8</f>
        <v>16. 8. 2023</v>
      </c>
      <c r="K12" s="33"/>
      <c r="L12" s="43"/>
      <c r="S12" s="33"/>
      <c r="T12" s="33"/>
      <c r="U12" s="33"/>
      <c r="V12" s="33"/>
      <c r="W12" s="33"/>
      <c r="X12" s="33"/>
      <c r="Y12" s="33"/>
      <c r="Z12" s="33"/>
      <c r="AA12" s="33"/>
      <c r="AB12" s="33"/>
      <c r="AC12" s="33"/>
      <c r="AD12" s="33"/>
      <c r="AE12" s="33"/>
    </row>
    <row r="13" spans="1:31" s="2" customFormat="1" ht="10.75"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7"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66" t="str">
        <f>'Rekapitulace stavby'!E14</f>
        <v>Vyplň údaj</v>
      </c>
      <c r="F18" s="227"/>
      <c r="G18" s="227"/>
      <c r="H18" s="227"/>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32</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28</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34</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6"/>
      <c r="B27" s="97"/>
      <c r="C27" s="96"/>
      <c r="D27" s="96"/>
      <c r="E27" s="232" t="s">
        <v>1</v>
      </c>
      <c r="F27" s="232"/>
      <c r="G27" s="232"/>
      <c r="H27" s="232"/>
      <c r="I27" s="96"/>
      <c r="J27" s="96"/>
      <c r="K27" s="96"/>
      <c r="L27" s="98"/>
      <c r="S27" s="96"/>
      <c r="T27" s="96"/>
      <c r="U27" s="96"/>
      <c r="V27" s="96"/>
      <c r="W27" s="96"/>
      <c r="X27" s="96"/>
      <c r="Y27" s="96"/>
      <c r="Z27" s="96"/>
      <c r="AA27" s="96"/>
      <c r="AB27" s="96"/>
      <c r="AC27" s="96"/>
      <c r="AD27" s="96"/>
      <c r="AE27" s="96"/>
    </row>
    <row r="28" spans="1:31" s="2" customFormat="1" ht="7"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7"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4" customHeight="1" hidden="1">
      <c r="A30" s="33"/>
      <c r="B30" s="34"/>
      <c r="C30" s="33"/>
      <c r="D30" s="99" t="s">
        <v>36</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7"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hidden="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hidden="1">
      <c r="A33" s="33"/>
      <c r="B33" s="34"/>
      <c r="C33" s="33"/>
      <c r="D33" s="100" t="s">
        <v>40</v>
      </c>
      <c r="E33" s="28" t="s">
        <v>41</v>
      </c>
      <c r="F33" s="101">
        <f>ROUND((SUM(BE120:BE354)),2)</f>
        <v>0</v>
      </c>
      <c r="G33" s="33"/>
      <c r="H33" s="33"/>
      <c r="I33" s="102">
        <v>0.21</v>
      </c>
      <c r="J33" s="101">
        <f>ROUND(((SUM(BE120:BE354))*I33),2)</f>
        <v>0</v>
      </c>
      <c r="K33" s="33"/>
      <c r="L33" s="43"/>
      <c r="S33" s="33"/>
      <c r="T33" s="33"/>
      <c r="U33" s="33"/>
      <c r="V33" s="33"/>
      <c r="W33" s="33"/>
      <c r="X33" s="33"/>
      <c r="Y33" s="33"/>
      <c r="Z33" s="33"/>
      <c r="AA33" s="33"/>
      <c r="AB33" s="33"/>
      <c r="AC33" s="33"/>
      <c r="AD33" s="33"/>
      <c r="AE33" s="33"/>
    </row>
    <row r="34" spans="1:31" s="2" customFormat="1" ht="14.4" customHeight="1" hidden="1">
      <c r="A34" s="33"/>
      <c r="B34" s="34"/>
      <c r="C34" s="33"/>
      <c r="D34" s="33"/>
      <c r="E34" s="28" t="s">
        <v>42</v>
      </c>
      <c r="F34" s="101">
        <f>ROUND((SUM(BF120:BF354)),2)</f>
        <v>0</v>
      </c>
      <c r="G34" s="33"/>
      <c r="H34" s="33"/>
      <c r="I34" s="102">
        <v>0.15</v>
      </c>
      <c r="J34" s="101">
        <f>ROUND(((SUM(BF120:BF354))*I34),2)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1">
        <f>ROUND((SUM(BG120:BG354)),2)</f>
        <v>0</v>
      </c>
      <c r="G35" s="33"/>
      <c r="H35" s="33"/>
      <c r="I35" s="102">
        <v>0.21</v>
      </c>
      <c r="J35" s="101">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1">
        <f>ROUND((SUM(BH120:BH354)),2)</f>
        <v>0</v>
      </c>
      <c r="G36" s="33"/>
      <c r="H36" s="33"/>
      <c r="I36" s="102">
        <v>0.15</v>
      </c>
      <c r="J36" s="101">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1">
        <f>ROUND((SUM(BI120:BI354)),2)</f>
        <v>0</v>
      </c>
      <c r="G37" s="33"/>
      <c r="H37" s="33"/>
      <c r="I37" s="102">
        <v>0</v>
      </c>
      <c r="J37" s="101">
        <f>0</f>
        <v>0</v>
      </c>
      <c r="K37" s="33"/>
      <c r="L37" s="43"/>
      <c r="S37" s="33"/>
      <c r="T37" s="33"/>
      <c r="U37" s="33"/>
      <c r="V37" s="33"/>
      <c r="W37" s="33"/>
      <c r="X37" s="33"/>
      <c r="Y37" s="33"/>
      <c r="Z37" s="33"/>
      <c r="AA37" s="33"/>
      <c r="AB37" s="33"/>
      <c r="AC37" s="33"/>
      <c r="AD37" s="33"/>
      <c r="AE37" s="33"/>
    </row>
    <row r="38" spans="1:31" s="2" customFormat="1" ht="7"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4" customHeight="1" hidden="1">
      <c r="A39" s="33"/>
      <c r="B39" s="34"/>
      <c r="C39" s="103"/>
      <c r="D39" s="104" t="s">
        <v>46</v>
      </c>
      <c r="E39" s="61"/>
      <c r="F39" s="61"/>
      <c r="G39" s="105" t="s">
        <v>47</v>
      </c>
      <c r="H39" s="106" t="s">
        <v>48</v>
      </c>
      <c r="I39" s="61"/>
      <c r="J39" s="107">
        <f>SUM(J30:J37)</f>
        <v>0</v>
      </c>
      <c r="K39" s="108"/>
      <c r="L39" s="43"/>
      <c r="S39" s="33"/>
      <c r="T39" s="33"/>
      <c r="U39" s="33"/>
      <c r="V39" s="33"/>
      <c r="W39" s="33"/>
      <c r="X39" s="33"/>
      <c r="Y39" s="33"/>
      <c r="Z39" s="33"/>
      <c r="AA39" s="33"/>
      <c r="AB39" s="33"/>
      <c r="AC39" s="33"/>
      <c r="AD39" s="33"/>
      <c r="AE39" s="33"/>
    </row>
    <row r="40" spans="1:31" s="2" customFormat="1" ht="14.4"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hidden="1">
      <c r="B41" s="21"/>
      <c r="L41" s="21"/>
    </row>
    <row r="42" spans="2:12" s="1" customFormat="1" ht="14.4" customHeight="1" hidden="1">
      <c r="B42" s="21"/>
      <c r="L42" s="21"/>
    </row>
    <row r="43" spans="2:12" s="1" customFormat="1" ht="14.4" customHeight="1" hidden="1">
      <c r="B43" s="21"/>
      <c r="L43" s="21"/>
    </row>
    <row r="44" spans="2:12" s="1" customFormat="1" ht="14.4" customHeight="1" hidden="1">
      <c r="B44" s="21"/>
      <c r="L44" s="21"/>
    </row>
    <row r="45" spans="2:12" s="1" customFormat="1" ht="14.4" customHeight="1" hidden="1">
      <c r="B45" s="21"/>
      <c r="L45" s="21"/>
    </row>
    <row r="46" spans="2:12" s="1" customFormat="1" ht="14.4" customHeight="1" hidden="1">
      <c r="B46" s="21"/>
      <c r="L46" s="21"/>
    </row>
    <row r="47" spans="2:12" s="1" customFormat="1" ht="14.4" customHeight="1" hidden="1">
      <c r="B47" s="21"/>
      <c r="L47" s="21"/>
    </row>
    <row r="48" spans="2:12" s="1" customFormat="1" ht="14.4" customHeight="1" hidden="1">
      <c r="B48" s="21"/>
      <c r="L48" s="21"/>
    </row>
    <row r="49" spans="2:12" s="1" customFormat="1" ht="14.4" customHeight="1" hidden="1">
      <c r="B49" s="21"/>
      <c r="L49" s="21"/>
    </row>
    <row r="50" spans="2:12" s="2" customFormat="1" ht="14.4" customHeight="1" hidden="1">
      <c r="B50" s="43"/>
      <c r="D50" s="44" t="s">
        <v>49</v>
      </c>
      <c r="E50" s="45"/>
      <c r="F50" s="45"/>
      <c r="G50" s="44" t="s">
        <v>50</v>
      </c>
      <c r="H50" s="45"/>
      <c r="I50" s="45"/>
      <c r="J50" s="45"/>
      <c r="K50" s="45"/>
      <c r="L50" s="43"/>
    </row>
    <row r="51" spans="2:12" ht="10" hidden="1">
      <c r="B51" s="21"/>
      <c r="L51" s="21"/>
    </row>
    <row r="52" spans="2:12" ht="10" hidden="1">
      <c r="B52" s="21"/>
      <c r="L52" s="21"/>
    </row>
    <row r="53" spans="2:12" ht="10" hidden="1">
      <c r="B53" s="21"/>
      <c r="L53" s="21"/>
    </row>
    <row r="54" spans="2:12" ht="10" hidden="1">
      <c r="B54" s="21"/>
      <c r="L54" s="21"/>
    </row>
    <row r="55" spans="2:12" ht="10" hidden="1">
      <c r="B55" s="21"/>
      <c r="L55" s="21"/>
    </row>
    <row r="56" spans="2:12" ht="10" hidden="1">
      <c r="B56" s="21"/>
      <c r="L56" s="21"/>
    </row>
    <row r="57" spans="2:12" ht="10" hidden="1">
      <c r="B57" s="21"/>
      <c r="L57" s="21"/>
    </row>
    <row r="58" spans="2:12" ht="10" hidden="1">
      <c r="B58" s="21"/>
      <c r="L58" s="21"/>
    </row>
    <row r="59" spans="2:12" ht="10" hidden="1">
      <c r="B59" s="21"/>
      <c r="L59" s="21"/>
    </row>
    <row r="60" spans="2:12" ht="10" hidden="1">
      <c r="B60" s="21"/>
      <c r="L60" s="21"/>
    </row>
    <row r="61" spans="1:31" s="2" customFormat="1" ht="12.5" hidden="1">
      <c r="A61" s="33"/>
      <c r="B61" s="34"/>
      <c r="C61" s="33"/>
      <c r="D61" s="46" t="s">
        <v>51</v>
      </c>
      <c r="E61" s="36"/>
      <c r="F61" s="109" t="s">
        <v>52</v>
      </c>
      <c r="G61" s="46" t="s">
        <v>51</v>
      </c>
      <c r="H61" s="36"/>
      <c r="I61" s="36"/>
      <c r="J61" s="110" t="s">
        <v>52</v>
      </c>
      <c r="K61" s="36"/>
      <c r="L61" s="43"/>
      <c r="S61" s="33"/>
      <c r="T61" s="33"/>
      <c r="U61" s="33"/>
      <c r="V61" s="33"/>
      <c r="W61" s="33"/>
      <c r="X61" s="33"/>
      <c r="Y61" s="33"/>
      <c r="Z61" s="33"/>
      <c r="AA61" s="33"/>
      <c r="AB61" s="33"/>
      <c r="AC61" s="33"/>
      <c r="AD61" s="33"/>
      <c r="AE61" s="33"/>
    </row>
    <row r="62" spans="2:12" ht="10" hidden="1">
      <c r="B62" s="21"/>
      <c r="L62" s="21"/>
    </row>
    <row r="63" spans="2:12" ht="10" hidden="1">
      <c r="B63" s="21"/>
      <c r="L63" s="21"/>
    </row>
    <row r="64" spans="2:12" ht="10" hidden="1">
      <c r="B64" s="21"/>
      <c r="L64" s="21"/>
    </row>
    <row r="65" spans="1:31" s="2" customFormat="1" ht="13" hidden="1">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 hidden="1">
      <c r="B66" s="21"/>
      <c r="L66" s="21"/>
    </row>
    <row r="67" spans="2:12" ht="10" hidden="1">
      <c r="B67" s="21"/>
      <c r="L67" s="21"/>
    </row>
    <row r="68" spans="2:12" ht="10" hidden="1">
      <c r="B68" s="21"/>
      <c r="L68" s="21"/>
    </row>
    <row r="69" spans="2:12" ht="10" hidden="1">
      <c r="B69" s="21"/>
      <c r="L69" s="21"/>
    </row>
    <row r="70" spans="2:12" ht="10" hidden="1">
      <c r="B70" s="21"/>
      <c r="L70" s="21"/>
    </row>
    <row r="71" spans="2:12" ht="10" hidden="1">
      <c r="B71" s="21"/>
      <c r="L71" s="21"/>
    </row>
    <row r="72" spans="2:12" ht="10" hidden="1">
      <c r="B72" s="21"/>
      <c r="L72" s="21"/>
    </row>
    <row r="73" spans="2:12" ht="10" hidden="1">
      <c r="B73" s="21"/>
      <c r="L73" s="21"/>
    </row>
    <row r="74" spans="2:12" ht="10" hidden="1">
      <c r="B74" s="21"/>
      <c r="L74" s="21"/>
    </row>
    <row r="75" spans="2:12" ht="10" hidden="1">
      <c r="B75" s="21"/>
      <c r="L75" s="21"/>
    </row>
    <row r="76" spans="1:31" s="2" customFormat="1" ht="12.5" hidden="1">
      <c r="A76" s="33"/>
      <c r="B76" s="34"/>
      <c r="C76" s="33"/>
      <c r="D76" s="46" t="s">
        <v>51</v>
      </c>
      <c r="E76" s="36"/>
      <c r="F76" s="109" t="s">
        <v>52</v>
      </c>
      <c r="G76" s="46" t="s">
        <v>51</v>
      </c>
      <c r="H76" s="36"/>
      <c r="I76" s="36"/>
      <c r="J76" s="110" t="s">
        <v>52</v>
      </c>
      <c r="K76" s="36"/>
      <c r="L76" s="43"/>
      <c r="S76" s="33"/>
      <c r="T76" s="33"/>
      <c r="U76" s="33"/>
      <c r="V76" s="33"/>
      <c r="W76" s="33"/>
      <c r="X76" s="33"/>
      <c r="Y76" s="33"/>
      <c r="Z76" s="33"/>
      <c r="AA76" s="33"/>
      <c r="AB76" s="33"/>
      <c r="AC76" s="33"/>
      <c r="AD76" s="33"/>
      <c r="AE76" s="33"/>
    </row>
    <row r="77" spans="1:31" s="2" customFormat="1" ht="14.4"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0" hidden="1"/>
    <row r="79" ht="10" hidden="1"/>
    <row r="80" ht="10" hidden="1"/>
    <row r="81" spans="1:31" s="2" customFormat="1" ht="7" customHeight="1" hidden="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5" customHeight="1" hidden="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7" customHeight="1" hidden="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hidden="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hidden="1">
      <c r="A85" s="33"/>
      <c r="B85" s="34"/>
      <c r="C85" s="33"/>
      <c r="D85" s="33"/>
      <c r="E85" s="263" t="str">
        <f>E7</f>
        <v>Oprava trati v úseku Újezdec u Luhačovic - Luhačovice</v>
      </c>
      <c r="F85" s="264"/>
      <c r="G85" s="264"/>
      <c r="H85" s="264"/>
      <c r="I85" s="33"/>
      <c r="J85" s="33"/>
      <c r="K85" s="33"/>
      <c r="L85" s="43"/>
      <c r="S85" s="33"/>
      <c r="T85" s="33"/>
      <c r="U85" s="33"/>
      <c r="V85" s="33"/>
      <c r="W85" s="33"/>
      <c r="X85" s="33"/>
      <c r="Y85" s="33"/>
      <c r="Z85" s="33"/>
      <c r="AA85" s="33"/>
      <c r="AB85" s="33"/>
      <c r="AC85" s="33"/>
      <c r="AD85" s="33"/>
      <c r="AE85" s="33"/>
    </row>
    <row r="86" spans="1:31" s="2" customFormat="1" ht="12" customHeight="1" hidden="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hidden="1">
      <c r="A87" s="33"/>
      <c r="B87" s="34"/>
      <c r="C87" s="33"/>
      <c r="D87" s="33"/>
      <c r="E87" s="243" t="str">
        <f>E9</f>
        <v>SO 02 - Oprava koleje v úseku km 8,145 - 9,424</v>
      </c>
      <c r="F87" s="265"/>
      <c r="G87" s="265"/>
      <c r="H87" s="265"/>
      <c r="I87" s="33"/>
      <c r="J87" s="33"/>
      <c r="K87" s="33"/>
      <c r="L87" s="43"/>
      <c r="S87" s="33"/>
      <c r="T87" s="33"/>
      <c r="U87" s="33"/>
      <c r="V87" s="33"/>
      <c r="W87" s="33"/>
      <c r="X87" s="33"/>
      <c r="Y87" s="33"/>
      <c r="Z87" s="33"/>
      <c r="AA87" s="33"/>
      <c r="AB87" s="33"/>
      <c r="AC87" s="33"/>
      <c r="AD87" s="33"/>
      <c r="AE87" s="33"/>
    </row>
    <row r="88" spans="1:31" s="2" customFormat="1" ht="7" customHeight="1" hidden="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hidden="1">
      <c r="A89" s="33"/>
      <c r="B89" s="34"/>
      <c r="C89" s="28" t="s">
        <v>20</v>
      </c>
      <c r="D89" s="33"/>
      <c r="E89" s="33"/>
      <c r="F89" s="26" t="str">
        <f>F12</f>
        <v xml:space="preserve"> </v>
      </c>
      <c r="G89" s="33"/>
      <c r="H89" s="33"/>
      <c r="I89" s="28" t="s">
        <v>22</v>
      </c>
      <c r="J89" s="56" t="str">
        <f>IF(J12="","",J12)</f>
        <v>16. 8. 2023</v>
      </c>
      <c r="K89" s="33"/>
      <c r="L89" s="43"/>
      <c r="S89" s="33"/>
      <c r="T89" s="33"/>
      <c r="U89" s="33"/>
      <c r="V89" s="33"/>
      <c r="W89" s="33"/>
      <c r="X89" s="33"/>
      <c r="Y89" s="33"/>
      <c r="Z89" s="33"/>
      <c r="AA89" s="33"/>
      <c r="AB89" s="33"/>
      <c r="AC89" s="33"/>
      <c r="AD89" s="33"/>
      <c r="AE89" s="33"/>
    </row>
    <row r="90" spans="1:31" s="2" customFormat="1" ht="7" customHeight="1" hidden="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hidden="1">
      <c r="A91" s="33"/>
      <c r="B91" s="34"/>
      <c r="C91" s="28" t="s">
        <v>24</v>
      </c>
      <c r="D91" s="33"/>
      <c r="E91" s="33"/>
      <c r="F91" s="26" t="str">
        <f>E15</f>
        <v>Správa železnic s.o.</v>
      </c>
      <c r="G91" s="33"/>
      <c r="H91" s="33"/>
      <c r="I91" s="28" t="s">
        <v>32</v>
      </c>
      <c r="J91" s="31" t="str">
        <f>E21</f>
        <v xml:space="preserve"> </v>
      </c>
      <c r="K91" s="33"/>
      <c r="L91" s="43"/>
      <c r="S91" s="33"/>
      <c r="T91" s="33"/>
      <c r="U91" s="33"/>
      <c r="V91" s="33"/>
      <c r="W91" s="33"/>
      <c r="X91" s="33"/>
      <c r="Y91" s="33"/>
      <c r="Z91" s="33"/>
      <c r="AA91" s="33"/>
      <c r="AB91" s="33"/>
      <c r="AC91" s="33"/>
      <c r="AD91" s="33"/>
      <c r="AE91" s="33"/>
    </row>
    <row r="92" spans="1:31" s="2" customFormat="1" ht="15.15" customHeight="1" hidden="1">
      <c r="A92" s="33"/>
      <c r="B92" s="34"/>
      <c r="C92" s="28" t="s">
        <v>30</v>
      </c>
      <c r="D92" s="33"/>
      <c r="E92" s="33"/>
      <c r="F92" s="26" t="str">
        <f>IF(E18="","",E18)</f>
        <v>Vyplň údaj</v>
      </c>
      <c r="G92" s="33"/>
      <c r="H92" s="33"/>
      <c r="I92" s="28" t="s">
        <v>34</v>
      </c>
      <c r="J92" s="31" t="str">
        <f>E24</f>
        <v xml:space="preserve"> </v>
      </c>
      <c r="K92" s="33"/>
      <c r="L92" s="43"/>
      <c r="S92" s="33"/>
      <c r="T92" s="33"/>
      <c r="U92" s="33"/>
      <c r="V92" s="33"/>
      <c r="W92" s="33"/>
      <c r="X92" s="33"/>
      <c r="Y92" s="33"/>
      <c r="Z92" s="33"/>
      <c r="AA92" s="33"/>
      <c r="AB92" s="33"/>
      <c r="AC92" s="33"/>
      <c r="AD92" s="33"/>
      <c r="AE92" s="33"/>
    </row>
    <row r="93" spans="1:31" s="2" customFormat="1" ht="10.25" customHeight="1" hidden="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hidden="1">
      <c r="A94" s="33"/>
      <c r="B94" s="34"/>
      <c r="C94" s="111" t="s">
        <v>109</v>
      </c>
      <c r="D94" s="103"/>
      <c r="E94" s="103"/>
      <c r="F94" s="103"/>
      <c r="G94" s="103"/>
      <c r="H94" s="103"/>
      <c r="I94" s="103"/>
      <c r="J94" s="112" t="s">
        <v>110</v>
      </c>
      <c r="K94" s="103"/>
      <c r="L94" s="43"/>
      <c r="S94" s="33"/>
      <c r="T94" s="33"/>
      <c r="U94" s="33"/>
      <c r="V94" s="33"/>
      <c r="W94" s="33"/>
      <c r="X94" s="33"/>
      <c r="Y94" s="33"/>
      <c r="Z94" s="33"/>
      <c r="AA94" s="33"/>
      <c r="AB94" s="33"/>
      <c r="AC94" s="33"/>
      <c r="AD94" s="33"/>
      <c r="AE94" s="33"/>
    </row>
    <row r="95" spans="1:31" s="2" customFormat="1" ht="10.25" customHeight="1" hidden="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75" customHeight="1" hidden="1">
      <c r="A96" s="33"/>
      <c r="B96" s="34"/>
      <c r="C96" s="113" t="s">
        <v>111</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112</v>
      </c>
    </row>
    <row r="97" spans="2:12" s="9" customFormat="1" ht="25" customHeight="1" hidden="1">
      <c r="B97" s="114"/>
      <c r="D97" s="115" t="s">
        <v>113</v>
      </c>
      <c r="E97" s="116"/>
      <c r="F97" s="116"/>
      <c r="G97" s="116"/>
      <c r="H97" s="116"/>
      <c r="I97" s="116"/>
      <c r="J97" s="117">
        <f>J121</f>
        <v>0</v>
      </c>
      <c r="L97" s="114"/>
    </row>
    <row r="98" spans="2:12" s="10" customFormat="1" ht="19.9" customHeight="1" hidden="1">
      <c r="B98" s="118"/>
      <c r="D98" s="119" t="s">
        <v>114</v>
      </c>
      <c r="E98" s="120"/>
      <c r="F98" s="120"/>
      <c r="G98" s="120"/>
      <c r="H98" s="120"/>
      <c r="I98" s="120"/>
      <c r="J98" s="121">
        <f>J122</f>
        <v>0</v>
      </c>
      <c r="L98" s="118"/>
    </row>
    <row r="99" spans="2:12" s="10" customFormat="1" ht="19.9" customHeight="1" hidden="1">
      <c r="B99" s="118"/>
      <c r="D99" s="119" t="s">
        <v>115</v>
      </c>
      <c r="E99" s="120"/>
      <c r="F99" s="120"/>
      <c r="G99" s="120"/>
      <c r="H99" s="120"/>
      <c r="I99" s="120"/>
      <c r="J99" s="121">
        <f>J295</f>
        <v>0</v>
      </c>
      <c r="L99" s="118"/>
    </row>
    <row r="100" spans="2:12" s="9" customFormat="1" ht="25" customHeight="1" hidden="1">
      <c r="B100" s="114"/>
      <c r="D100" s="115" t="s">
        <v>116</v>
      </c>
      <c r="E100" s="116"/>
      <c r="F100" s="116"/>
      <c r="G100" s="116"/>
      <c r="H100" s="116"/>
      <c r="I100" s="116"/>
      <c r="J100" s="117">
        <f>J330</f>
        <v>0</v>
      </c>
      <c r="L100" s="114"/>
    </row>
    <row r="101" spans="1:31" s="2" customFormat="1" ht="21.75" customHeight="1" hidden="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7" customHeight="1" hidden="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3" ht="10" hidden="1"/>
    <row r="104" ht="10" hidden="1"/>
    <row r="105" ht="10" hidden="1"/>
    <row r="106" spans="1:31" s="2" customFormat="1" ht="7"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5" customHeight="1">
      <c r="A107" s="33"/>
      <c r="B107" s="34"/>
      <c r="C107" s="22" t="s">
        <v>117</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7"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63" t="str">
        <f>E7</f>
        <v>Oprava trati v úseku Újezdec u Luhačovic - Luhačovice</v>
      </c>
      <c r="F110" s="264"/>
      <c r="G110" s="264"/>
      <c r="H110" s="264"/>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106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43" t="str">
        <f>E9</f>
        <v>SO 02 - Oprava koleje v úseku km 8,145 - 9,424</v>
      </c>
      <c r="F112" s="265"/>
      <c r="G112" s="265"/>
      <c r="H112" s="265"/>
      <c r="I112" s="33"/>
      <c r="J112" s="33"/>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28" t="s">
        <v>22</v>
      </c>
      <c r="J114" s="56" t="str">
        <f>IF(J12="","",J12)</f>
        <v>16. 8. 2023</v>
      </c>
      <c r="K114" s="33"/>
      <c r="L114" s="43"/>
      <c r="S114" s="33"/>
      <c r="T114" s="33"/>
      <c r="U114" s="33"/>
      <c r="V114" s="33"/>
      <c r="W114" s="33"/>
      <c r="X114" s="33"/>
      <c r="Y114" s="33"/>
      <c r="Z114" s="33"/>
      <c r="AA114" s="33"/>
      <c r="AB114" s="33"/>
      <c r="AC114" s="33"/>
      <c r="AD114" s="33"/>
      <c r="AE114" s="33"/>
    </row>
    <row r="115" spans="1:31" s="2" customFormat="1" ht="7"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5.15" customHeight="1">
      <c r="A116" s="33"/>
      <c r="B116" s="34"/>
      <c r="C116" s="28" t="s">
        <v>24</v>
      </c>
      <c r="D116" s="33"/>
      <c r="E116" s="33"/>
      <c r="F116" s="26" t="str">
        <f>E15</f>
        <v>Správa železnic s.o.</v>
      </c>
      <c r="G116" s="33"/>
      <c r="H116" s="33"/>
      <c r="I116" s="28" t="s">
        <v>32</v>
      </c>
      <c r="J116" s="31" t="str">
        <f>E21</f>
        <v xml:space="preserve"> </v>
      </c>
      <c r="K116" s="33"/>
      <c r="L116" s="43"/>
      <c r="S116" s="33"/>
      <c r="T116" s="33"/>
      <c r="U116" s="33"/>
      <c r="V116" s="33"/>
      <c r="W116" s="33"/>
      <c r="X116" s="33"/>
      <c r="Y116" s="33"/>
      <c r="Z116" s="33"/>
      <c r="AA116" s="33"/>
      <c r="AB116" s="33"/>
      <c r="AC116" s="33"/>
      <c r="AD116" s="33"/>
      <c r="AE116" s="33"/>
    </row>
    <row r="117" spans="1:31" s="2" customFormat="1" ht="15.15" customHeight="1">
      <c r="A117" s="33"/>
      <c r="B117" s="34"/>
      <c r="C117" s="28" t="s">
        <v>30</v>
      </c>
      <c r="D117" s="33"/>
      <c r="E117" s="33"/>
      <c r="F117" s="26" t="str">
        <f>IF(E18="","",E18)</f>
        <v>Vyplň údaj</v>
      </c>
      <c r="G117" s="33"/>
      <c r="H117" s="33"/>
      <c r="I117" s="28" t="s">
        <v>34</v>
      </c>
      <c r="J117" s="31" t="str">
        <f>E24</f>
        <v xml:space="preserve"> </v>
      </c>
      <c r="K117" s="33"/>
      <c r="L117" s="43"/>
      <c r="S117" s="33"/>
      <c r="T117" s="33"/>
      <c r="U117" s="33"/>
      <c r="V117" s="33"/>
      <c r="W117" s="33"/>
      <c r="X117" s="33"/>
      <c r="Y117" s="33"/>
      <c r="Z117" s="33"/>
      <c r="AA117" s="33"/>
      <c r="AB117" s="33"/>
      <c r="AC117" s="33"/>
      <c r="AD117" s="33"/>
      <c r="AE117" s="33"/>
    </row>
    <row r="118" spans="1:31" s="2" customFormat="1" ht="10.2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2"/>
      <c r="B119" s="123"/>
      <c r="C119" s="124" t="s">
        <v>118</v>
      </c>
      <c r="D119" s="125" t="s">
        <v>61</v>
      </c>
      <c r="E119" s="125" t="s">
        <v>57</v>
      </c>
      <c r="F119" s="125" t="s">
        <v>58</v>
      </c>
      <c r="G119" s="125" t="s">
        <v>119</v>
      </c>
      <c r="H119" s="125" t="s">
        <v>120</v>
      </c>
      <c r="I119" s="125" t="s">
        <v>121</v>
      </c>
      <c r="J119" s="125" t="s">
        <v>110</v>
      </c>
      <c r="K119" s="126" t="s">
        <v>122</v>
      </c>
      <c r="L119" s="127"/>
      <c r="M119" s="63" t="s">
        <v>1</v>
      </c>
      <c r="N119" s="64" t="s">
        <v>40</v>
      </c>
      <c r="O119" s="64" t="s">
        <v>123</v>
      </c>
      <c r="P119" s="64" t="s">
        <v>124</v>
      </c>
      <c r="Q119" s="64" t="s">
        <v>125</v>
      </c>
      <c r="R119" s="64" t="s">
        <v>126</v>
      </c>
      <c r="S119" s="64" t="s">
        <v>127</v>
      </c>
      <c r="T119" s="65" t="s">
        <v>128</v>
      </c>
      <c r="U119" s="122"/>
      <c r="V119" s="122"/>
      <c r="W119" s="122"/>
      <c r="X119" s="122"/>
      <c r="Y119" s="122"/>
      <c r="Z119" s="122"/>
      <c r="AA119" s="122"/>
      <c r="AB119" s="122"/>
      <c r="AC119" s="122"/>
      <c r="AD119" s="122"/>
      <c r="AE119" s="122"/>
    </row>
    <row r="120" spans="1:63" s="2" customFormat="1" ht="22.75" customHeight="1">
      <c r="A120" s="33"/>
      <c r="B120" s="34"/>
      <c r="C120" s="70" t="s">
        <v>129</v>
      </c>
      <c r="D120" s="33"/>
      <c r="E120" s="33"/>
      <c r="F120" s="33"/>
      <c r="G120" s="33"/>
      <c r="H120" s="33"/>
      <c r="I120" s="33"/>
      <c r="J120" s="128">
        <f>BK120</f>
        <v>0</v>
      </c>
      <c r="K120" s="33"/>
      <c r="L120" s="34"/>
      <c r="M120" s="66"/>
      <c r="N120" s="57"/>
      <c r="O120" s="67"/>
      <c r="P120" s="129">
        <f>P121+P330</f>
        <v>0</v>
      </c>
      <c r="Q120" s="67"/>
      <c r="R120" s="129">
        <f>R121+R330</f>
        <v>1881.42124</v>
      </c>
      <c r="S120" s="67"/>
      <c r="T120" s="130">
        <f>T121+T330</f>
        <v>0</v>
      </c>
      <c r="U120" s="33"/>
      <c r="V120" s="33"/>
      <c r="W120" s="33"/>
      <c r="X120" s="33"/>
      <c r="Y120" s="33"/>
      <c r="Z120" s="33"/>
      <c r="AA120" s="33"/>
      <c r="AB120" s="33"/>
      <c r="AC120" s="33"/>
      <c r="AD120" s="33"/>
      <c r="AE120" s="33"/>
      <c r="AT120" s="18" t="s">
        <v>75</v>
      </c>
      <c r="AU120" s="18" t="s">
        <v>112</v>
      </c>
      <c r="BK120" s="131">
        <f>BK121+BK330</f>
        <v>0</v>
      </c>
    </row>
    <row r="121" spans="2:63" s="12" customFormat="1" ht="25.9" customHeight="1">
      <c r="B121" s="132"/>
      <c r="D121" s="133" t="s">
        <v>75</v>
      </c>
      <c r="E121" s="134" t="s">
        <v>130</v>
      </c>
      <c r="F121" s="134" t="s">
        <v>131</v>
      </c>
      <c r="I121" s="135"/>
      <c r="J121" s="136">
        <f>BK121</f>
        <v>0</v>
      </c>
      <c r="L121" s="132"/>
      <c r="M121" s="137"/>
      <c r="N121" s="138"/>
      <c r="O121" s="138"/>
      <c r="P121" s="139">
        <f>P122+P295</f>
        <v>0</v>
      </c>
      <c r="Q121" s="138"/>
      <c r="R121" s="139">
        <f>R122+R295</f>
        <v>1881.42124</v>
      </c>
      <c r="S121" s="138"/>
      <c r="T121" s="140">
        <f>T122+T295</f>
        <v>0</v>
      </c>
      <c r="AR121" s="133" t="s">
        <v>84</v>
      </c>
      <c r="AT121" s="141" t="s">
        <v>75</v>
      </c>
      <c r="AU121" s="141" t="s">
        <v>76</v>
      </c>
      <c r="AY121" s="133" t="s">
        <v>132</v>
      </c>
      <c r="BK121" s="142">
        <f>BK122+BK295</f>
        <v>0</v>
      </c>
    </row>
    <row r="122" spans="2:63" s="12" customFormat="1" ht="22.75" customHeight="1">
      <c r="B122" s="132"/>
      <c r="D122" s="133" t="s">
        <v>75</v>
      </c>
      <c r="E122" s="143" t="s">
        <v>133</v>
      </c>
      <c r="F122" s="143" t="s">
        <v>134</v>
      </c>
      <c r="I122" s="135"/>
      <c r="J122" s="144">
        <f>BK122</f>
        <v>0</v>
      </c>
      <c r="L122" s="132"/>
      <c r="M122" s="137"/>
      <c r="N122" s="138"/>
      <c r="O122" s="138"/>
      <c r="P122" s="139">
        <f>SUM(P123:P294)</f>
        <v>0</v>
      </c>
      <c r="Q122" s="138"/>
      <c r="R122" s="139">
        <f>SUM(R123:R294)</f>
        <v>1878.18724</v>
      </c>
      <c r="S122" s="138"/>
      <c r="T122" s="140">
        <f>SUM(T123:T294)</f>
        <v>0</v>
      </c>
      <c r="AR122" s="133" t="s">
        <v>84</v>
      </c>
      <c r="AT122" s="141" t="s">
        <v>75</v>
      </c>
      <c r="AU122" s="141" t="s">
        <v>84</v>
      </c>
      <c r="AY122" s="133" t="s">
        <v>132</v>
      </c>
      <c r="BK122" s="142">
        <f>SUM(BK123:BK294)</f>
        <v>0</v>
      </c>
    </row>
    <row r="123" spans="1:65" s="2" customFormat="1" ht="16.5" customHeight="1">
      <c r="A123" s="33"/>
      <c r="B123" s="145"/>
      <c r="C123" s="146" t="s">
        <v>84</v>
      </c>
      <c r="D123" s="146" t="s">
        <v>135</v>
      </c>
      <c r="E123" s="147" t="s">
        <v>136</v>
      </c>
      <c r="F123" s="148" t="s">
        <v>137</v>
      </c>
      <c r="G123" s="149" t="s">
        <v>138</v>
      </c>
      <c r="H123" s="150">
        <v>0.937</v>
      </c>
      <c r="I123" s="151"/>
      <c r="J123" s="152">
        <f>ROUND(I123*H123,2)</f>
        <v>0</v>
      </c>
      <c r="K123" s="148" t="s">
        <v>139</v>
      </c>
      <c r="L123" s="34"/>
      <c r="M123" s="153" t="s">
        <v>1</v>
      </c>
      <c r="N123" s="154" t="s">
        <v>41</v>
      </c>
      <c r="O123" s="59"/>
      <c r="P123" s="155">
        <f>O123*H123</f>
        <v>0</v>
      </c>
      <c r="Q123" s="155">
        <v>0</v>
      </c>
      <c r="R123" s="155">
        <f>Q123*H123</f>
        <v>0</v>
      </c>
      <c r="S123" s="155">
        <v>0</v>
      </c>
      <c r="T123" s="156">
        <f>S123*H123</f>
        <v>0</v>
      </c>
      <c r="U123" s="33"/>
      <c r="V123" s="33"/>
      <c r="W123" s="33"/>
      <c r="X123" s="33"/>
      <c r="Y123" s="33"/>
      <c r="Z123" s="33"/>
      <c r="AA123" s="33"/>
      <c r="AB123" s="33"/>
      <c r="AC123" s="33"/>
      <c r="AD123" s="33"/>
      <c r="AE123" s="33"/>
      <c r="AR123" s="157" t="s">
        <v>140</v>
      </c>
      <c r="AT123" s="157" t="s">
        <v>135</v>
      </c>
      <c r="AU123" s="157" t="s">
        <v>86</v>
      </c>
      <c r="AY123" s="18" t="s">
        <v>132</v>
      </c>
      <c r="BE123" s="158">
        <f>IF(N123="základní",J123,0)</f>
        <v>0</v>
      </c>
      <c r="BF123" s="158">
        <f>IF(N123="snížená",J123,0)</f>
        <v>0</v>
      </c>
      <c r="BG123" s="158">
        <f>IF(N123="zákl. přenesená",J123,0)</f>
        <v>0</v>
      </c>
      <c r="BH123" s="158">
        <f>IF(N123="sníž. přenesená",J123,0)</f>
        <v>0</v>
      </c>
      <c r="BI123" s="158">
        <f>IF(N123="nulová",J123,0)</f>
        <v>0</v>
      </c>
      <c r="BJ123" s="18" t="s">
        <v>84</v>
      </c>
      <c r="BK123" s="158">
        <f>ROUND(I123*H123,2)</f>
        <v>0</v>
      </c>
      <c r="BL123" s="18" t="s">
        <v>140</v>
      </c>
      <c r="BM123" s="157" t="s">
        <v>451</v>
      </c>
    </row>
    <row r="124" spans="1:47" s="2" customFormat="1" ht="54">
      <c r="A124" s="33"/>
      <c r="B124" s="34"/>
      <c r="C124" s="33"/>
      <c r="D124" s="159" t="s">
        <v>142</v>
      </c>
      <c r="E124" s="33"/>
      <c r="F124" s="160" t="s">
        <v>143</v>
      </c>
      <c r="G124" s="33"/>
      <c r="H124" s="33"/>
      <c r="I124" s="161"/>
      <c r="J124" s="33"/>
      <c r="K124" s="33"/>
      <c r="L124" s="34"/>
      <c r="M124" s="162"/>
      <c r="N124" s="163"/>
      <c r="O124" s="59"/>
      <c r="P124" s="59"/>
      <c r="Q124" s="59"/>
      <c r="R124" s="59"/>
      <c r="S124" s="59"/>
      <c r="T124" s="60"/>
      <c r="U124" s="33"/>
      <c r="V124" s="33"/>
      <c r="W124" s="33"/>
      <c r="X124" s="33"/>
      <c r="Y124" s="33"/>
      <c r="Z124" s="33"/>
      <c r="AA124" s="33"/>
      <c r="AB124" s="33"/>
      <c r="AC124" s="33"/>
      <c r="AD124" s="33"/>
      <c r="AE124" s="33"/>
      <c r="AT124" s="18" t="s">
        <v>142</v>
      </c>
      <c r="AU124" s="18" t="s">
        <v>86</v>
      </c>
    </row>
    <row r="125" spans="2:51" s="13" customFormat="1" ht="10">
      <c r="B125" s="164"/>
      <c r="D125" s="159" t="s">
        <v>144</v>
      </c>
      <c r="E125" s="165" t="s">
        <v>1</v>
      </c>
      <c r="F125" s="166" t="s">
        <v>93</v>
      </c>
      <c r="H125" s="167">
        <v>0.937</v>
      </c>
      <c r="I125" s="168"/>
      <c r="L125" s="164"/>
      <c r="M125" s="169"/>
      <c r="N125" s="170"/>
      <c r="O125" s="170"/>
      <c r="P125" s="170"/>
      <c r="Q125" s="170"/>
      <c r="R125" s="170"/>
      <c r="S125" s="170"/>
      <c r="T125" s="171"/>
      <c r="AT125" s="165" t="s">
        <v>144</v>
      </c>
      <c r="AU125" s="165" t="s">
        <v>86</v>
      </c>
      <c r="AV125" s="13" t="s">
        <v>86</v>
      </c>
      <c r="AW125" s="13" t="s">
        <v>33</v>
      </c>
      <c r="AX125" s="13" t="s">
        <v>84</v>
      </c>
      <c r="AY125" s="165" t="s">
        <v>132</v>
      </c>
    </row>
    <row r="126" spans="1:65" s="2" customFormat="1" ht="16.5" customHeight="1">
      <c r="A126" s="33"/>
      <c r="B126" s="145"/>
      <c r="C126" s="146" t="s">
        <v>86</v>
      </c>
      <c r="D126" s="146" t="s">
        <v>135</v>
      </c>
      <c r="E126" s="147" t="s">
        <v>145</v>
      </c>
      <c r="F126" s="148" t="s">
        <v>146</v>
      </c>
      <c r="G126" s="149" t="s">
        <v>138</v>
      </c>
      <c r="H126" s="150">
        <v>0.265</v>
      </c>
      <c r="I126" s="151"/>
      <c r="J126" s="152">
        <f>ROUND(I126*H126,2)</f>
        <v>0</v>
      </c>
      <c r="K126" s="148" t="s">
        <v>139</v>
      </c>
      <c r="L126" s="34"/>
      <c r="M126" s="153" t="s">
        <v>1</v>
      </c>
      <c r="N126" s="154" t="s">
        <v>41</v>
      </c>
      <c r="O126" s="59"/>
      <c r="P126" s="155">
        <f>O126*H126</f>
        <v>0</v>
      </c>
      <c r="Q126" s="155">
        <v>0</v>
      </c>
      <c r="R126" s="155">
        <f>Q126*H126</f>
        <v>0</v>
      </c>
      <c r="S126" s="155">
        <v>0</v>
      </c>
      <c r="T126" s="156">
        <f>S126*H126</f>
        <v>0</v>
      </c>
      <c r="U126" s="33"/>
      <c r="V126" s="33"/>
      <c r="W126" s="33"/>
      <c r="X126" s="33"/>
      <c r="Y126" s="33"/>
      <c r="Z126" s="33"/>
      <c r="AA126" s="33"/>
      <c r="AB126" s="33"/>
      <c r="AC126" s="33"/>
      <c r="AD126" s="33"/>
      <c r="AE126" s="33"/>
      <c r="AR126" s="157" t="s">
        <v>140</v>
      </c>
      <c r="AT126" s="157" t="s">
        <v>135</v>
      </c>
      <c r="AU126" s="157" t="s">
        <v>86</v>
      </c>
      <c r="AY126" s="18" t="s">
        <v>132</v>
      </c>
      <c r="BE126" s="158">
        <f>IF(N126="základní",J126,0)</f>
        <v>0</v>
      </c>
      <c r="BF126" s="158">
        <f>IF(N126="snížená",J126,0)</f>
        <v>0</v>
      </c>
      <c r="BG126" s="158">
        <f>IF(N126="zákl. přenesená",J126,0)</f>
        <v>0</v>
      </c>
      <c r="BH126" s="158">
        <f>IF(N126="sníž. přenesená",J126,0)</f>
        <v>0</v>
      </c>
      <c r="BI126" s="158">
        <f>IF(N126="nulová",J126,0)</f>
        <v>0</v>
      </c>
      <c r="BJ126" s="18" t="s">
        <v>84</v>
      </c>
      <c r="BK126" s="158">
        <f>ROUND(I126*H126,2)</f>
        <v>0</v>
      </c>
      <c r="BL126" s="18" t="s">
        <v>140</v>
      </c>
      <c r="BM126" s="157" t="s">
        <v>452</v>
      </c>
    </row>
    <row r="127" spans="1:47" s="2" customFormat="1" ht="54">
      <c r="A127" s="33"/>
      <c r="B127" s="34"/>
      <c r="C127" s="33"/>
      <c r="D127" s="159" t="s">
        <v>142</v>
      </c>
      <c r="E127" s="33"/>
      <c r="F127" s="160" t="s">
        <v>148</v>
      </c>
      <c r="G127" s="33"/>
      <c r="H127" s="33"/>
      <c r="I127" s="161"/>
      <c r="J127" s="33"/>
      <c r="K127" s="33"/>
      <c r="L127" s="34"/>
      <c r="M127" s="162"/>
      <c r="N127" s="163"/>
      <c r="O127" s="59"/>
      <c r="P127" s="59"/>
      <c r="Q127" s="59"/>
      <c r="R127" s="59"/>
      <c r="S127" s="59"/>
      <c r="T127" s="60"/>
      <c r="U127" s="33"/>
      <c r="V127" s="33"/>
      <c r="W127" s="33"/>
      <c r="X127" s="33"/>
      <c r="Y127" s="33"/>
      <c r="Z127" s="33"/>
      <c r="AA127" s="33"/>
      <c r="AB127" s="33"/>
      <c r="AC127" s="33"/>
      <c r="AD127" s="33"/>
      <c r="AE127" s="33"/>
      <c r="AT127" s="18" t="s">
        <v>142</v>
      </c>
      <c r="AU127" s="18" t="s">
        <v>86</v>
      </c>
    </row>
    <row r="128" spans="2:51" s="13" customFormat="1" ht="10">
      <c r="B128" s="164"/>
      <c r="D128" s="159" t="s">
        <v>144</v>
      </c>
      <c r="E128" s="165" t="s">
        <v>1</v>
      </c>
      <c r="F128" s="166" t="s">
        <v>95</v>
      </c>
      <c r="H128" s="167">
        <v>0.265</v>
      </c>
      <c r="I128" s="168"/>
      <c r="L128" s="164"/>
      <c r="M128" s="169"/>
      <c r="N128" s="170"/>
      <c r="O128" s="170"/>
      <c r="P128" s="170"/>
      <c r="Q128" s="170"/>
      <c r="R128" s="170"/>
      <c r="S128" s="170"/>
      <c r="T128" s="171"/>
      <c r="AT128" s="165" t="s">
        <v>144</v>
      </c>
      <c r="AU128" s="165" t="s">
        <v>86</v>
      </c>
      <c r="AV128" s="13" t="s">
        <v>86</v>
      </c>
      <c r="AW128" s="13" t="s">
        <v>33</v>
      </c>
      <c r="AX128" s="13" t="s">
        <v>84</v>
      </c>
      <c r="AY128" s="165" t="s">
        <v>132</v>
      </c>
    </row>
    <row r="129" spans="1:65" s="2" customFormat="1" ht="16.5" customHeight="1">
      <c r="A129" s="33"/>
      <c r="B129" s="145"/>
      <c r="C129" s="146" t="s">
        <v>149</v>
      </c>
      <c r="D129" s="146" t="s">
        <v>135</v>
      </c>
      <c r="E129" s="147" t="s">
        <v>150</v>
      </c>
      <c r="F129" s="148" t="s">
        <v>151</v>
      </c>
      <c r="G129" s="149" t="s">
        <v>152</v>
      </c>
      <c r="H129" s="150">
        <v>174</v>
      </c>
      <c r="I129" s="151"/>
      <c r="J129" s="152">
        <f>ROUND(I129*H129,2)</f>
        <v>0</v>
      </c>
      <c r="K129" s="148" t="s">
        <v>139</v>
      </c>
      <c r="L129" s="34"/>
      <c r="M129" s="153" t="s">
        <v>1</v>
      </c>
      <c r="N129" s="154" t="s">
        <v>41</v>
      </c>
      <c r="O129" s="59"/>
      <c r="P129" s="155">
        <f>O129*H129</f>
        <v>0</v>
      </c>
      <c r="Q129" s="155">
        <v>0</v>
      </c>
      <c r="R129" s="155">
        <f>Q129*H129</f>
        <v>0</v>
      </c>
      <c r="S129" s="155">
        <v>0</v>
      </c>
      <c r="T129" s="156">
        <f>S129*H129</f>
        <v>0</v>
      </c>
      <c r="U129" s="33"/>
      <c r="V129" s="33"/>
      <c r="W129" s="33"/>
      <c r="X129" s="33"/>
      <c r="Y129" s="33"/>
      <c r="Z129" s="33"/>
      <c r="AA129" s="33"/>
      <c r="AB129" s="33"/>
      <c r="AC129" s="33"/>
      <c r="AD129" s="33"/>
      <c r="AE129" s="33"/>
      <c r="AR129" s="157" t="s">
        <v>140</v>
      </c>
      <c r="AT129" s="157" t="s">
        <v>135</v>
      </c>
      <c r="AU129" s="157" t="s">
        <v>86</v>
      </c>
      <c r="AY129" s="18" t="s">
        <v>132</v>
      </c>
      <c r="BE129" s="158">
        <f>IF(N129="základní",J129,0)</f>
        <v>0</v>
      </c>
      <c r="BF129" s="158">
        <f>IF(N129="snížená",J129,0)</f>
        <v>0</v>
      </c>
      <c r="BG129" s="158">
        <f>IF(N129="zákl. přenesená",J129,0)</f>
        <v>0</v>
      </c>
      <c r="BH129" s="158">
        <f>IF(N129="sníž. přenesená",J129,0)</f>
        <v>0</v>
      </c>
      <c r="BI129" s="158">
        <f>IF(N129="nulová",J129,0)</f>
        <v>0</v>
      </c>
      <c r="BJ129" s="18" t="s">
        <v>84</v>
      </c>
      <c r="BK129" s="158">
        <f>ROUND(I129*H129,2)</f>
        <v>0</v>
      </c>
      <c r="BL129" s="18" t="s">
        <v>140</v>
      </c>
      <c r="BM129" s="157" t="s">
        <v>453</v>
      </c>
    </row>
    <row r="130" spans="1:47" s="2" customFormat="1" ht="18">
      <c r="A130" s="33"/>
      <c r="B130" s="34"/>
      <c r="C130" s="33"/>
      <c r="D130" s="159" t="s">
        <v>142</v>
      </c>
      <c r="E130" s="33"/>
      <c r="F130" s="160" t="s">
        <v>154</v>
      </c>
      <c r="G130" s="33"/>
      <c r="H130" s="33"/>
      <c r="I130" s="161"/>
      <c r="J130" s="33"/>
      <c r="K130" s="33"/>
      <c r="L130" s="34"/>
      <c r="M130" s="162"/>
      <c r="N130" s="163"/>
      <c r="O130" s="59"/>
      <c r="P130" s="59"/>
      <c r="Q130" s="59"/>
      <c r="R130" s="59"/>
      <c r="S130" s="59"/>
      <c r="T130" s="60"/>
      <c r="U130" s="33"/>
      <c r="V130" s="33"/>
      <c r="W130" s="33"/>
      <c r="X130" s="33"/>
      <c r="Y130" s="33"/>
      <c r="Z130" s="33"/>
      <c r="AA130" s="33"/>
      <c r="AB130" s="33"/>
      <c r="AC130" s="33"/>
      <c r="AD130" s="33"/>
      <c r="AE130" s="33"/>
      <c r="AT130" s="18" t="s">
        <v>142</v>
      </c>
      <c r="AU130" s="18" t="s">
        <v>86</v>
      </c>
    </row>
    <row r="131" spans="2:51" s="14" customFormat="1" ht="10">
      <c r="B131" s="172"/>
      <c r="D131" s="159" t="s">
        <v>144</v>
      </c>
      <c r="E131" s="173" t="s">
        <v>1</v>
      </c>
      <c r="F131" s="174" t="s">
        <v>454</v>
      </c>
      <c r="H131" s="173" t="s">
        <v>1</v>
      </c>
      <c r="I131" s="175"/>
      <c r="L131" s="172"/>
      <c r="M131" s="176"/>
      <c r="N131" s="177"/>
      <c r="O131" s="177"/>
      <c r="P131" s="177"/>
      <c r="Q131" s="177"/>
      <c r="R131" s="177"/>
      <c r="S131" s="177"/>
      <c r="T131" s="178"/>
      <c r="AT131" s="173" t="s">
        <v>144</v>
      </c>
      <c r="AU131" s="173" t="s">
        <v>86</v>
      </c>
      <c r="AV131" s="14" t="s">
        <v>84</v>
      </c>
      <c r="AW131" s="14" t="s">
        <v>33</v>
      </c>
      <c r="AX131" s="14" t="s">
        <v>76</v>
      </c>
      <c r="AY131" s="173" t="s">
        <v>132</v>
      </c>
    </row>
    <row r="132" spans="2:51" s="13" customFormat="1" ht="10">
      <c r="B132" s="164"/>
      <c r="D132" s="159" t="s">
        <v>144</v>
      </c>
      <c r="E132" s="165" t="s">
        <v>1</v>
      </c>
      <c r="F132" s="166" t="s">
        <v>455</v>
      </c>
      <c r="H132" s="167">
        <v>160</v>
      </c>
      <c r="I132" s="168"/>
      <c r="L132" s="164"/>
      <c r="M132" s="169"/>
      <c r="N132" s="170"/>
      <c r="O132" s="170"/>
      <c r="P132" s="170"/>
      <c r="Q132" s="170"/>
      <c r="R132" s="170"/>
      <c r="S132" s="170"/>
      <c r="T132" s="171"/>
      <c r="AT132" s="165" t="s">
        <v>144</v>
      </c>
      <c r="AU132" s="165" t="s">
        <v>86</v>
      </c>
      <c r="AV132" s="13" t="s">
        <v>86</v>
      </c>
      <c r="AW132" s="13" t="s">
        <v>33</v>
      </c>
      <c r="AX132" s="13" t="s">
        <v>76</v>
      </c>
      <c r="AY132" s="165" t="s">
        <v>132</v>
      </c>
    </row>
    <row r="133" spans="2:51" s="14" customFormat="1" ht="10">
      <c r="B133" s="172"/>
      <c r="D133" s="159" t="s">
        <v>144</v>
      </c>
      <c r="E133" s="173" t="s">
        <v>1</v>
      </c>
      <c r="F133" s="174" t="s">
        <v>456</v>
      </c>
      <c r="H133" s="173" t="s">
        <v>1</v>
      </c>
      <c r="I133" s="175"/>
      <c r="L133" s="172"/>
      <c r="M133" s="176"/>
      <c r="N133" s="177"/>
      <c r="O133" s="177"/>
      <c r="P133" s="177"/>
      <c r="Q133" s="177"/>
      <c r="R133" s="177"/>
      <c r="S133" s="177"/>
      <c r="T133" s="178"/>
      <c r="AT133" s="173" t="s">
        <v>144</v>
      </c>
      <c r="AU133" s="173" t="s">
        <v>86</v>
      </c>
      <c r="AV133" s="14" t="s">
        <v>84</v>
      </c>
      <c r="AW133" s="14" t="s">
        <v>33</v>
      </c>
      <c r="AX133" s="14" t="s">
        <v>76</v>
      </c>
      <c r="AY133" s="173" t="s">
        <v>132</v>
      </c>
    </row>
    <row r="134" spans="2:51" s="13" customFormat="1" ht="10">
      <c r="B134" s="164"/>
      <c r="D134" s="159" t="s">
        <v>144</v>
      </c>
      <c r="E134" s="165" t="s">
        <v>1</v>
      </c>
      <c r="F134" s="166" t="s">
        <v>457</v>
      </c>
      <c r="H134" s="167">
        <v>14</v>
      </c>
      <c r="I134" s="168"/>
      <c r="L134" s="164"/>
      <c r="M134" s="169"/>
      <c r="N134" s="170"/>
      <c r="O134" s="170"/>
      <c r="P134" s="170"/>
      <c r="Q134" s="170"/>
      <c r="R134" s="170"/>
      <c r="S134" s="170"/>
      <c r="T134" s="171"/>
      <c r="AT134" s="165" t="s">
        <v>144</v>
      </c>
      <c r="AU134" s="165" t="s">
        <v>86</v>
      </c>
      <c r="AV134" s="13" t="s">
        <v>86</v>
      </c>
      <c r="AW134" s="13" t="s">
        <v>33</v>
      </c>
      <c r="AX134" s="13" t="s">
        <v>76</v>
      </c>
      <c r="AY134" s="165" t="s">
        <v>132</v>
      </c>
    </row>
    <row r="135" spans="2:51" s="15" customFormat="1" ht="10">
      <c r="B135" s="179"/>
      <c r="D135" s="159" t="s">
        <v>144</v>
      </c>
      <c r="E135" s="180" t="s">
        <v>1</v>
      </c>
      <c r="F135" s="181" t="s">
        <v>159</v>
      </c>
      <c r="H135" s="182">
        <v>174</v>
      </c>
      <c r="I135" s="183"/>
      <c r="L135" s="179"/>
      <c r="M135" s="184"/>
      <c r="N135" s="185"/>
      <c r="O135" s="185"/>
      <c r="P135" s="185"/>
      <c r="Q135" s="185"/>
      <c r="R135" s="185"/>
      <c r="S135" s="185"/>
      <c r="T135" s="186"/>
      <c r="AT135" s="180" t="s">
        <v>144</v>
      </c>
      <c r="AU135" s="180" t="s">
        <v>86</v>
      </c>
      <c r="AV135" s="15" t="s">
        <v>140</v>
      </c>
      <c r="AW135" s="15" t="s">
        <v>33</v>
      </c>
      <c r="AX135" s="15" t="s">
        <v>84</v>
      </c>
      <c r="AY135" s="180" t="s">
        <v>132</v>
      </c>
    </row>
    <row r="136" spans="1:65" s="2" customFormat="1" ht="16.5" customHeight="1">
      <c r="A136" s="33"/>
      <c r="B136" s="145"/>
      <c r="C136" s="146" t="s">
        <v>140</v>
      </c>
      <c r="D136" s="146" t="s">
        <v>135</v>
      </c>
      <c r="E136" s="147" t="s">
        <v>160</v>
      </c>
      <c r="F136" s="148" t="s">
        <v>161</v>
      </c>
      <c r="G136" s="149" t="s">
        <v>152</v>
      </c>
      <c r="H136" s="150">
        <v>12</v>
      </c>
      <c r="I136" s="151"/>
      <c r="J136" s="152">
        <f>ROUND(I136*H136,2)</f>
        <v>0</v>
      </c>
      <c r="K136" s="148" t="s">
        <v>139</v>
      </c>
      <c r="L136" s="34"/>
      <c r="M136" s="153" t="s">
        <v>1</v>
      </c>
      <c r="N136" s="154" t="s">
        <v>41</v>
      </c>
      <c r="O136" s="59"/>
      <c r="P136" s="155">
        <f>O136*H136</f>
        <v>0</v>
      </c>
      <c r="Q136" s="155">
        <v>0</v>
      </c>
      <c r="R136" s="155">
        <f>Q136*H136</f>
        <v>0</v>
      </c>
      <c r="S136" s="155">
        <v>0</v>
      </c>
      <c r="T136" s="156">
        <f>S136*H136</f>
        <v>0</v>
      </c>
      <c r="U136" s="33"/>
      <c r="V136" s="33"/>
      <c r="W136" s="33"/>
      <c r="X136" s="33"/>
      <c r="Y136" s="33"/>
      <c r="Z136" s="33"/>
      <c r="AA136" s="33"/>
      <c r="AB136" s="33"/>
      <c r="AC136" s="33"/>
      <c r="AD136" s="33"/>
      <c r="AE136" s="33"/>
      <c r="AR136" s="157" t="s">
        <v>140</v>
      </c>
      <c r="AT136" s="157" t="s">
        <v>135</v>
      </c>
      <c r="AU136" s="157" t="s">
        <v>86</v>
      </c>
      <c r="AY136" s="18" t="s">
        <v>132</v>
      </c>
      <c r="BE136" s="158">
        <f>IF(N136="základní",J136,0)</f>
        <v>0</v>
      </c>
      <c r="BF136" s="158">
        <f>IF(N136="snížená",J136,0)</f>
        <v>0</v>
      </c>
      <c r="BG136" s="158">
        <f>IF(N136="zákl. přenesená",J136,0)</f>
        <v>0</v>
      </c>
      <c r="BH136" s="158">
        <f>IF(N136="sníž. přenesená",J136,0)</f>
        <v>0</v>
      </c>
      <c r="BI136" s="158">
        <f>IF(N136="nulová",J136,0)</f>
        <v>0</v>
      </c>
      <c r="BJ136" s="18" t="s">
        <v>84</v>
      </c>
      <c r="BK136" s="158">
        <f>ROUND(I136*H136,2)</f>
        <v>0</v>
      </c>
      <c r="BL136" s="18" t="s">
        <v>140</v>
      </c>
      <c r="BM136" s="157" t="s">
        <v>458</v>
      </c>
    </row>
    <row r="137" spans="1:47" s="2" customFormat="1" ht="18">
      <c r="A137" s="33"/>
      <c r="B137" s="34"/>
      <c r="C137" s="33"/>
      <c r="D137" s="159" t="s">
        <v>142</v>
      </c>
      <c r="E137" s="33"/>
      <c r="F137" s="160" t="s">
        <v>163</v>
      </c>
      <c r="G137" s="33"/>
      <c r="H137" s="33"/>
      <c r="I137" s="161"/>
      <c r="J137" s="33"/>
      <c r="K137" s="33"/>
      <c r="L137" s="34"/>
      <c r="M137" s="162"/>
      <c r="N137" s="163"/>
      <c r="O137" s="59"/>
      <c r="P137" s="59"/>
      <c r="Q137" s="59"/>
      <c r="R137" s="59"/>
      <c r="S137" s="59"/>
      <c r="T137" s="60"/>
      <c r="U137" s="33"/>
      <c r="V137" s="33"/>
      <c r="W137" s="33"/>
      <c r="X137" s="33"/>
      <c r="Y137" s="33"/>
      <c r="Z137" s="33"/>
      <c r="AA137" s="33"/>
      <c r="AB137" s="33"/>
      <c r="AC137" s="33"/>
      <c r="AD137" s="33"/>
      <c r="AE137" s="33"/>
      <c r="AT137" s="18" t="s">
        <v>142</v>
      </c>
      <c r="AU137" s="18" t="s">
        <v>86</v>
      </c>
    </row>
    <row r="138" spans="2:51" s="14" customFormat="1" ht="10">
      <c r="B138" s="172"/>
      <c r="D138" s="159" t="s">
        <v>144</v>
      </c>
      <c r="E138" s="173" t="s">
        <v>1</v>
      </c>
      <c r="F138" s="174" t="s">
        <v>456</v>
      </c>
      <c r="H138" s="173" t="s">
        <v>1</v>
      </c>
      <c r="I138" s="175"/>
      <c r="L138" s="172"/>
      <c r="M138" s="176"/>
      <c r="N138" s="177"/>
      <c r="O138" s="177"/>
      <c r="P138" s="177"/>
      <c r="Q138" s="177"/>
      <c r="R138" s="177"/>
      <c r="S138" s="177"/>
      <c r="T138" s="178"/>
      <c r="AT138" s="173" t="s">
        <v>144</v>
      </c>
      <c r="AU138" s="173" t="s">
        <v>86</v>
      </c>
      <c r="AV138" s="14" t="s">
        <v>84</v>
      </c>
      <c r="AW138" s="14" t="s">
        <v>33</v>
      </c>
      <c r="AX138" s="14" t="s">
        <v>76</v>
      </c>
      <c r="AY138" s="173" t="s">
        <v>132</v>
      </c>
    </row>
    <row r="139" spans="2:51" s="13" customFormat="1" ht="10">
      <c r="B139" s="164"/>
      <c r="D139" s="159" t="s">
        <v>144</v>
      </c>
      <c r="E139" s="165" t="s">
        <v>1</v>
      </c>
      <c r="F139" s="166" t="s">
        <v>227</v>
      </c>
      <c r="H139" s="167">
        <v>12</v>
      </c>
      <c r="I139" s="168"/>
      <c r="L139" s="164"/>
      <c r="M139" s="169"/>
      <c r="N139" s="170"/>
      <c r="O139" s="170"/>
      <c r="P139" s="170"/>
      <c r="Q139" s="170"/>
      <c r="R139" s="170"/>
      <c r="S139" s="170"/>
      <c r="T139" s="171"/>
      <c r="AT139" s="165" t="s">
        <v>144</v>
      </c>
      <c r="AU139" s="165" t="s">
        <v>86</v>
      </c>
      <c r="AV139" s="13" t="s">
        <v>86</v>
      </c>
      <c r="AW139" s="13" t="s">
        <v>33</v>
      </c>
      <c r="AX139" s="13" t="s">
        <v>84</v>
      </c>
      <c r="AY139" s="165" t="s">
        <v>132</v>
      </c>
    </row>
    <row r="140" spans="1:65" s="2" customFormat="1" ht="16.5" customHeight="1">
      <c r="A140" s="33"/>
      <c r="B140" s="145"/>
      <c r="C140" s="146" t="s">
        <v>133</v>
      </c>
      <c r="D140" s="146" t="s">
        <v>135</v>
      </c>
      <c r="E140" s="147" t="s">
        <v>175</v>
      </c>
      <c r="F140" s="148" t="s">
        <v>176</v>
      </c>
      <c r="G140" s="149" t="s">
        <v>177</v>
      </c>
      <c r="H140" s="150">
        <v>20</v>
      </c>
      <c r="I140" s="151"/>
      <c r="J140" s="152">
        <f>ROUND(I140*H140,2)</f>
        <v>0</v>
      </c>
      <c r="K140" s="148" t="s">
        <v>139</v>
      </c>
      <c r="L140" s="34"/>
      <c r="M140" s="153" t="s">
        <v>1</v>
      </c>
      <c r="N140" s="154" t="s">
        <v>41</v>
      </c>
      <c r="O140" s="59"/>
      <c r="P140" s="155">
        <f>O140*H140</f>
        <v>0</v>
      </c>
      <c r="Q140" s="155">
        <v>0</v>
      </c>
      <c r="R140" s="155">
        <f>Q140*H140</f>
        <v>0</v>
      </c>
      <c r="S140" s="155">
        <v>0</v>
      </c>
      <c r="T140" s="156">
        <f>S140*H140</f>
        <v>0</v>
      </c>
      <c r="U140" s="33"/>
      <c r="V140" s="33"/>
      <c r="W140" s="33"/>
      <c r="X140" s="33"/>
      <c r="Y140" s="33"/>
      <c r="Z140" s="33"/>
      <c r="AA140" s="33"/>
      <c r="AB140" s="33"/>
      <c r="AC140" s="33"/>
      <c r="AD140" s="33"/>
      <c r="AE140" s="33"/>
      <c r="AR140" s="157" t="s">
        <v>140</v>
      </c>
      <c r="AT140" s="157" t="s">
        <v>135</v>
      </c>
      <c r="AU140" s="157" t="s">
        <v>86</v>
      </c>
      <c r="AY140" s="18" t="s">
        <v>132</v>
      </c>
      <c r="BE140" s="158">
        <f>IF(N140="základní",J140,0)</f>
        <v>0</v>
      </c>
      <c r="BF140" s="158">
        <f>IF(N140="snížená",J140,0)</f>
        <v>0</v>
      </c>
      <c r="BG140" s="158">
        <f>IF(N140="zákl. přenesená",J140,0)</f>
        <v>0</v>
      </c>
      <c r="BH140" s="158">
        <f>IF(N140="sníž. přenesená",J140,0)</f>
        <v>0</v>
      </c>
      <c r="BI140" s="158">
        <f>IF(N140="nulová",J140,0)</f>
        <v>0</v>
      </c>
      <c r="BJ140" s="18" t="s">
        <v>84</v>
      </c>
      <c r="BK140" s="158">
        <f>ROUND(I140*H140,2)</f>
        <v>0</v>
      </c>
      <c r="BL140" s="18" t="s">
        <v>140</v>
      </c>
      <c r="BM140" s="157" t="s">
        <v>459</v>
      </c>
    </row>
    <row r="141" spans="1:47" s="2" customFormat="1" ht="18">
      <c r="A141" s="33"/>
      <c r="B141" s="34"/>
      <c r="C141" s="33"/>
      <c r="D141" s="159" t="s">
        <v>142</v>
      </c>
      <c r="E141" s="33"/>
      <c r="F141" s="160" t="s">
        <v>179</v>
      </c>
      <c r="G141" s="33"/>
      <c r="H141" s="33"/>
      <c r="I141" s="161"/>
      <c r="J141" s="33"/>
      <c r="K141" s="33"/>
      <c r="L141" s="34"/>
      <c r="M141" s="162"/>
      <c r="N141" s="163"/>
      <c r="O141" s="59"/>
      <c r="P141" s="59"/>
      <c r="Q141" s="59"/>
      <c r="R141" s="59"/>
      <c r="S141" s="59"/>
      <c r="T141" s="60"/>
      <c r="U141" s="33"/>
      <c r="V141" s="33"/>
      <c r="W141" s="33"/>
      <c r="X141" s="33"/>
      <c r="Y141" s="33"/>
      <c r="Z141" s="33"/>
      <c r="AA141" s="33"/>
      <c r="AB141" s="33"/>
      <c r="AC141" s="33"/>
      <c r="AD141" s="33"/>
      <c r="AE141" s="33"/>
      <c r="AT141" s="18" t="s">
        <v>142</v>
      </c>
      <c r="AU141" s="18" t="s">
        <v>86</v>
      </c>
    </row>
    <row r="142" spans="1:65" s="2" customFormat="1" ht="16.5" customHeight="1">
      <c r="A142" s="33"/>
      <c r="B142" s="145"/>
      <c r="C142" s="146" t="s">
        <v>174</v>
      </c>
      <c r="D142" s="146" t="s">
        <v>135</v>
      </c>
      <c r="E142" s="147" t="s">
        <v>183</v>
      </c>
      <c r="F142" s="148" t="s">
        <v>184</v>
      </c>
      <c r="G142" s="149" t="s">
        <v>185</v>
      </c>
      <c r="H142" s="150">
        <v>277.352</v>
      </c>
      <c r="I142" s="151"/>
      <c r="J142" s="152">
        <f>ROUND(I142*H142,2)</f>
        <v>0</v>
      </c>
      <c r="K142" s="148" t="s">
        <v>139</v>
      </c>
      <c r="L142" s="34"/>
      <c r="M142" s="153" t="s">
        <v>1</v>
      </c>
      <c r="N142" s="154" t="s">
        <v>41</v>
      </c>
      <c r="O142" s="59"/>
      <c r="P142" s="155">
        <f>O142*H142</f>
        <v>0</v>
      </c>
      <c r="Q142" s="155">
        <v>0</v>
      </c>
      <c r="R142" s="155">
        <f>Q142*H142</f>
        <v>0</v>
      </c>
      <c r="S142" s="155">
        <v>0</v>
      </c>
      <c r="T142" s="156">
        <f>S142*H142</f>
        <v>0</v>
      </c>
      <c r="U142" s="33"/>
      <c r="V142" s="33"/>
      <c r="W142" s="33"/>
      <c r="X142" s="33"/>
      <c r="Y142" s="33"/>
      <c r="Z142" s="33"/>
      <c r="AA142" s="33"/>
      <c r="AB142" s="33"/>
      <c r="AC142" s="33"/>
      <c r="AD142" s="33"/>
      <c r="AE142" s="33"/>
      <c r="AR142" s="157" t="s">
        <v>140</v>
      </c>
      <c r="AT142" s="157" t="s">
        <v>135</v>
      </c>
      <c r="AU142" s="157" t="s">
        <v>86</v>
      </c>
      <c r="AY142" s="18" t="s">
        <v>132</v>
      </c>
      <c r="BE142" s="158">
        <f>IF(N142="základní",J142,0)</f>
        <v>0</v>
      </c>
      <c r="BF142" s="158">
        <f>IF(N142="snížená",J142,0)</f>
        <v>0</v>
      </c>
      <c r="BG142" s="158">
        <f>IF(N142="zákl. přenesená",J142,0)</f>
        <v>0</v>
      </c>
      <c r="BH142" s="158">
        <f>IF(N142="sníž. přenesená",J142,0)</f>
        <v>0</v>
      </c>
      <c r="BI142" s="158">
        <f>IF(N142="nulová",J142,0)</f>
        <v>0</v>
      </c>
      <c r="BJ142" s="18" t="s">
        <v>84</v>
      </c>
      <c r="BK142" s="158">
        <f>ROUND(I142*H142,2)</f>
        <v>0</v>
      </c>
      <c r="BL142" s="18" t="s">
        <v>140</v>
      </c>
      <c r="BM142" s="157" t="s">
        <v>460</v>
      </c>
    </row>
    <row r="143" spans="1:47" s="2" customFormat="1" ht="27">
      <c r="A143" s="33"/>
      <c r="B143" s="34"/>
      <c r="C143" s="33"/>
      <c r="D143" s="159" t="s">
        <v>142</v>
      </c>
      <c r="E143" s="33"/>
      <c r="F143" s="160" t="s">
        <v>187</v>
      </c>
      <c r="G143" s="33"/>
      <c r="H143" s="33"/>
      <c r="I143" s="161"/>
      <c r="J143" s="33"/>
      <c r="K143" s="33"/>
      <c r="L143" s="34"/>
      <c r="M143" s="162"/>
      <c r="N143" s="163"/>
      <c r="O143" s="59"/>
      <c r="P143" s="59"/>
      <c r="Q143" s="59"/>
      <c r="R143" s="59"/>
      <c r="S143" s="59"/>
      <c r="T143" s="60"/>
      <c r="U143" s="33"/>
      <c r="V143" s="33"/>
      <c r="W143" s="33"/>
      <c r="X143" s="33"/>
      <c r="Y143" s="33"/>
      <c r="Z143" s="33"/>
      <c r="AA143" s="33"/>
      <c r="AB143" s="33"/>
      <c r="AC143" s="33"/>
      <c r="AD143" s="33"/>
      <c r="AE143" s="33"/>
      <c r="AT143" s="18" t="s">
        <v>142</v>
      </c>
      <c r="AU143" s="18" t="s">
        <v>86</v>
      </c>
    </row>
    <row r="144" spans="2:51" s="14" customFormat="1" ht="10">
      <c r="B144" s="172"/>
      <c r="D144" s="159" t="s">
        <v>144</v>
      </c>
      <c r="E144" s="173" t="s">
        <v>1</v>
      </c>
      <c r="F144" s="174" t="s">
        <v>188</v>
      </c>
      <c r="H144" s="173" t="s">
        <v>1</v>
      </c>
      <c r="I144" s="175"/>
      <c r="L144" s="172"/>
      <c r="M144" s="176"/>
      <c r="N144" s="177"/>
      <c r="O144" s="177"/>
      <c r="P144" s="177"/>
      <c r="Q144" s="177"/>
      <c r="R144" s="177"/>
      <c r="S144" s="177"/>
      <c r="T144" s="178"/>
      <c r="AT144" s="173" t="s">
        <v>144</v>
      </c>
      <c r="AU144" s="173" t="s">
        <v>86</v>
      </c>
      <c r="AV144" s="14" t="s">
        <v>84</v>
      </c>
      <c r="AW144" s="14" t="s">
        <v>33</v>
      </c>
      <c r="AX144" s="14" t="s">
        <v>76</v>
      </c>
      <c r="AY144" s="173" t="s">
        <v>132</v>
      </c>
    </row>
    <row r="145" spans="2:51" s="13" customFormat="1" ht="10">
      <c r="B145" s="164"/>
      <c r="D145" s="159" t="s">
        <v>144</v>
      </c>
      <c r="E145" s="165" t="s">
        <v>189</v>
      </c>
      <c r="F145" s="166" t="s">
        <v>190</v>
      </c>
      <c r="H145" s="167">
        <v>277.352</v>
      </c>
      <c r="I145" s="168"/>
      <c r="L145" s="164"/>
      <c r="M145" s="169"/>
      <c r="N145" s="170"/>
      <c r="O145" s="170"/>
      <c r="P145" s="170"/>
      <c r="Q145" s="170"/>
      <c r="R145" s="170"/>
      <c r="S145" s="170"/>
      <c r="T145" s="171"/>
      <c r="AT145" s="165" t="s">
        <v>144</v>
      </c>
      <c r="AU145" s="165" t="s">
        <v>86</v>
      </c>
      <c r="AV145" s="13" t="s">
        <v>86</v>
      </c>
      <c r="AW145" s="13" t="s">
        <v>33</v>
      </c>
      <c r="AX145" s="13" t="s">
        <v>84</v>
      </c>
      <c r="AY145" s="165" t="s">
        <v>132</v>
      </c>
    </row>
    <row r="146" spans="1:65" s="2" customFormat="1" ht="16.5" customHeight="1">
      <c r="A146" s="33"/>
      <c r="B146" s="145"/>
      <c r="C146" s="146" t="s">
        <v>182</v>
      </c>
      <c r="D146" s="146" t="s">
        <v>135</v>
      </c>
      <c r="E146" s="147" t="s">
        <v>192</v>
      </c>
      <c r="F146" s="148" t="s">
        <v>193</v>
      </c>
      <c r="G146" s="149" t="s">
        <v>185</v>
      </c>
      <c r="H146" s="150">
        <v>145.75</v>
      </c>
      <c r="I146" s="151"/>
      <c r="J146" s="152">
        <f>ROUND(I146*H146,2)</f>
        <v>0</v>
      </c>
      <c r="K146" s="148" t="s">
        <v>139</v>
      </c>
      <c r="L146" s="34"/>
      <c r="M146" s="153" t="s">
        <v>1</v>
      </c>
      <c r="N146" s="154" t="s">
        <v>41</v>
      </c>
      <c r="O146" s="59"/>
      <c r="P146" s="155">
        <f>O146*H146</f>
        <v>0</v>
      </c>
      <c r="Q146" s="155">
        <v>0</v>
      </c>
      <c r="R146" s="155">
        <f>Q146*H146</f>
        <v>0</v>
      </c>
      <c r="S146" s="155">
        <v>0</v>
      </c>
      <c r="T146" s="156">
        <f>S146*H146</f>
        <v>0</v>
      </c>
      <c r="U146" s="33"/>
      <c r="V146" s="33"/>
      <c r="W146" s="33"/>
      <c r="X146" s="33"/>
      <c r="Y146" s="33"/>
      <c r="Z146" s="33"/>
      <c r="AA146" s="33"/>
      <c r="AB146" s="33"/>
      <c r="AC146" s="33"/>
      <c r="AD146" s="33"/>
      <c r="AE146" s="33"/>
      <c r="AR146" s="157" t="s">
        <v>140</v>
      </c>
      <c r="AT146" s="157" t="s">
        <v>135</v>
      </c>
      <c r="AU146" s="157" t="s">
        <v>86</v>
      </c>
      <c r="AY146" s="18" t="s">
        <v>132</v>
      </c>
      <c r="BE146" s="158">
        <f>IF(N146="základní",J146,0)</f>
        <v>0</v>
      </c>
      <c r="BF146" s="158">
        <f>IF(N146="snížená",J146,0)</f>
        <v>0</v>
      </c>
      <c r="BG146" s="158">
        <f>IF(N146="zákl. přenesená",J146,0)</f>
        <v>0</v>
      </c>
      <c r="BH146" s="158">
        <f>IF(N146="sníž. přenesená",J146,0)</f>
        <v>0</v>
      </c>
      <c r="BI146" s="158">
        <f>IF(N146="nulová",J146,0)</f>
        <v>0</v>
      </c>
      <c r="BJ146" s="18" t="s">
        <v>84</v>
      </c>
      <c r="BK146" s="158">
        <f>ROUND(I146*H146,2)</f>
        <v>0</v>
      </c>
      <c r="BL146" s="18" t="s">
        <v>140</v>
      </c>
      <c r="BM146" s="157" t="s">
        <v>461</v>
      </c>
    </row>
    <row r="147" spans="1:47" s="2" customFormat="1" ht="27">
      <c r="A147" s="33"/>
      <c r="B147" s="34"/>
      <c r="C147" s="33"/>
      <c r="D147" s="159" t="s">
        <v>142</v>
      </c>
      <c r="E147" s="33"/>
      <c r="F147" s="160" t="s">
        <v>195</v>
      </c>
      <c r="G147" s="33"/>
      <c r="H147" s="33"/>
      <c r="I147" s="161"/>
      <c r="J147" s="33"/>
      <c r="K147" s="33"/>
      <c r="L147" s="34"/>
      <c r="M147" s="162"/>
      <c r="N147" s="163"/>
      <c r="O147" s="59"/>
      <c r="P147" s="59"/>
      <c r="Q147" s="59"/>
      <c r="R147" s="59"/>
      <c r="S147" s="59"/>
      <c r="T147" s="60"/>
      <c r="U147" s="33"/>
      <c r="V147" s="33"/>
      <c r="W147" s="33"/>
      <c r="X147" s="33"/>
      <c r="Y147" s="33"/>
      <c r="Z147" s="33"/>
      <c r="AA147" s="33"/>
      <c r="AB147" s="33"/>
      <c r="AC147" s="33"/>
      <c r="AD147" s="33"/>
      <c r="AE147" s="33"/>
      <c r="AT147" s="18" t="s">
        <v>142</v>
      </c>
      <c r="AU147" s="18" t="s">
        <v>86</v>
      </c>
    </row>
    <row r="148" spans="2:51" s="14" customFormat="1" ht="10">
      <c r="B148" s="172"/>
      <c r="D148" s="159" t="s">
        <v>144</v>
      </c>
      <c r="E148" s="173" t="s">
        <v>1</v>
      </c>
      <c r="F148" s="174" t="s">
        <v>196</v>
      </c>
      <c r="H148" s="173" t="s">
        <v>1</v>
      </c>
      <c r="I148" s="175"/>
      <c r="L148" s="172"/>
      <c r="M148" s="176"/>
      <c r="N148" s="177"/>
      <c r="O148" s="177"/>
      <c r="P148" s="177"/>
      <c r="Q148" s="177"/>
      <c r="R148" s="177"/>
      <c r="S148" s="177"/>
      <c r="T148" s="178"/>
      <c r="AT148" s="173" t="s">
        <v>144</v>
      </c>
      <c r="AU148" s="173" t="s">
        <v>86</v>
      </c>
      <c r="AV148" s="14" t="s">
        <v>84</v>
      </c>
      <c r="AW148" s="14" t="s">
        <v>33</v>
      </c>
      <c r="AX148" s="14" t="s">
        <v>76</v>
      </c>
      <c r="AY148" s="173" t="s">
        <v>132</v>
      </c>
    </row>
    <row r="149" spans="2:51" s="13" customFormat="1" ht="10">
      <c r="B149" s="164"/>
      <c r="D149" s="159" t="s">
        <v>144</v>
      </c>
      <c r="E149" s="165" t="s">
        <v>197</v>
      </c>
      <c r="F149" s="166" t="s">
        <v>198</v>
      </c>
      <c r="H149" s="167">
        <v>145.75</v>
      </c>
      <c r="I149" s="168"/>
      <c r="L149" s="164"/>
      <c r="M149" s="169"/>
      <c r="N149" s="170"/>
      <c r="O149" s="170"/>
      <c r="P149" s="170"/>
      <c r="Q149" s="170"/>
      <c r="R149" s="170"/>
      <c r="S149" s="170"/>
      <c r="T149" s="171"/>
      <c r="AT149" s="165" t="s">
        <v>144</v>
      </c>
      <c r="AU149" s="165" t="s">
        <v>86</v>
      </c>
      <c r="AV149" s="13" t="s">
        <v>86</v>
      </c>
      <c r="AW149" s="13" t="s">
        <v>33</v>
      </c>
      <c r="AX149" s="13" t="s">
        <v>84</v>
      </c>
      <c r="AY149" s="165" t="s">
        <v>132</v>
      </c>
    </row>
    <row r="150" spans="1:65" s="2" customFormat="1" ht="16.5" customHeight="1">
      <c r="A150" s="33"/>
      <c r="B150" s="145"/>
      <c r="C150" s="146" t="s">
        <v>191</v>
      </c>
      <c r="D150" s="146" t="s">
        <v>135</v>
      </c>
      <c r="E150" s="147" t="s">
        <v>462</v>
      </c>
      <c r="F150" s="148" t="s">
        <v>463</v>
      </c>
      <c r="G150" s="149" t="s">
        <v>138</v>
      </c>
      <c r="H150" s="150">
        <v>0.05</v>
      </c>
      <c r="I150" s="151"/>
      <c r="J150" s="152">
        <f>ROUND(I150*H150,2)</f>
        <v>0</v>
      </c>
      <c r="K150" s="148" t="s">
        <v>139</v>
      </c>
      <c r="L150" s="34"/>
      <c r="M150" s="153" t="s">
        <v>1</v>
      </c>
      <c r="N150" s="154" t="s">
        <v>41</v>
      </c>
      <c r="O150" s="59"/>
      <c r="P150" s="155">
        <f>O150*H150</f>
        <v>0</v>
      </c>
      <c r="Q150" s="155">
        <v>0</v>
      </c>
      <c r="R150" s="155">
        <f>Q150*H150</f>
        <v>0</v>
      </c>
      <c r="S150" s="155">
        <v>0</v>
      </c>
      <c r="T150" s="156">
        <f>S150*H150</f>
        <v>0</v>
      </c>
      <c r="U150" s="33"/>
      <c r="V150" s="33"/>
      <c r="W150" s="33"/>
      <c r="X150" s="33"/>
      <c r="Y150" s="33"/>
      <c r="Z150" s="33"/>
      <c r="AA150" s="33"/>
      <c r="AB150" s="33"/>
      <c r="AC150" s="33"/>
      <c r="AD150" s="33"/>
      <c r="AE150" s="33"/>
      <c r="AR150" s="157" t="s">
        <v>140</v>
      </c>
      <c r="AT150" s="157" t="s">
        <v>135</v>
      </c>
      <c r="AU150" s="157" t="s">
        <v>86</v>
      </c>
      <c r="AY150" s="18" t="s">
        <v>132</v>
      </c>
      <c r="BE150" s="158">
        <f>IF(N150="základní",J150,0)</f>
        <v>0</v>
      </c>
      <c r="BF150" s="158">
        <f>IF(N150="snížená",J150,0)</f>
        <v>0</v>
      </c>
      <c r="BG150" s="158">
        <f>IF(N150="zákl. přenesená",J150,0)</f>
        <v>0</v>
      </c>
      <c r="BH150" s="158">
        <f>IF(N150="sníž. přenesená",J150,0)</f>
        <v>0</v>
      </c>
      <c r="BI150" s="158">
        <f>IF(N150="nulová",J150,0)</f>
        <v>0</v>
      </c>
      <c r="BJ150" s="18" t="s">
        <v>84</v>
      </c>
      <c r="BK150" s="158">
        <f>ROUND(I150*H150,2)</f>
        <v>0</v>
      </c>
      <c r="BL150" s="18" t="s">
        <v>140</v>
      </c>
      <c r="BM150" s="157" t="s">
        <v>464</v>
      </c>
    </row>
    <row r="151" spans="1:47" s="2" customFormat="1" ht="27">
      <c r="A151" s="33"/>
      <c r="B151" s="34"/>
      <c r="C151" s="33"/>
      <c r="D151" s="159" t="s">
        <v>142</v>
      </c>
      <c r="E151" s="33"/>
      <c r="F151" s="160" t="s">
        <v>465</v>
      </c>
      <c r="G151" s="33"/>
      <c r="H151" s="33"/>
      <c r="I151" s="161"/>
      <c r="J151" s="33"/>
      <c r="K151" s="33"/>
      <c r="L151" s="34"/>
      <c r="M151" s="162"/>
      <c r="N151" s="163"/>
      <c r="O151" s="59"/>
      <c r="P151" s="59"/>
      <c r="Q151" s="59"/>
      <c r="R151" s="59"/>
      <c r="S151" s="59"/>
      <c r="T151" s="60"/>
      <c r="U151" s="33"/>
      <c r="V151" s="33"/>
      <c r="W151" s="33"/>
      <c r="X151" s="33"/>
      <c r="Y151" s="33"/>
      <c r="Z151" s="33"/>
      <c r="AA151" s="33"/>
      <c r="AB151" s="33"/>
      <c r="AC151" s="33"/>
      <c r="AD151" s="33"/>
      <c r="AE151" s="33"/>
      <c r="AT151" s="18" t="s">
        <v>142</v>
      </c>
      <c r="AU151" s="18" t="s">
        <v>86</v>
      </c>
    </row>
    <row r="152" spans="2:51" s="14" customFormat="1" ht="10">
      <c r="B152" s="172"/>
      <c r="D152" s="159" t="s">
        <v>144</v>
      </c>
      <c r="E152" s="173" t="s">
        <v>1</v>
      </c>
      <c r="F152" s="174" t="s">
        <v>466</v>
      </c>
      <c r="H152" s="173" t="s">
        <v>1</v>
      </c>
      <c r="I152" s="175"/>
      <c r="L152" s="172"/>
      <c r="M152" s="176"/>
      <c r="N152" s="177"/>
      <c r="O152" s="177"/>
      <c r="P152" s="177"/>
      <c r="Q152" s="177"/>
      <c r="R152" s="177"/>
      <c r="S152" s="177"/>
      <c r="T152" s="178"/>
      <c r="AT152" s="173" t="s">
        <v>144</v>
      </c>
      <c r="AU152" s="173" t="s">
        <v>86</v>
      </c>
      <c r="AV152" s="14" t="s">
        <v>84</v>
      </c>
      <c r="AW152" s="14" t="s">
        <v>33</v>
      </c>
      <c r="AX152" s="14" t="s">
        <v>76</v>
      </c>
      <c r="AY152" s="173" t="s">
        <v>132</v>
      </c>
    </row>
    <row r="153" spans="2:51" s="14" customFormat="1" ht="10">
      <c r="B153" s="172"/>
      <c r="D153" s="159" t="s">
        <v>144</v>
      </c>
      <c r="E153" s="173" t="s">
        <v>1</v>
      </c>
      <c r="F153" s="174" t="s">
        <v>467</v>
      </c>
      <c r="H153" s="173" t="s">
        <v>1</v>
      </c>
      <c r="I153" s="175"/>
      <c r="L153" s="172"/>
      <c r="M153" s="176"/>
      <c r="N153" s="177"/>
      <c r="O153" s="177"/>
      <c r="P153" s="177"/>
      <c r="Q153" s="177"/>
      <c r="R153" s="177"/>
      <c r="S153" s="177"/>
      <c r="T153" s="178"/>
      <c r="AT153" s="173" t="s">
        <v>144</v>
      </c>
      <c r="AU153" s="173" t="s">
        <v>86</v>
      </c>
      <c r="AV153" s="14" t="s">
        <v>84</v>
      </c>
      <c r="AW153" s="14" t="s">
        <v>33</v>
      </c>
      <c r="AX153" s="14" t="s">
        <v>76</v>
      </c>
      <c r="AY153" s="173" t="s">
        <v>132</v>
      </c>
    </row>
    <row r="154" spans="2:51" s="13" customFormat="1" ht="10">
      <c r="B154" s="164"/>
      <c r="D154" s="159" t="s">
        <v>144</v>
      </c>
      <c r="E154" s="165" t="s">
        <v>1</v>
      </c>
      <c r="F154" s="166" t="s">
        <v>468</v>
      </c>
      <c r="H154" s="167">
        <v>0.024</v>
      </c>
      <c r="I154" s="168"/>
      <c r="L154" s="164"/>
      <c r="M154" s="169"/>
      <c r="N154" s="170"/>
      <c r="O154" s="170"/>
      <c r="P154" s="170"/>
      <c r="Q154" s="170"/>
      <c r="R154" s="170"/>
      <c r="S154" s="170"/>
      <c r="T154" s="171"/>
      <c r="AT154" s="165" t="s">
        <v>144</v>
      </c>
      <c r="AU154" s="165" t="s">
        <v>86</v>
      </c>
      <c r="AV154" s="13" t="s">
        <v>86</v>
      </c>
      <c r="AW154" s="13" t="s">
        <v>33</v>
      </c>
      <c r="AX154" s="13" t="s">
        <v>76</v>
      </c>
      <c r="AY154" s="165" t="s">
        <v>132</v>
      </c>
    </row>
    <row r="155" spans="2:51" s="14" customFormat="1" ht="10">
      <c r="B155" s="172"/>
      <c r="D155" s="159" t="s">
        <v>144</v>
      </c>
      <c r="E155" s="173" t="s">
        <v>1</v>
      </c>
      <c r="F155" s="174" t="s">
        <v>469</v>
      </c>
      <c r="H155" s="173" t="s">
        <v>1</v>
      </c>
      <c r="I155" s="175"/>
      <c r="L155" s="172"/>
      <c r="M155" s="176"/>
      <c r="N155" s="177"/>
      <c r="O155" s="177"/>
      <c r="P155" s="177"/>
      <c r="Q155" s="177"/>
      <c r="R155" s="177"/>
      <c r="S155" s="177"/>
      <c r="T155" s="178"/>
      <c r="AT155" s="173" t="s">
        <v>144</v>
      </c>
      <c r="AU155" s="173" t="s">
        <v>86</v>
      </c>
      <c r="AV155" s="14" t="s">
        <v>84</v>
      </c>
      <c r="AW155" s="14" t="s">
        <v>33</v>
      </c>
      <c r="AX155" s="14" t="s">
        <v>76</v>
      </c>
      <c r="AY155" s="173" t="s">
        <v>132</v>
      </c>
    </row>
    <row r="156" spans="2:51" s="13" customFormat="1" ht="10">
      <c r="B156" s="164"/>
      <c r="D156" s="159" t="s">
        <v>144</v>
      </c>
      <c r="E156" s="165" t="s">
        <v>1</v>
      </c>
      <c r="F156" s="166" t="s">
        <v>470</v>
      </c>
      <c r="H156" s="167">
        <v>0.012</v>
      </c>
      <c r="I156" s="168"/>
      <c r="L156" s="164"/>
      <c r="M156" s="169"/>
      <c r="N156" s="170"/>
      <c r="O156" s="170"/>
      <c r="P156" s="170"/>
      <c r="Q156" s="170"/>
      <c r="R156" s="170"/>
      <c r="S156" s="170"/>
      <c r="T156" s="171"/>
      <c r="AT156" s="165" t="s">
        <v>144</v>
      </c>
      <c r="AU156" s="165" t="s">
        <v>86</v>
      </c>
      <c r="AV156" s="13" t="s">
        <v>86</v>
      </c>
      <c r="AW156" s="13" t="s">
        <v>33</v>
      </c>
      <c r="AX156" s="13" t="s">
        <v>76</v>
      </c>
      <c r="AY156" s="165" t="s">
        <v>132</v>
      </c>
    </row>
    <row r="157" spans="2:51" s="14" customFormat="1" ht="10">
      <c r="B157" s="172"/>
      <c r="D157" s="159" t="s">
        <v>144</v>
      </c>
      <c r="E157" s="173" t="s">
        <v>1</v>
      </c>
      <c r="F157" s="174" t="s">
        <v>471</v>
      </c>
      <c r="H157" s="173" t="s">
        <v>1</v>
      </c>
      <c r="I157" s="175"/>
      <c r="L157" s="172"/>
      <c r="M157" s="176"/>
      <c r="N157" s="177"/>
      <c r="O157" s="177"/>
      <c r="P157" s="177"/>
      <c r="Q157" s="177"/>
      <c r="R157" s="177"/>
      <c r="S157" s="177"/>
      <c r="T157" s="178"/>
      <c r="AT157" s="173" t="s">
        <v>144</v>
      </c>
      <c r="AU157" s="173" t="s">
        <v>86</v>
      </c>
      <c r="AV157" s="14" t="s">
        <v>84</v>
      </c>
      <c r="AW157" s="14" t="s">
        <v>33</v>
      </c>
      <c r="AX157" s="14" t="s">
        <v>76</v>
      </c>
      <c r="AY157" s="173" t="s">
        <v>132</v>
      </c>
    </row>
    <row r="158" spans="2:51" s="13" customFormat="1" ht="10">
      <c r="B158" s="164"/>
      <c r="D158" s="159" t="s">
        <v>144</v>
      </c>
      <c r="E158" s="165" t="s">
        <v>1</v>
      </c>
      <c r="F158" s="166" t="s">
        <v>472</v>
      </c>
      <c r="H158" s="167">
        <v>0.014</v>
      </c>
      <c r="I158" s="168"/>
      <c r="L158" s="164"/>
      <c r="M158" s="169"/>
      <c r="N158" s="170"/>
      <c r="O158" s="170"/>
      <c r="P158" s="170"/>
      <c r="Q158" s="170"/>
      <c r="R158" s="170"/>
      <c r="S158" s="170"/>
      <c r="T158" s="171"/>
      <c r="AT158" s="165" t="s">
        <v>144</v>
      </c>
      <c r="AU158" s="165" t="s">
        <v>86</v>
      </c>
      <c r="AV158" s="13" t="s">
        <v>86</v>
      </c>
      <c r="AW158" s="13" t="s">
        <v>33</v>
      </c>
      <c r="AX158" s="13" t="s">
        <v>76</v>
      </c>
      <c r="AY158" s="165" t="s">
        <v>132</v>
      </c>
    </row>
    <row r="159" spans="2:51" s="15" customFormat="1" ht="10">
      <c r="B159" s="179"/>
      <c r="D159" s="159" t="s">
        <v>144</v>
      </c>
      <c r="E159" s="180" t="s">
        <v>439</v>
      </c>
      <c r="F159" s="181" t="s">
        <v>159</v>
      </c>
      <c r="H159" s="182">
        <v>0.05</v>
      </c>
      <c r="I159" s="183"/>
      <c r="L159" s="179"/>
      <c r="M159" s="184"/>
      <c r="N159" s="185"/>
      <c r="O159" s="185"/>
      <c r="P159" s="185"/>
      <c r="Q159" s="185"/>
      <c r="R159" s="185"/>
      <c r="S159" s="185"/>
      <c r="T159" s="186"/>
      <c r="AT159" s="180" t="s">
        <v>144</v>
      </c>
      <c r="AU159" s="180" t="s">
        <v>86</v>
      </c>
      <c r="AV159" s="15" t="s">
        <v>140</v>
      </c>
      <c r="AW159" s="15" t="s">
        <v>33</v>
      </c>
      <c r="AX159" s="15" t="s">
        <v>84</v>
      </c>
      <c r="AY159" s="180" t="s">
        <v>132</v>
      </c>
    </row>
    <row r="160" spans="1:65" s="2" customFormat="1" ht="16.5" customHeight="1">
      <c r="A160" s="33"/>
      <c r="B160" s="145"/>
      <c r="C160" s="146" t="s">
        <v>199</v>
      </c>
      <c r="D160" s="146" t="s">
        <v>135</v>
      </c>
      <c r="E160" s="147" t="s">
        <v>200</v>
      </c>
      <c r="F160" s="148" t="s">
        <v>201</v>
      </c>
      <c r="G160" s="149" t="s">
        <v>138</v>
      </c>
      <c r="H160" s="150">
        <v>0.937</v>
      </c>
      <c r="I160" s="151"/>
      <c r="J160" s="152">
        <f>ROUND(I160*H160,2)</f>
        <v>0</v>
      </c>
      <c r="K160" s="148" t="s">
        <v>139</v>
      </c>
      <c r="L160" s="34"/>
      <c r="M160" s="153" t="s">
        <v>1</v>
      </c>
      <c r="N160" s="154" t="s">
        <v>41</v>
      </c>
      <c r="O160" s="59"/>
      <c r="P160" s="155">
        <f>O160*H160</f>
        <v>0</v>
      </c>
      <c r="Q160" s="155">
        <v>0</v>
      </c>
      <c r="R160" s="155">
        <f>Q160*H160</f>
        <v>0</v>
      </c>
      <c r="S160" s="155">
        <v>0</v>
      </c>
      <c r="T160" s="156">
        <f>S160*H160</f>
        <v>0</v>
      </c>
      <c r="U160" s="33"/>
      <c r="V160" s="33"/>
      <c r="W160" s="33"/>
      <c r="X160" s="33"/>
      <c r="Y160" s="33"/>
      <c r="Z160" s="33"/>
      <c r="AA160" s="33"/>
      <c r="AB160" s="33"/>
      <c r="AC160" s="33"/>
      <c r="AD160" s="33"/>
      <c r="AE160" s="33"/>
      <c r="AR160" s="157" t="s">
        <v>140</v>
      </c>
      <c r="AT160" s="157" t="s">
        <v>135</v>
      </c>
      <c r="AU160" s="157" t="s">
        <v>86</v>
      </c>
      <c r="AY160" s="18" t="s">
        <v>132</v>
      </c>
      <c r="BE160" s="158">
        <f>IF(N160="základní",J160,0)</f>
        <v>0</v>
      </c>
      <c r="BF160" s="158">
        <f>IF(N160="snížená",J160,0)</f>
        <v>0</v>
      </c>
      <c r="BG160" s="158">
        <f>IF(N160="zákl. přenesená",J160,0)</f>
        <v>0</v>
      </c>
      <c r="BH160" s="158">
        <f>IF(N160="sníž. přenesená",J160,0)</f>
        <v>0</v>
      </c>
      <c r="BI160" s="158">
        <f>IF(N160="nulová",J160,0)</f>
        <v>0</v>
      </c>
      <c r="BJ160" s="18" t="s">
        <v>84</v>
      </c>
      <c r="BK160" s="158">
        <f>ROUND(I160*H160,2)</f>
        <v>0</v>
      </c>
      <c r="BL160" s="18" t="s">
        <v>140</v>
      </c>
      <c r="BM160" s="157" t="s">
        <v>473</v>
      </c>
    </row>
    <row r="161" spans="1:47" s="2" customFormat="1" ht="27">
      <c r="A161" s="33"/>
      <c r="B161" s="34"/>
      <c r="C161" s="33"/>
      <c r="D161" s="159" t="s">
        <v>142</v>
      </c>
      <c r="E161" s="33"/>
      <c r="F161" s="160" t="s">
        <v>203</v>
      </c>
      <c r="G161" s="33"/>
      <c r="H161" s="33"/>
      <c r="I161" s="161"/>
      <c r="J161" s="33"/>
      <c r="K161" s="33"/>
      <c r="L161" s="34"/>
      <c r="M161" s="162"/>
      <c r="N161" s="163"/>
      <c r="O161" s="59"/>
      <c r="P161" s="59"/>
      <c r="Q161" s="59"/>
      <c r="R161" s="59"/>
      <c r="S161" s="59"/>
      <c r="T161" s="60"/>
      <c r="U161" s="33"/>
      <c r="V161" s="33"/>
      <c r="W161" s="33"/>
      <c r="X161" s="33"/>
      <c r="Y161" s="33"/>
      <c r="Z161" s="33"/>
      <c r="AA161" s="33"/>
      <c r="AB161" s="33"/>
      <c r="AC161" s="33"/>
      <c r="AD161" s="33"/>
      <c r="AE161" s="33"/>
      <c r="AT161" s="18" t="s">
        <v>142</v>
      </c>
      <c r="AU161" s="18" t="s">
        <v>86</v>
      </c>
    </row>
    <row r="162" spans="1:47" s="2" customFormat="1" ht="18">
      <c r="A162" s="33"/>
      <c r="B162" s="34"/>
      <c r="C162" s="33"/>
      <c r="D162" s="159" t="s">
        <v>204</v>
      </c>
      <c r="E162" s="33"/>
      <c r="F162" s="187" t="s">
        <v>205</v>
      </c>
      <c r="G162" s="33"/>
      <c r="H162" s="33"/>
      <c r="I162" s="161"/>
      <c r="J162" s="33"/>
      <c r="K162" s="33"/>
      <c r="L162" s="34"/>
      <c r="M162" s="162"/>
      <c r="N162" s="163"/>
      <c r="O162" s="59"/>
      <c r="P162" s="59"/>
      <c r="Q162" s="59"/>
      <c r="R162" s="59"/>
      <c r="S162" s="59"/>
      <c r="T162" s="60"/>
      <c r="U162" s="33"/>
      <c r="V162" s="33"/>
      <c r="W162" s="33"/>
      <c r="X162" s="33"/>
      <c r="Y162" s="33"/>
      <c r="Z162" s="33"/>
      <c r="AA162" s="33"/>
      <c r="AB162" s="33"/>
      <c r="AC162" s="33"/>
      <c r="AD162" s="33"/>
      <c r="AE162" s="33"/>
      <c r="AT162" s="18" t="s">
        <v>204</v>
      </c>
      <c r="AU162" s="18" t="s">
        <v>86</v>
      </c>
    </row>
    <row r="163" spans="2:51" s="14" customFormat="1" ht="10">
      <c r="B163" s="172"/>
      <c r="D163" s="159" t="s">
        <v>144</v>
      </c>
      <c r="E163" s="173" t="s">
        <v>1</v>
      </c>
      <c r="F163" s="174" t="s">
        <v>206</v>
      </c>
      <c r="H163" s="173" t="s">
        <v>1</v>
      </c>
      <c r="I163" s="175"/>
      <c r="L163" s="172"/>
      <c r="M163" s="176"/>
      <c r="N163" s="177"/>
      <c r="O163" s="177"/>
      <c r="P163" s="177"/>
      <c r="Q163" s="177"/>
      <c r="R163" s="177"/>
      <c r="S163" s="177"/>
      <c r="T163" s="178"/>
      <c r="AT163" s="173" t="s">
        <v>144</v>
      </c>
      <c r="AU163" s="173" t="s">
        <v>86</v>
      </c>
      <c r="AV163" s="14" t="s">
        <v>84</v>
      </c>
      <c r="AW163" s="14" t="s">
        <v>33</v>
      </c>
      <c r="AX163" s="14" t="s">
        <v>76</v>
      </c>
      <c r="AY163" s="173" t="s">
        <v>132</v>
      </c>
    </row>
    <row r="164" spans="2:51" s="14" customFormat="1" ht="10">
      <c r="B164" s="172"/>
      <c r="D164" s="159" t="s">
        <v>144</v>
      </c>
      <c r="E164" s="173" t="s">
        <v>1</v>
      </c>
      <c r="F164" s="174" t="s">
        <v>474</v>
      </c>
      <c r="H164" s="173" t="s">
        <v>1</v>
      </c>
      <c r="I164" s="175"/>
      <c r="L164" s="172"/>
      <c r="M164" s="176"/>
      <c r="N164" s="177"/>
      <c r="O164" s="177"/>
      <c r="P164" s="177"/>
      <c r="Q164" s="177"/>
      <c r="R164" s="177"/>
      <c r="S164" s="177"/>
      <c r="T164" s="178"/>
      <c r="AT164" s="173" t="s">
        <v>144</v>
      </c>
      <c r="AU164" s="173" t="s">
        <v>86</v>
      </c>
      <c r="AV164" s="14" t="s">
        <v>84</v>
      </c>
      <c r="AW164" s="14" t="s">
        <v>33</v>
      </c>
      <c r="AX164" s="14" t="s">
        <v>76</v>
      </c>
      <c r="AY164" s="173" t="s">
        <v>132</v>
      </c>
    </row>
    <row r="165" spans="2:51" s="13" customFormat="1" ht="10">
      <c r="B165" s="164"/>
      <c r="D165" s="159" t="s">
        <v>144</v>
      </c>
      <c r="E165" s="165" t="s">
        <v>1</v>
      </c>
      <c r="F165" s="166" t="s">
        <v>475</v>
      </c>
      <c r="H165" s="167">
        <v>0.417</v>
      </c>
      <c r="I165" s="168"/>
      <c r="L165" s="164"/>
      <c r="M165" s="169"/>
      <c r="N165" s="170"/>
      <c r="O165" s="170"/>
      <c r="P165" s="170"/>
      <c r="Q165" s="170"/>
      <c r="R165" s="170"/>
      <c r="S165" s="170"/>
      <c r="T165" s="171"/>
      <c r="AT165" s="165" t="s">
        <v>144</v>
      </c>
      <c r="AU165" s="165" t="s">
        <v>86</v>
      </c>
      <c r="AV165" s="13" t="s">
        <v>86</v>
      </c>
      <c r="AW165" s="13" t="s">
        <v>33</v>
      </c>
      <c r="AX165" s="13" t="s">
        <v>76</v>
      </c>
      <c r="AY165" s="165" t="s">
        <v>132</v>
      </c>
    </row>
    <row r="166" spans="2:51" s="14" customFormat="1" ht="10">
      <c r="B166" s="172"/>
      <c r="D166" s="159" t="s">
        <v>144</v>
      </c>
      <c r="E166" s="173" t="s">
        <v>1</v>
      </c>
      <c r="F166" s="174" t="s">
        <v>476</v>
      </c>
      <c r="H166" s="173" t="s">
        <v>1</v>
      </c>
      <c r="I166" s="175"/>
      <c r="L166" s="172"/>
      <c r="M166" s="176"/>
      <c r="N166" s="177"/>
      <c r="O166" s="177"/>
      <c r="P166" s="177"/>
      <c r="Q166" s="177"/>
      <c r="R166" s="177"/>
      <c r="S166" s="177"/>
      <c r="T166" s="178"/>
      <c r="AT166" s="173" t="s">
        <v>144</v>
      </c>
      <c r="AU166" s="173" t="s">
        <v>86</v>
      </c>
      <c r="AV166" s="14" t="s">
        <v>84</v>
      </c>
      <c r="AW166" s="14" t="s">
        <v>33</v>
      </c>
      <c r="AX166" s="14" t="s">
        <v>76</v>
      </c>
      <c r="AY166" s="173" t="s">
        <v>132</v>
      </c>
    </row>
    <row r="167" spans="2:51" s="13" customFormat="1" ht="10">
      <c r="B167" s="164"/>
      <c r="D167" s="159" t="s">
        <v>144</v>
      </c>
      <c r="E167" s="165" t="s">
        <v>1</v>
      </c>
      <c r="F167" s="166" t="s">
        <v>477</v>
      </c>
      <c r="H167" s="167">
        <v>0.197</v>
      </c>
      <c r="I167" s="168"/>
      <c r="L167" s="164"/>
      <c r="M167" s="169"/>
      <c r="N167" s="170"/>
      <c r="O167" s="170"/>
      <c r="P167" s="170"/>
      <c r="Q167" s="170"/>
      <c r="R167" s="170"/>
      <c r="S167" s="170"/>
      <c r="T167" s="171"/>
      <c r="AT167" s="165" t="s">
        <v>144</v>
      </c>
      <c r="AU167" s="165" t="s">
        <v>86</v>
      </c>
      <c r="AV167" s="13" t="s">
        <v>86</v>
      </c>
      <c r="AW167" s="13" t="s">
        <v>33</v>
      </c>
      <c r="AX167" s="13" t="s">
        <v>76</v>
      </c>
      <c r="AY167" s="165" t="s">
        <v>132</v>
      </c>
    </row>
    <row r="168" spans="2:51" s="14" customFormat="1" ht="10">
      <c r="B168" s="172"/>
      <c r="D168" s="159" t="s">
        <v>144</v>
      </c>
      <c r="E168" s="173" t="s">
        <v>1</v>
      </c>
      <c r="F168" s="174" t="s">
        <v>478</v>
      </c>
      <c r="H168" s="173" t="s">
        <v>1</v>
      </c>
      <c r="I168" s="175"/>
      <c r="L168" s="172"/>
      <c r="M168" s="176"/>
      <c r="N168" s="177"/>
      <c r="O168" s="177"/>
      <c r="P168" s="177"/>
      <c r="Q168" s="177"/>
      <c r="R168" s="177"/>
      <c r="S168" s="177"/>
      <c r="T168" s="178"/>
      <c r="AT168" s="173" t="s">
        <v>144</v>
      </c>
      <c r="AU168" s="173" t="s">
        <v>86</v>
      </c>
      <c r="AV168" s="14" t="s">
        <v>84</v>
      </c>
      <c r="AW168" s="14" t="s">
        <v>33</v>
      </c>
      <c r="AX168" s="14" t="s">
        <v>76</v>
      </c>
      <c r="AY168" s="173" t="s">
        <v>132</v>
      </c>
    </row>
    <row r="169" spans="2:51" s="13" customFormat="1" ht="10">
      <c r="B169" s="164"/>
      <c r="D169" s="159" t="s">
        <v>144</v>
      </c>
      <c r="E169" s="165" t="s">
        <v>1</v>
      </c>
      <c r="F169" s="166" t="s">
        <v>479</v>
      </c>
      <c r="H169" s="167">
        <v>0.114</v>
      </c>
      <c r="I169" s="168"/>
      <c r="L169" s="164"/>
      <c r="M169" s="169"/>
      <c r="N169" s="170"/>
      <c r="O169" s="170"/>
      <c r="P169" s="170"/>
      <c r="Q169" s="170"/>
      <c r="R169" s="170"/>
      <c r="S169" s="170"/>
      <c r="T169" s="171"/>
      <c r="AT169" s="165" t="s">
        <v>144</v>
      </c>
      <c r="AU169" s="165" t="s">
        <v>86</v>
      </c>
      <c r="AV169" s="13" t="s">
        <v>86</v>
      </c>
      <c r="AW169" s="13" t="s">
        <v>33</v>
      </c>
      <c r="AX169" s="13" t="s">
        <v>76</v>
      </c>
      <c r="AY169" s="165" t="s">
        <v>132</v>
      </c>
    </row>
    <row r="170" spans="2:51" s="14" customFormat="1" ht="10">
      <c r="B170" s="172"/>
      <c r="D170" s="159" t="s">
        <v>144</v>
      </c>
      <c r="E170" s="173" t="s">
        <v>1</v>
      </c>
      <c r="F170" s="174" t="s">
        <v>480</v>
      </c>
      <c r="H170" s="173" t="s">
        <v>1</v>
      </c>
      <c r="I170" s="175"/>
      <c r="L170" s="172"/>
      <c r="M170" s="176"/>
      <c r="N170" s="177"/>
      <c r="O170" s="177"/>
      <c r="P170" s="177"/>
      <c r="Q170" s="177"/>
      <c r="R170" s="177"/>
      <c r="S170" s="177"/>
      <c r="T170" s="178"/>
      <c r="AT170" s="173" t="s">
        <v>144</v>
      </c>
      <c r="AU170" s="173" t="s">
        <v>86</v>
      </c>
      <c r="AV170" s="14" t="s">
        <v>84</v>
      </c>
      <c r="AW170" s="14" t="s">
        <v>33</v>
      </c>
      <c r="AX170" s="14" t="s">
        <v>76</v>
      </c>
      <c r="AY170" s="173" t="s">
        <v>132</v>
      </c>
    </row>
    <row r="171" spans="2:51" s="13" customFormat="1" ht="10">
      <c r="B171" s="164"/>
      <c r="D171" s="159" t="s">
        <v>144</v>
      </c>
      <c r="E171" s="165" t="s">
        <v>1</v>
      </c>
      <c r="F171" s="166" t="s">
        <v>481</v>
      </c>
      <c r="H171" s="167">
        <v>0.09</v>
      </c>
      <c r="I171" s="168"/>
      <c r="L171" s="164"/>
      <c r="M171" s="169"/>
      <c r="N171" s="170"/>
      <c r="O171" s="170"/>
      <c r="P171" s="170"/>
      <c r="Q171" s="170"/>
      <c r="R171" s="170"/>
      <c r="S171" s="170"/>
      <c r="T171" s="171"/>
      <c r="AT171" s="165" t="s">
        <v>144</v>
      </c>
      <c r="AU171" s="165" t="s">
        <v>86</v>
      </c>
      <c r="AV171" s="13" t="s">
        <v>86</v>
      </c>
      <c r="AW171" s="13" t="s">
        <v>33</v>
      </c>
      <c r="AX171" s="13" t="s">
        <v>76</v>
      </c>
      <c r="AY171" s="165" t="s">
        <v>132</v>
      </c>
    </row>
    <row r="172" spans="2:51" s="14" customFormat="1" ht="10">
      <c r="B172" s="172"/>
      <c r="D172" s="159" t="s">
        <v>144</v>
      </c>
      <c r="E172" s="173" t="s">
        <v>1</v>
      </c>
      <c r="F172" s="174" t="s">
        <v>482</v>
      </c>
      <c r="H172" s="173" t="s">
        <v>1</v>
      </c>
      <c r="I172" s="175"/>
      <c r="L172" s="172"/>
      <c r="M172" s="176"/>
      <c r="N172" s="177"/>
      <c r="O172" s="177"/>
      <c r="P172" s="177"/>
      <c r="Q172" s="177"/>
      <c r="R172" s="177"/>
      <c r="S172" s="177"/>
      <c r="T172" s="178"/>
      <c r="AT172" s="173" t="s">
        <v>144</v>
      </c>
      <c r="AU172" s="173" t="s">
        <v>86</v>
      </c>
      <c r="AV172" s="14" t="s">
        <v>84</v>
      </c>
      <c r="AW172" s="14" t="s">
        <v>33</v>
      </c>
      <c r="AX172" s="14" t="s">
        <v>76</v>
      </c>
      <c r="AY172" s="173" t="s">
        <v>132</v>
      </c>
    </row>
    <row r="173" spans="2:51" s="13" customFormat="1" ht="10">
      <c r="B173" s="164"/>
      <c r="D173" s="159" t="s">
        <v>144</v>
      </c>
      <c r="E173" s="165" t="s">
        <v>1</v>
      </c>
      <c r="F173" s="166" t="s">
        <v>483</v>
      </c>
      <c r="H173" s="167">
        <v>0.092</v>
      </c>
      <c r="I173" s="168"/>
      <c r="L173" s="164"/>
      <c r="M173" s="169"/>
      <c r="N173" s="170"/>
      <c r="O173" s="170"/>
      <c r="P173" s="170"/>
      <c r="Q173" s="170"/>
      <c r="R173" s="170"/>
      <c r="S173" s="170"/>
      <c r="T173" s="171"/>
      <c r="AT173" s="165" t="s">
        <v>144</v>
      </c>
      <c r="AU173" s="165" t="s">
        <v>86</v>
      </c>
      <c r="AV173" s="13" t="s">
        <v>86</v>
      </c>
      <c r="AW173" s="13" t="s">
        <v>33</v>
      </c>
      <c r="AX173" s="13" t="s">
        <v>76</v>
      </c>
      <c r="AY173" s="165" t="s">
        <v>132</v>
      </c>
    </row>
    <row r="174" spans="2:51" s="14" customFormat="1" ht="10">
      <c r="B174" s="172"/>
      <c r="D174" s="159" t="s">
        <v>144</v>
      </c>
      <c r="E174" s="173" t="s">
        <v>1</v>
      </c>
      <c r="F174" s="174" t="s">
        <v>484</v>
      </c>
      <c r="H174" s="173" t="s">
        <v>1</v>
      </c>
      <c r="I174" s="175"/>
      <c r="L174" s="172"/>
      <c r="M174" s="176"/>
      <c r="N174" s="177"/>
      <c r="O174" s="177"/>
      <c r="P174" s="177"/>
      <c r="Q174" s="177"/>
      <c r="R174" s="177"/>
      <c r="S174" s="177"/>
      <c r="T174" s="178"/>
      <c r="AT174" s="173" t="s">
        <v>144</v>
      </c>
      <c r="AU174" s="173" t="s">
        <v>86</v>
      </c>
      <c r="AV174" s="14" t="s">
        <v>84</v>
      </c>
      <c r="AW174" s="14" t="s">
        <v>33</v>
      </c>
      <c r="AX174" s="14" t="s">
        <v>76</v>
      </c>
      <c r="AY174" s="173" t="s">
        <v>132</v>
      </c>
    </row>
    <row r="175" spans="2:51" s="13" customFormat="1" ht="10">
      <c r="B175" s="164"/>
      <c r="D175" s="159" t="s">
        <v>144</v>
      </c>
      <c r="E175" s="165" t="s">
        <v>1</v>
      </c>
      <c r="F175" s="166" t="s">
        <v>485</v>
      </c>
      <c r="H175" s="167">
        <v>0.027</v>
      </c>
      <c r="I175" s="168"/>
      <c r="L175" s="164"/>
      <c r="M175" s="169"/>
      <c r="N175" s="170"/>
      <c r="O175" s="170"/>
      <c r="P175" s="170"/>
      <c r="Q175" s="170"/>
      <c r="R175" s="170"/>
      <c r="S175" s="170"/>
      <c r="T175" s="171"/>
      <c r="AT175" s="165" t="s">
        <v>144</v>
      </c>
      <c r="AU175" s="165" t="s">
        <v>86</v>
      </c>
      <c r="AV175" s="13" t="s">
        <v>86</v>
      </c>
      <c r="AW175" s="13" t="s">
        <v>33</v>
      </c>
      <c r="AX175" s="13" t="s">
        <v>76</v>
      </c>
      <c r="AY175" s="165" t="s">
        <v>132</v>
      </c>
    </row>
    <row r="176" spans="2:51" s="15" customFormat="1" ht="10">
      <c r="B176" s="179"/>
      <c r="D176" s="159" t="s">
        <v>144</v>
      </c>
      <c r="E176" s="180" t="s">
        <v>93</v>
      </c>
      <c r="F176" s="181" t="s">
        <v>159</v>
      </c>
      <c r="H176" s="182">
        <v>0.937</v>
      </c>
      <c r="I176" s="183"/>
      <c r="L176" s="179"/>
      <c r="M176" s="184"/>
      <c r="N176" s="185"/>
      <c r="O176" s="185"/>
      <c r="P176" s="185"/>
      <c r="Q176" s="185"/>
      <c r="R176" s="185"/>
      <c r="S176" s="185"/>
      <c r="T176" s="186"/>
      <c r="AT176" s="180" t="s">
        <v>144</v>
      </c>
      <c r="AU176" s="180" t="s">
        <v>86</v>
      </c>
      <c r="AV176" s="15" t="s">
        <v>140</v>
      </c>
      <c r="AW176" s="15" t="s">
        <v>33</v>
      </c>
      <c r="AX176" s="15" t="s">
        <v>84</v>
      </c>
      <c r="AY176" s="180" t="s">
        <v>132</v>
      </c>
    </row>
    <row r="177" spans="1:65" s="2" customFormat="1" ht="16.5" customHeight="1">
      <c r="A177" s="33"/>
      <c r="B177" s="145"/>
      <c r="C177" s="146" t="s">
        <v>209</v>
      </c>
      <c r="D177" s="146" t="s">
        <v>135</v>
      </c>
      <c r="E177" s="147" t="s">
        <v>210</v>
      </c>
      <c r="F177" s="148" t="s">
        <v>211</v>
      </c>
      <c r="G177" s="149" t="s">
        <v>138</v>
      </c>
      <c r="H177" s="150">
        <v>0.265</v>
      </c>
      <c r="I177" s="151"/>
      <c r="J177" s="152">
        <f>ROUND(I177*H177,2)</f>
        <v>0</v>
      </c>
      <c r="K177" s="148" t="s">
        <v>139</v>
      </c>
      <c r="L177" s="34"/>
      <c r="M177" s="153" t="s">
        <v>1</v>
      </c>
      <c r="N177" s="154" t="s">
        <v>41</v>
      </c>
      <c r="O177" s="59"/>
      <c r="P177" s="155">
        <f>O177*H177</f>
        <v>0</v>
      </c>
      <c r="Q177" s="155">
        <v>0</v>
      </c>
      <c r="R177" s="155">
        <f>Q177*H177</f>
        <v>0</v>
      </c>
      <c r="S177" s="155">
        <v>0</v>
      </c>
      <c r="T177" s="156">
        <f>S177*H177</f>
        <v>0</v>
      </c>
      <c r="U177" s="33"/>
      <c r="V177" s="33"/>
      <c r="W177" s="33"/>
      <c r="X177" s="33"/>
      <c r="Y177" s="33"/>
      <c r="Z177" s="33"/>
      <c r="AA177" s="33"/>
      <c r="AB177" s="33"/>
      <c r="AC177" s="33"/>
      <c r="AD177" s="33"/>
      <c r="AE177" s="33"/>
      <c r="AR177" s="157" t="s">
        <v>140</v>
      </c>
      <c r="AT177" s="157" t="s">
        <v>135</v>
      </c>
      <c r="AU177" s="157" t="s">
        <v>86</v>
      </c>
      <c r="AY177" s="18" t="s">
        <v>132</v>
      </c>
      <c r="BE177" s="158">
        <f>IF(N177="základní",J177,0)</f>
        <v>0</v>
      </c>
      <c r="BF177" s="158">
        <f>IF(N177="snížená",J177,0)</f>
        <v>0</v>
      </c>
      <c r="BG177" s="158">
        <f>IF(N177="zákl. přenesená",J177,0)</f>
        <v>0</v>
      </c>
      <c r="BH177" s="158">
        <f>IF(N177="sníž. přenesená",J177,0)</f>
        <v>0</v>
      </c>
      <c r="BI177" s="158">
        <f>IF(N177="nulová",J177,0)</f>
        <v>0</v>
      </c>
      <c r="BJ177" s="18" t="s">
        <v>84</v>
      </c>
      <c r="BK177" s="158">
        <f>ROUND(I177*H177,2)</f>
        <v>0</v>
      </c>
      <c r="BL177" s="18" t="s">
        <v>140</v>
      </c>
      <c r="BM177" s="157" t="s">
        <v>486</v>
      </c>
    </row>
    <row r="178" spans="1:47" s="2" customFormat="1" ht="27">
      <c r="A178" s="33"/>
      <c r="B178" s="34"/>
      <c r="C178" s="33"/>
      <c r="D178" s="159" t="s">
        <v>142</v>
      </c>
      <c r="E178" s="33"/>
      <c r="F178" s="160" t="s">
        <v>213</v>
      </c>
      <c r="G178" s="33"/>
      <c r="H178" s="33"/>
      <c r="I178" s="161"/>
      <c r="J178" s="33"/>
      <c r="K178" s="33"/>
      <c r="L178" s="34"/>
      <c r="M178" s="162"/>
      <c r="N178" s="163"/>
      <c r="O178" s="59"/>
      <c r="P178" s="59"/>
      <c r="Q178" s="59"/>
      <c r="R178" s="59"/>
      <c r="S178" s="59"/>
      <c r="T178" s="60"/>
      <c r="U178" s="33"/>
      <c r="V178" s="33"/>
      <c r="W178" s="33"/>
      <c r="X178" s="33"/>
      <c r="Y178" s="33"/>
      <c r="Z178" s="33"/>
      <c r="AA178" s="33"/>
      <c r="AB178" s="33"/>
      <c r="AC178" s="33"/>
      <c r="AD178" s="33"/>
      <c r="AE178" s="33"/>
      <c r="AT178" s="18" t="s">
        <v>142</v>
      </c>
      <c r="AU178" s="18" t="s">
        <v>86</v>
      </c>
    </row>
    <row r="179" spans="1:47" s="2" customFormat="1" ht="18">
      <c r="A179" s="33"/>
      <c r="B179" s="34"/>
      <c r="C179" s="33"/>
      <c r="D179" s="159" t="s">
        <v>204</v>
      </c>
      <c r="E179" s="33"/>
      <c r="F179" s="187" t="s">
        <v>205</v>
      </c>
      <c r="G179" s="33"/>
      <c r="H179" s="33"/>
      <c r="I179" s="161"/>
      <c r="J179" s="33"/>
      <c r="K179" s="33"/>
      <c r="L179" s="34"/>
      <c r="M179" s="162"/>
      <c r="N179" s="163"/>
      <c r="O179" s="59"/>
      <c r="P179" s="59"/>
      <c r="Q179" s="59"/>
      <c r="R179" s="59"/>
      <c r="S179" s="59"/>
      <c r="T179" s="60"/>
      <c r="U179" s="33"/>
      <c r="V179" s="33"/>
      <c r="W179" s="33"/>
      <c r="X179" s="33"/>
      <c r="Y179" s="33"/>
      <c r="Z179" s="33"/>
      <c r="AA179" s="33"/>
      <c r="AB179" s="33"/>
      <c r="AC179" s="33"/>
      <c r="AD179" s="33"/>
      <c r="AE179" s="33"/>
      <c r="AT179" s="18" t="s">
        <v>204</v>
      </c>
      <c r="AU179" s="18" t="s">
        <v>86</v>
      </c>
    </row>
    <row r="180" spans="2:51" s="14" customFormat="1" ht="10">
      <c r="B180" s="172"/>
      <c r="D180" s="159" t="s">
        <v>144</v>
      </c>
      <c r="E180" s="173" t="s">
        <v>1</v>
      </c>
      <c r="F180" s="174" t="s">
        <v>214</v>
      </c>
      <c r="H180" s="173" t="s">
        <v>1</v>
      </c>
      <c r="I180" s="175"/>
      <c r="L180" s="172"/>
      <c r="M180" s="176"/>
      <c r="N180" s="177"/>
      <c r="O180" s="177"/>
      <c r="P180" s="177"/>
      <c r="Q180" s="177"/>
      <c r="R180" s="177"/>
      <c r="S180" s="177"/>
      <c r="T180" s="178"/>
      <c r="AT180" s="173" t="s">
        <v>144</v>
      </c>
      <c r="AU180" s="173" t="s">
        <v>86</v>
      </c>
      <c r="AV180" s="14" t="s">
        <v>84</v>
      </c>
      <c r="AW180" s="14" t="s">
        <v>33</v>
      </c>
      <c r="AX180" s="14" t="s">
        <v>76</v>
      </c>
      <c r="AY180" s="173" t="s">
        <v>132</v>
      </c>
    </row>
    <row r="181" spans="2:51" s="14" customFormat="1" ht="10">
      <c r="B181" s="172"/>
      <c r="D181" s="159" t="s">
        <v>144</v>
      </c>
      <c r="E181" s="173" t="s">
        <v>1</v>
      </c>
      <c r="F181" s="174" t="s">
        <v>487</v>
      </c>
      <c r="H181" s="173" t="s">
        <v>1</v>
      </c>
      <c r="I181" s="175"/>
      <c r="L181" s="172"/>
      <c r="M181" s="176"/>
      <c r="N181" s="177"/>
      <c r="O181" s="177"/>
      <c r="P181" s="177"/>
      <c r="Q181" s="177"/>
      <c r="R181" s="177"/>
      <c r="S181" s="177"/>
      <c r="T181" s="178"/>
      <c r="AT181" s="173" t="s">
        <v>144</v>
      </c>
      <c r="AU181" s="173" t="s">
        <v>86</v>
      </c>
      <c r="AV181" s="14" t="s">
        <v>84</v>
      </c>
      <c r="AW181" s="14" t="s">
        <v>33</v>
      </c>
      <c r="AX181" s="14" t="s">
        <v>76</v>
      </c>
      <c r="AY181" s="173" t="s">
        <v>132</v>
      </c>
    </row>
    <row r="182" spans="2:51" s="13" customFormat="1" ht="10">
      <c r="B182" s="164"/>
      <c r="D182" s="159" t="s">
        <v>144</v>
      </c>
      <c r="E182" s="165" t="s">
        <v>1</v>
      </c>
      <c r="F182" s="166" t="s">
        <v>488</v>
      </c>
      <c r="H182" s="167">
        <v>0.016</v>
      </c>
      <c r="I182" s="168"/>
      <c r="L182" s="164"/>
      <c r="M182" s="169"/>
      <c r="N182" s="170"/>
      <c r="O182" s="170"/>
      <c r="P182" s="170"/>
      <c r="Q182" s="170"/>
      <c r="R182" s="170"/>
      <c r="S182" s="170"/>
      <c r="T182" s="171"/>
      <c r="AT182" s="165" t="s">
        <v>144</v>
      </c>
      <c r="AU182" s="165" t="s">
        <v>86</v>
      </c>
      <c r="AV182" s="13" t="s">
        <v>86</v>
      </c>
      <c r="AW182" s="13" t="s">
        <v>33</v>
      </c>
      <c r="AX182" s="13" t="s">
        <v>76</v>
      </c>
      <c r="AY182" s="165" t="s">
        <v>132</v>
      </c>
    </row>
    <row r="183" spans="2:51" s="14" customFormat="1" ht="10">
      <c r="B183" s="172"/>
      <c r="D183" s="159" t="s">
        <v>144</v>
      </c>
      <c r="E183" s="173" t="s">
        <v>1</v>
      </c>
      <c r="F183" s="174" t="s">
        <v>489</v>
      </c>
      <c r="H183" s="173" t="s">
        <v>1</v>
      </c>
      <c r="I183" s="175"/>
      <c r="L183" s="172"/>
      <c r="M183" s="176"/>
      <c r="N183" s="177"/>
      <c r="O183" s="177"/>
      <c r="P183" s="177"/>
      <c r="Q183" s="177"/>
      <c r="R183" s="177"/>
      <c r="S183" s="177"/>
      <c r="T183" s="178"/>
      <c r="AT183" s="173" t="s">
        <v>144</v>
      </c>
      <c r="AU183" s="173" t="s">
        <v>86</v>
      </c>
      <c r="AV183" s="14" t="s">
        <v>84</v>
      </c>
      <c r="AW183" s="14" t="s">
        <v>33</v>
      </c>
      <c r="AX183" s="14" t="s">
        <v>76</v>
      </c>
      <c r="AY183" s="173" t="s">
        <v>132</v>
      </c>
    </row>
    <row r="184" spans="2:51" s="13" customFormat="1" ht="10">
      <c r="B184" s="164"/>
      <c r="D184" s="159" t="s">
        <v>144</v>
      </c>
      <c r="E184" s="165" t="s">
        <v>1</v>
      </c>
      <c r="F184" s="166" t="s">
        <v>490</v>
      </c>
      <c r="H184" s="167">
        <v>0.02</v>
      </c>
      <c r="I184" s="168"/>
      <c r="L184" s="164"/>
      <c r="M184" s="169"/>
      <c r="N184" s="170"/>
      <c r="O184" s="170"/>
      <c r="P184" s="170"/>
      <c r="Q184" s="170"/>
      <c r="R184" s="170"/>
      <c r="S184" s="170"/>
      <c r="T184" s="171"/>
      <c r="AT184" s="165" t="s">
        <v>144</v>
      </c>
      <c r="AU184" s="165" t="s">
        <v>86</v>
      </c>
      <c r="AV184" s="13" t="s">
        <v>86</v>
      </c>
      <c r="AW184" s="13" t="s">
        <v>33</v>
      </c>
      <c r="AX184" s="13" t="s">
        <v>76</v>
      </c>
      <c r="AY184" s="165" t="s">
        <v>132</v>
      </c>
    </row>
    <row r="185" spans="2:51" s="14" customFormat="1" ht="10">
      <c r="B185" s="172"/>
      <c r="D185" s="159" t="s">
        <v>144</v>
      </c>
      <c r="E185" s="173" t="s">
        <v>1</v>
      </c>
      <c r="F185" s="174" t="s">
        <v>491</v>
      </c>
      <c r="H185" s="173" t="s">
        <v>1</v>
      </c>
      <c r="I185" s="175"/>
      <c r="L185" s="172"/>
      <c r="M185" s="176"/>
      <c r="N185" s="177"/>
      <c r="O185" s="177"/>
      <c r="P185" s="177"/>
      <c r="Q185" s="177"/>
      <c r="R185" s="177"/>
      <c r="S185" s="177"/>
      <c r="T185" s="178"/>
      <c r="AT185" s="173" t="s">
        <v>144</v>
      </c>
      <c r="AU185" s="173" t="s">
        <v>86</v>
      </c>
      <c r="AV185" s="14" t="s">
        <v>84</v>
      </c>
      <c r="AW185" s="14" t="s">
        <v>33</v>
      </c>
      <c r="AX185" s="14" t="s">
        <v>76</v>
      </c>
      <c r="AY185" s="173" t="s">
        <v>132</v>
      </c>
    </row>
    <row r="186" spans="2:51" s="13" customFormat="1" ht="10">
      <c r="B186" s="164"/>
      <c r="D186" s="159" t="s">
        <v>144</v>
      </c>
      <c r="E186" s="165" t="s">
        <v>1</v>
      </c>
      <c r="F186" s="166" t="s">
        <v>492</v>
      </c>
      <c r="H186" s="167">
        <v>0.136</v>
      </c>
      <c r="I186" s="168"/>
      <c r="L186" s="164"/>
      <c r="M186" s="169"/>
      <c r="N186" s="170"/>
      <c r="O186" s="170"/>
      <c r="P186" s="170"/>
      <c r="Q186" s="170"/>
      <c r="R186" s="170"/>
      <c r="S186" s="170"/>
      <c r="T186" s="171"/>
      <c r="AT186" s="165" t="s">
        <v>144</v>
      </c>
      <c r="AU186" s="165" t="s">
        <v>86</v>
      </c>
      <c r="AV186" s="13" t="s">
        <v>86</v>
      </c>
      <c r="AW186" s="13" t="s">
        <v>33</v>
      </c>
      <c r="AX186" s="13" t="s">
        <v>76</v>
      </c>
      <c r="AY186" s="165" t="s">
        <v>132</v>
      </c>
    </row>
    <row r="187" spans="2:51" s="14" customFormat="1" ht="10">
      <c r="B187" s="172"/>
      <c r="D187" s="159" t="s">
        <v>144</v>
      </c>
      <c r="E187" s="173" t="s">
        <v>1</v>
      </c>
      <c r="F187" s="174" t="s">
        <v>493</v>
      </c>
      <c r="H187" s="173" t="s">
        <v>1</v>
      </c>
      <c r="I187" s="175"/>
      <c r="L187" s="172"/>
      <c r="M187" s="176"/>
      <c r="N187" s="177"/>
      <c r="O187" s="177"/>
      <c r="P187" s="177"/>
      <c r="Q187" s="177"/>
      <c r="R187" s="177"/>
      <c r="S187" s="177"/>
      <c r="T187" s="178"/>
      <c r="AT187" s="173" t="s">
        <v>144</v>
      </c>
      <c r="AU187" s="173" t="s">
        <v>86</v>
      </c>
      <c r="AV187" s="14" t="s">
        <v>84</v>
      </c>
      <c r="AW187" s="14" t="s">
        <v>33</v>
      </c>
      <c r="AX187" s="14" t="s">
        <v>76</v>
      </c>
      <c r="AY187" s="173" t="s">
        <v>132</v>
      </c>
    </row>
    <row r="188" spans="2:51" s="13" customFormat="1" ht="10">
      <c r="B188" s="164"/>
      <c r="D188" s="159" t="s">
        <v>144</v>
      </c>
      <c r="E188" s="165" t="s">
        <v>1</v>
      </c>
      <c r="F188" s="166" t="s">
        <v>494</v>
      </c>
      <c r="H188" s="167">
        <v>0.093</v>
      </c>
      <c r="I188" s="168"/>
      <c r="L188" s="164"/>
      <c r="M188" s="169"/>
      <c r="N188" s="170"/>
      <c r="O188" s="170"/>
      <c r="P188" s="170"/>
      <c r="Q188" s="170"/>
      <c r="R188" s="170"/>
      <c r="S188" s="170"/>
      <c r="T188" s="171"/>
      <c r="AT188" s="165" t="s">
        <v>144</v>
      </c>
      <c r="AU188" s="165" t="s">
        <v>86</v>
      </c>
      <c r="AV188" s="13" t="s">
        <v>86</v>
      </c>
      <c r="AW188" s="13" t="s">
        <v>33</v>
      </c>
      <c r="AX188" s="13" t="s">
        <v>76</v>
      </c>
      <c r="AY188" s="165" t="s">
        <v>132</v>
      </c>
    </row>
    <row r="189" spans="2:51" s="15" customFormat="1" ht="10">
      <c r="B189" s="179"/>
      <c r="D189" s="159" t="s">
        <v>144</v>
      </c>
      <c r="E189" s="180" t="s">
        <v>95</v>
      </c>
      <c r="F189" s="181" t="s">
        <v>159</v>
      </c>
      <c r="H189" s="182">
        <v>0.265</v>
      </c>
      <c r="I189" s="183"/>
      <c r="L189" s="179"/>
      <c r="M189" s="184"/>
      <c r="N189" s="185"/>
      <c r="O189" s="185"/>
      <c r="P189" s="185"/>
      <c r="Q189" s="185"/>
      <c r="R189" s="185"/>
      <c r="S189" s="185"/>
      <c r="T189" s="186"/>
      <c r="AT189" s="180" t="s">
        <v>144</v>
      </c>
      <c r="AU189" s="180" t="s">
        <v>86</v>
      </c>
      <c r="AV189" s="15" t="s">
        <v>140</v>
      </c>
      <c r="AW189" s="15" t="s">
        <v>33</v>
      </c>
      <c r="AX189" s="15" t="s">
        <v>84</v>
      </c>
      <c r="AY189" s="180" t="s">
        <v>132</v>
      </c>
    </row>
    <row r="190" spans="1:65" s="2" customFormat="1" ht="16.5" customHeight="1">
      <c r="A190" s="33"/>
      <c r="B190" s="145"/>
      <c r="C190" s="146" t="s">
        <v>219</v>
      </c>
      <c r="D190" s="146" t="s">
        <v>135</v>
      </c>
      <c r="E190" s="147" t="s">
        <v>495</v>
      </c>
      <c r="F190" s="148" t="s">
        <v>496</v>
      </c>
      <c r="G190" s="149" t="s">
        <v>245</v>
      </c>
      <c r="H190" s="150">
        <v>95</v>
      </c>
      <c r="I190" s="151"/>
      <c r="J190" s="152">
        <f>ROUND(I190*H190,2)</f>
        <v>0</v>
      </c>
      <c r="K190" s="148" t="s">
        <v>139</v>
      </c>
      <c r="L190" s="34"/>
      <c r="M190" s="153" t="s">
        <v>1</v>
      </c>
      <c r="N190" s="154" t="s">
        <v>41</v>
      </c>
      <c r="O190" s="59"/>
      <c r="P190" s="155">
        <f>O190*H190</f>
        <v>0</v>
      </c>
      <c r="Q190" s="155">
        <v>0</v>
      </c>
      <c r="R190" s="155">
        <f>Q190*H190</f>
        <v>0</v>
      </c>
      <c r="S190" s="155">
        <v>0</v>
      </c>
      <c r="T190" s="156">
        <f>S190*H190</f>
        <v>0</v>
      </c>
      <c r="U190" s="33"/>
      <c r="V190" s="33"/>
      <c r="W190" s="33"/>
      <c r="X190" s="33"/>
      <c r="Y190" s="33"/>
      <c r="Z190" s="33"/>
      <c r="AA190" s="33"/>
      <c r="AB190" s="33"/>
      <c r="AC190" s="33"/>
      <c r="AD190" s="33"/>
      <c r="AE190" s="33"/>
      <c r="AR190" s="157" t="s">
        <v>140</v>
      </c>
      <c r="AT190" s="157" t="s">
        <v>135</v>
      </c>
      <c r="AU190" s="157" t="s">
        <v>86</v>
      </c>
      <c r="AY190" s="18" t="s">
        <v>132</v>
      </c>
      <c r="BE190" s="158">
        <f>IF(N190="základní",J190,0)</f>
        <v>0</v>
      </c>
      <c r="BF190" s="158">
        <f>IF(N190="snížená",J190,0)</f>
        <v>0</v>
      </c>
      <c r="BG190" s="158">
        <f>IF(N190="zákl. přenesená",J190,0)</f>
        <v>0</v>
      </c>
      <c r="BH190" s="158">
        <f>IF(N190="sníž. přenesená",J190,0)</f>
        <v>0</v>
      </c>
      <c r="BI190" s="158">
        <f>IF(N190="nulová",J190,0)</f>
        <v>0</v>
      </c>
      <c r="BJ190" s="18" t="s">
        <v>84</v>
      </c>
      <c r="BK190" s="158">
        <f>ROUND(I190*H190,2)</f>
        <v>0</v>
      </c>
      <c r="BL190" s="18" t="s">
        <v>140</v>
      </c>
      <c r="BM190" s="157" t="s">
        <v>497</v>
      </c>
    </row>
    <row r="191" spans="1:47" s="2" customFormat="1" ht="54">
      <c r="A191" s="33"/>
      <c r="B191" s="34"/>
      <c r="C191" s="33"/>
      <c r="D191" s="159" t="s">
        <v>142</v>
      </c>
      <c r="E191" s="33"/>
      <c r="F191" s="160" t="s">
        <v>498</v>
      </c>
      <c r="G191" s="33"/>
      <c r="H191" s="33"/>
      <c r="I191" s="161"/>
      <c r="J191" s="33"/>
      <c r="K191" s="33"/>
      <c r="L191" s="34"/>
      <c r="M191" s="162"/>
      <c r="N191" s="163"/>
      <c r="O191" s="59"/>
      <c r="P191" s="59"/>
      <c r="Q191" s="59"/>
      <c r="R191" s="59"/>
      <c r="S191" s="59"/>
      <c r="T191" s="60"/>
      <c r="U191" s="33"/>
      <c r="V191" s="33"/>
      <c r="W191" s="33"/>
      <c r="X191" s="33"/>
      <c r="Y191" s="33"/>
      <c r="Z191" s="33"/>
      <c r="AA191" s="33"/>
      <c r="AB191" s="33"/>
      <c r="AC191" s="33"/>
      <c r="AD191" s="33"/>
      <c r="AE191" s="33"/>
      <c r="AT191" s="18" t="s">
        <v>142</v>
      </c>
      <c r="AU191" s="18" t="s">
        <v>86</v>
      </c>
    </row>
    <row r="192" spans="2:51" s="14" customFormat="1" ht="10">
      <c r="B192" s="172"/>
      <c r="D192" s="159" t="s">
        <v>144</v>
      </c>
      <c r="E192" s="173" t="s">
        <v>1</v>
      </c>
      <c r="F192" s="174" t="s">
        <v>499</v>
      </c>
      <c r="H192" s="173" t="s">
        <v>1</v>
      </c>
      <c r="I192" s="175"/>
      <c r="L192" s="172"/>
      <c r="M192" s="176"/>
      <c r="N192" s="177"/>
      <c r="O192" s="177"/>
      <c r="P192" s="177"/>
      <c r="Q192" s="177"/>
      <c r="R192" s="177"/>
      <c r="S192" s="177"/>
      <c r="T192" s="178"/>
      <c r="AT192" s="173" t="s">
        <v>144</v>
      </c>
      <c r="AU192" s="173" t="s">
        <v>86</v>
      </c>
      <c r="AV192" s="14" t="s">
        <v>84</v>
      </c>
      <c r="AW192" s="14" t="s">
        <v>33</v>
      </c>
      <c r="AX192" s="14" t="s">
        <v>76</v>
      </c>
      <c r="AY192" s="173" t="s">
        <v>132</v>
      </c>
    </row>
    <row r="193" spans="2:51" s="13" customFormat="1" ht="10">
      <c r="B193" s="164"/>
      <c r="D193" s="159" t="s">
        <v>144</v>
      </c>
      <c r="E193" s="165" t="s">
        <v>447</v>
      </c>
      <c r="F193" s="166" t="s">
        <v>500</v>
      </c>
      <c r="H193" s="167">
        <v>95</v>
      </c>
      <c r="I193" s="168"/>
      <c r="L193" s="164"/>
      <c r="M193" s="169"/>
      <c r="N193" s="170"/>
      <c r="O193" s="170"/>
      <c r="P193" s="170"/>
      <c r="Q193" s="170"/>
      <c r="R193" s="170"/>
      <c r="S193" s="170"/>
      <c r="T193" s="171"/>
      <c r="AT193" s="165" t="s">
        <v>144</v>
      </c>
      <c r="AU193" s="165" t="s">
        <v>86</v>
      </c>
      <c r="AV193" s="13" t="s">
        <v>86</v>
      </c>
      <c r="AW193" s="13" t="s">
        <v>33</v>
      </c>
      <c r="AX193" s="13" t="s">
        <v>84</v>
      </c>
      <c r="AY193" s="165" t="s">
        <v>132</v>
      </c>
    </row>
    <row r="194" spans="1:65" s="2" customFormat="1" ht="16.5" customHeight="1">
      <c r="A194" s="33"/>
      <c r="B194" s="145"/>
      <c r="C194" s="146" t="s">
        <v>227</v>
      </c>
      <c r="D194" s="146" t="s">
        <v>135</v>
      </c>
      <c r="E194" s="147" t="s">
        <v>228</v>
      </c>
      <c r="F194" s="148" t="s">
        <v>229</v>
      </c>
      <c r="G194" s="149" t="s">
        <v>230</v>
      </c>
      <c r="H194" s="150">
        <v>4327.2</v>
      </c>
      <c r="I194" s="151"/>
      <c r="J194" s="152">
        <f>ROUND(I194*H194,2)</f>
        <v>0</v>
      </c>
      <c r="K194" s="148" t="s">
        <v>139</v>
      </c>
      <c r="L194" s="34"/>
      <c r="M194" s="153" t="s">
        <v>1</v>
      </c>
      <c r="N194" s="154" t="s">
        <v>41</v>
      </c>
      <c r="O194" s="59"/>
      <c r="P194" s="155">
        <f>O194*H194</f>
        <v>0</v>
      </c>
      <c r="Q194" s="155">
        <v>0</v>
      </c>
      <c r="R194" s="155">
        <f>Q194*H194</f>
        <v>0</v>
      </c>
      <c r="S194" s="155">
        <v>0</v>
      </c>
      <c r="T194" s="156">
        <f>S194*H194</f>
        <v>0</v>
      </c>
      <c r="U194" s="33"/>
      <c r="V194" s="33"/>
      <c r="W194" s="33"/>
      <c r="X194" s="33"/>
      <c r="Y194" s="33"/>
      <c r="Z194" s="33"/>
      <c r="AA194" s="33"/>
      <c r="AB194" s="33"/>
      <c r="AC194" s="33"/>
      <c r="AD194" s="33"/>
      <c r="AE194" s="33"/>
      <c r="AR194" s="157" t="s">
        <v>140</v>
      </c>
      <c r="AT194" s="157" t="s">
        <v>135</v>
      </c>
      <c r="AU194" s="157" t="s">
        <v>86</v>
      </c>
      <c r="AY194" s="18" t="s">
        <v>132</v>
      </c>
      <c r="BE194" s="158">
        <f>IF(N194="základní",J194,0)</f>
        <v>0</v>
      </c>
      <c r="BF194" s="158">
        <f>IF(N194="snížená",J194,0)</f>
        <v>0</v>
      </c>
      <c r="BG194" s="158">
        <f>IF(N194="zákl. přenesená",J194,0)</f>
        <v>0</v>
      </c>
      <c r="BH194" s="158">
        <f>IF(N194="sníž. přenesená",J194,0)</f>
        <v>0</v>
      </c>
      <c r="BI194" s="158">
        <f>IF(N194="nulová",J194,0)</f>
        <v>0</v>
      </c>
      <c r="BJ194" s="18" t="s">
        <v>84</v>
      </c>
      <c r="BK194" s="158">
        <f>ROUND(I194*H194,2)</f>
        <v>0</v>
      </c>
      <c r="BL194" s="18" t="s">
        <v>140</v>
      </c>
      <c r="BM194" s="157" t="s">
        <v>501</v>
      </c>
    </row>
    <row r="195" spans="1:47" s="2" customFormat="1" ht="18">
      <c r="A195" s="33"/>
      <c r="B195" s="34"/>
      <c r="C195" s="33"/>
      <c r="D195" s="159" t="s">
        <v>142</v>
      </c>
      <c r="E195" s="33"/>
      <c r="F195" s="160" t="s">
        <v>232</v>
      </c>
      <c r="G195" s="33"/>
      <c r="H195" s="33"/>
      <c r="I195" s="161"/>
      <c r="J195" s="33"/>
      <c r="K195" s="33"/>
      <c r="L195" s="34"/>
      <c r="M195" s="162"/>
      <c r="N195" s="163"/>
      <c r="O195" s="59"/>
      <c r="P195" s="59"/>
      <c r="Q195" s="59"/>
      <c r="R195" s="59"/>
      <c r="S195" s="59"/>
      <c r="T195" s="60"/>
      <c r="U195" s="33"/>
      <c r="V195" s="33"/>
      <c r="W195" s="33"/>
      <c r="X195" s="33"/>
      <c r="Y195" s="33"/>
      <c r="Z195" s="33"/>
      <c r="AA195" s="33"/>
      <c r="AB195" s="33"/>
      <c r="AC195" s="33"/>
      <c r="AD195" s="33"/>
      <c r="AE195" s="33"/>
      <c r="AT195" s="18" t="s">
        <v>142</v>
      </c>
      <c r="AU195" s="18" t="s">
        <v>86</v>
      </c>
    </row>
    <row r="196" spans="2:51" s="14" customFormat="1" ht="10">
      <c r="B196" s="172"/>
      <c r="D196" s="159" t="s">
        <v>144</v>
      </c>
      <c r="E196" s="173" t="s">
        <v>1</v>
      </c>
      <c r="F196" s="174" t="s">
        <v>233</v>
      </c>
      <c r="H196" s="173" t="s">
        <v>1</v>
      </c>
      <c r="I196" s="175"/>
      <c r="L196" s="172"/>
      <c r="M196" s="176"/>
      <c r="N196" s="177"/>
      <c r="O196" s="177"/>
      <c r="P196" s="177"/>
      <c r="Q196" s="177"/>
      <c r="R196" s="177"/>
      <c r="S196" s="177"/>
      <c r="T196" s="178"/>
      <c r="AT196" s="173" t="s">
        <v>144</v>
      </c>
      <c r="AU196" s="173" t="s">
        <v>86</v>
      </c>
      <c r="AV196" s="14" t="s">
        <v>84</v>
      </c>
      <c r="AW196" s="14" t="s">
        <v>33</v>
      </c>
      <c r="AX196" s="14" t="s">
        <v>76</v>
      </c>
      <c r="AY196" s="173" t="s">
        <v>132</v>
      </c>
    </row>
    <row r="197" spans="2:51" s="13" customFormat="1" ht="10">
      <c r="B197" s="164"/>
      <c r="D197" s="159" t="s">
        <v>144</v>
      </c>
      <c r="E197" s="165" t="s">
        <v>1</v>
      </c>
      <c r="F197" s="166" t="s">
        <v>234</v>
      </c>
      <c r="H197" s="167">
        <v>4327.2</v>
      </c>
      <c r="I197" s="168"/>
      <c r="L197" s="164"/>
      <c r="M197" s="169"/>
      <c r="N197" s="170"/>
      <c r="O197" s="170"/>
      <c r="P197" s="170"/>
      <c r="Q197" s="170"/>
      <c r="R197" s="170"/>
      <c r="S197" s="170"/>
      <c r="T197" s="171"/>
      <c r="AT197" s="165" t="s">
        <v>144</v>
      </c>
      <c r="AU197" s="165" t="s">
        <v>86</v>
      </c>
      <c r="AV197" s="13" t="s">
        <v>86</v>
      </c>
      <c r="AW197" s="13" t="s">
        <v>33</v>
      </c>
      <c r="AX197" s="13" t="s">
        <v>84</v>
      </c>
      <c r="AY197" s="165" t="s">
        <v>132</v>
      </c>
    </row>
    <row r="198" spans="1:65" s="2" customFormat="1" ht="16.5" customHeight="1">
      <c r="A198" s="33"/>
      <c r="B198" s="145"/>
      <c r="C198" s="146" t="s">
        <v>235</v>
      </c>
      <c r="D198" s="146" t="s">
        <v>135</v>
      </c>
      <c r="E198" s="147" t="s">
        <v>220</v>
      </c>
      <c r="F198" s="148" t="s">
        <v>221</v>
      </c>
      <c r="G198" s="149" t="s">
        <v>138</v>
      </c>
      <c r="H198" s="150">
        <v>1.202</v>
      </c>
      <c r="I198" s="151"/>
      <c r="J198" s="152">
        <f>ROUND(I198*H198,2)</f>
        <v>0</v>
      </c>
      <c r="K198" s="148" t="s">
        <v>139</v>
      </c>
      <c r="L198" s="34"/>
      <c r="M198" s="153" t="s">
        <v>1</v>
      </c>
      <c r="N198" s="154" t="s">
        <v>41</v>
      </c>
      <c r="O198" s="59"/>
      <c r="P198" s="155">
        <f>O198*H198</f>
        <v>0</v>
      </c>
      <c r="Q198" s="155">
        <v>0</v>
      </c>
      <c r="R198" s="155">
        <f>Q198*H198</f>
        <v>0</v>
      </c>
      <c r="S198" s="155">
        <v>0</v>
      </c>
      <c r="T198" s="156">
        <f>S198*H198</f>
        <v>0</v>
      </c>
      <c r="U198" s="33"/>
      <c r="V198" s="33"/>
      <c r="W198" s="33"/>
      <c r="X198" s="33"/>
      <c r="Y198" s="33"/>
      <c r="Z198" s="33"/>
      <c r="AA198" s="33"/>
      <c r="AB198" s="33"/>
      <c r="AC198" s="33"/>
      <c r="AD198" s="33"/>
      <c r="AE198" s="33"/>
      <c r="AR198" s="157" t="s">
        <v>140</v>
      </c>
      <c r="AT198" s="157" t="s">
        <v>135</v>
      </c>
      <c r="AU198" s="157" t="s">
        <v>86</v>
      </c>
      <c r="AY198" s="18" t="s">
        <v>132</v>
      </c>
      <c r="BE198" s="158">
        <f>IF(N198="základní",J198,0)</f>
        <v>0</v>
      </c>
      <c r="BF198" s="158">
        <f>IF(N198="snížená",J198,0)</f>
        <v>0</v>
      </c>
      <c r="BG198" s="158">
        <f>IF(N198="zákl. přenesená",J198,0)</f>
        <v>0</v>
      </c>
      <c r="BH198" s="158">
        <f>IF(N198="sníž. přenesená",J198,0)</f>
        <v>0</v>
      </c>
      <c r="BI198" s="158">
        <f>IF(N198="nulová",J198,0)</f>
        <v>0</v>
      </c>
      <c r="BJ198" s="18" t="s">
        <v>84</v>
      </c>
      <c r="BK198" s="158">
        <f>ROUND(I198*H198,2)</f>
        <v>0</v>
      </c>
      <c r="BL198" s="18" t="s">
        <v>140</v>
      </c>
      <c r="BM198" s="157" t="s">
        <v>502</v>
      </c>
    </row>
    <row r="199" spans="1:47" s="2" customFormat="1" ht="27">
      <c r="A199" s="33"/>
      <c r="B199" s="34"/>
      <c r="C199" s="33"/>
      <c r="D199" s="159" t="s">
        <v>142</v>
      </c>
      <c r="E199" s="33"/>
      <c r="F199" s="160" t="s">
        <v>223</v>
      </c>
      <c r="G199" s="33"/>
      <c r="H199" s="33"/>
      <c r="I199" s="161"/>
      <c r="J199" s="33"/>
      <c r="K199" s="33"/>
      <c r="L199" s="34"/>
      <c r="M199" s="162"/>
      <c r="N199" s="163"/>
      <c r="O199" s="59"/>
      <c r="P199" s="59"/>
      <c r="Q199" s="59"/>
      <c r="R199" s="59"/>
      <c r="S199" s="59"/>
      <c r="T199" s="60"/>
      <c r="U199" s="33"/>
      <c r="V199" s="33"/>
      <c r="W199" s="33"/>
      <c r="X199" s="33"/>
      <c r="Y199" s="33"/>
      <c r="Z199" s="33"/>
      <c r="AA199" s="33"/>
      <c r="AB199" s="33"/>
      <c r="AC199" s="33"/>
      <c r="AD199" s="33"/>
      <c r="AE199" s="33"/>
      <c r="AT199" s="18" t="s">
        <v>142</v>
      </c>
      <c r="AU199" s="18" t="s">
        <v>86</v>
      </c>
    </row>
    <row r="200" spans="2:51" s="14" customFormat="1" ht="10">
      <c r="B200" s="172"/>
      <c r="D200" s="159" t="s">
        <v>144</v>
      </c>
      <c r="E200" s="173" t="s">
        <v>1</v>
      </c>
      <c r="F200" s="174" t="s">
        <v>224</v>
      </c>
      <c r="H200" s="173" t="s">
        <v>1</v>
      </c>
      <c r="I200" s="175"/>
      <c r="L200" s="172"/>
      <c r="M200" s="176"/>
      <c r="N200" s="177"/>
      <c r="O200" s="177"/>
      <c r="P200" s="177"/>
      <c r="Q200" s="177"/>
      <c r="R200" s="177"/>
      <c r="S200" s="177"/>
      <c r="T200" s="178"/>
      <c r="AT200" s="173" t="s">
        <v>144</v>
      </c>
      <c r="AU200" s="173" t="s">
        <v>86</v>
      </c>
      <c r="AV200" s="14" t="s">
        <v>84</v>
      </c>
      <c r="AW200" s="14" t="s">
        <v>33</v>
      </c>
      <c r="AX200" s="14" t="s">
        <v>76</v>
      </c>
      <c r="AY200" s="173" t="s">
        <v>132</v>
      </c>
    </row>
    <row r="201" spans="2:51" s="13" customFormat="1" ht="10">
      <c r="B201" s="164"/>
      <c r="D201" s="159" t="s">
        <v>144</v>
      </c>
      <c r="E201" s="165" t="s">
        <v>1</v>
      </c>
      <c r="F201" s="166" t="s">
        <v>226</v>
      </c>
      <c r="H201" s="167">
        <v>1.202</v>
      </c>
      <c r="I201" s="168"/>
      <c r="L201" s="164"/>
      <c r="M201" s="169"/>
      <c r="N201" s="170"/>
      <c r="O201" s="170"/>
      <c r="P201" s="170"/>
      <c r="Q201" s="170"/>
      <c r="R201" s="170"/>
      <c r="S201" s="170"/>
      <c r="T201" s="171"/>
      <c r="AT201" s="165" t="s">
        <v>144</v>
      </c>
      <c r="AU201" s="165" t="s">
        <v>86</v>
      </c>
      <c r="AV201" s="13" t="s">
        <v>86</v>
      </c>
      <c r="AW201" s="13" t="s">
        <v>33</v>
      </c>
      <c r="AX201" s="13" t="s">
        <v>84</v>
      </c>
      <c r="AY201" s="165" t="s">
        <v>132</v>
      </c>
    </row>
    <row r="202" spans="1:65" s="2" customFormat="1" ht="16.5" customHeight="1">
      <c r="A202" s="33"/>
      <c r="B202" s="145"/>
      <c r="C202" s="146" t="s">
        <v>242</v>
      </c>
      <c r="D202" s="146" t="s">
        <v>135</v>
      </c>
      <c r="E202" s="147" t="s">
        <v>503</v>
      </c>
      <c r="F202" s="148" t="s">
        <v>504</v>
      </c>
      <c r="G202" s="149" t="s">
        <v>138</v>
      </c>
      <c r="H202" s="150">
        <v>0.026</v>
      </c>
      <c r="I202" s="151"/>
      <c r="J202" s="152">
        <f>ROUND(I202*H202,2)</f>
        <v>0</v>
      </c>
      <c r="K202" s="148" t="s">
        <v>139</v>
      </c>
      <c r="L202" s="34"/>
      <c r="M202" s="153" t="s">
        <v>1</v>
      </c>
      <c r="N202" s="154" t="s">
        <v>41</v>
      </c>
      <c r="O202" s="59"/>
      <c r="P202" s="155">
        <f>O202*H202</f>
        <v>0</v>
      </c>
      <c r="Q202" s="155">
        <v>0</v>
      </c>
      <c r="R202" s="155">
        <f>Q202*H202</f>
        <v>0</v>
      </c>
      <c r="S202" s="155">
        <v>0</v>
      </c>
      <c r="T202" s="156">
        <f>S202*H202</f>
        <v>0</v>
      </c>
      <c r="U202" s="33"/>
      <c r="V202" s="33"/>
      <c r="W202" s="33"/>
      <c r="X202" s="33"/>
      <c r="Y202" s="33"/>
      <c r="Z202" s="33"/>
      <c r="AA202" s="33"/>
      <c r="AB202" s="33"/>
      <c r="AC202" s="33"/>
      <c r="AD202" s="33"/>
      <c r="AE202" s="33"/>
      <c r="AR202" s="157" t="s">
        <v>140</v>
      </c>
      <c r="AT202" s="157" t="s">
        <v>135</v>
      </c>
      <c r="AU202" s="157" t="s">
        <v>86</v>
      </c>
      <c r="AY202" s="18" t="s">
        <v>132</v>
      </c>
      <c r="BE202" s="158">
        <f>IF(N202="základní",J202,0)</f>
        <v>0</v>
      </c>
      <c r="BF202" s="158">
        <f>IF(N202="snížená",J202,0)</f>
        <v>0</v>
      </c>
      <c r="BG202" s="158">
        <f>IF(N202="zákl. přenesená",J202,0)</f>
        <v>0</v>
      </c>
      <c r="BH202" s="158">
        <f>IF(N202="sníž. přenesená",J202,0)</f>
        <v>0</v>
      </c>
      <c r="BI202" s="158">
        <f>IF(N202="nulová",J202,0)</f>
        <v>0</v>
      </c>
      <c r="BJ202" s="18" t="s">
        <v>84</v>
      </c>
      <c r="BK202" s="158">
        <f>ROUND(I202*H202,2)</f>
        <v>0</v>
      </c>
      <c r="BL202" s="18" t="s">
        <v>140</v>
      </c>
      <c r="BM202" s="157" t="s">
        <v>505</v>
      </c>
    </row>
    <row r="203" spans="1:47" s="2" customFormat="1" ht="27">
      <c r="A203" s="33"/>
      <c r="B203" s="34"/>
      <c r="C203" s="33"/>
      <c r="D203" s="159" t="s">
        <v>142</v>
      </c>
      <c r="E203" s="33"/>
      <c r="F203" s="160" t="s">
        <v>506</v>
      </c>
      <c r="G203" s="33"/>
      <c r="H203" s="33"/>
      <c r="I203" s="161"/>
      <c r="J203" s="33"/>
      <c r="K203" s="33"/>
      <c r="L203" s="34"/>
      <c r="M203" s="162"/>
      <c r="N203" s="163"/>
      <c r="O203" s="59"/>
      <c r="P203" s="59"/>
      <c r="Q203" s="59"/>
      <c r="R203" s="59"/>
      <c r="S203" s="59"/>
      <c r="T203" s="60"/>
      <c r="U203" s="33"/>
      <c r="V203" s="33"/>
      <c r="W203" s="33"/>
      <c r="X203" s="33"/>
      <c r="Y203" s="33"/>
      <c r="Z203" s="33"/>
      <c r="AA203" s="33"/>
      <c r="AB203" s="33"/>
      <c r="AC203" s="33"/>
      <c r="AD203" s="33"/>
      <c r="AE203" s="33"/>
      <c r="AT203" s="18" t="s">
        <v>142</v>
      </c>
      <c r="AU203" s="18" t="s">
        <v>86</v>
      </c>
    </row>
    <row r="204" spans="2:51" s="14" customFormat="1" ht="10">
      <c r="B204" s="172"/>
      <c r="D204" s="159" t="s">
        <v>144</v>
      </c>
      <c r="E204" s="173" t="s">
        <v>1</v>
      </c>
      <c r="F204" s="174" t="s">
        <v>466</v>
      </c>
      <c r="H204" s="173" t="s">
        <v>1</v>
      </c>
      <c r="I204" s="175"/>
      <c r="L204" s="172"/>
      <c r="M204" s="176"/>
      <c r="N204" s="177"/>
      <c r="O204" s="177"/>
      <c r="P204" s="177"/>
      <c r="Q204" s="177"/>
      <c r="R204" s="177"/>
      <c r="S204" s="177"/>
      <c r="T204" s="178"/>
      <c r="AT204" s="173" t="s">
        <v>144</v>
      </c>
      <c r="AU204" s="173" t="s">
        <v>86</v>
      </c>
      <c r="AV204" s="14" t="s">
        <v>84</v>
      </c>
      <c r="AW204" s="14" t="s">
        <v>33</v>
      </c>
      <c r="AX204" s="14" t="s">
        <v>76</v>
      </c>
      <c r="AY204" s="173" t="s">
        <v>132</v>
      </c>
    </row>
    <row r="205" spans="2:51" s="14" customFormat="1" ht="10">
      <c r="B205" s="172"/>
      <c r="D205" s="159" t="s">
        <v>144</v>
      </c>
      <c r="E205" s="173" t="s">
        <v>1</v>
      </c>
      <c r="F205" s="174" t="s">
        <v>469</v>
      </c>
      <c r="H205" s="173" t="s">
        <v>1</v>
      </c>
      <c r="I205" s="175"/>
      <c r="L205" s="172"/>
      <c r="M205" s="176"/>
      <c r="N205" s="177"/>
      <c r="O205" s="177"/>
      <c r="P205" s="177"/>
      <c r="Q205" s="177"/>
      <c r="R205" s="177"/>
      <c r="S205" s="177"/>
      <c r="T205" s="178"/>
      <c r="AT205" s="173" t="s">
        <v>144</v>
      </c>
      <c r="AU205" s="173" t="s">
        <v>86</v>
      </c>
      <c r="AV205" s="14" t="s">
        <v>84</v>
      </c>
      <c r="AW205" s="14" t="s">
        <v>33</v>
      </c>
      <c r="AX205" s="14" t="s">
        <v>76</v>
      </c>
      <c r="AY205" s="173" t="s">
        <v>132</v>
      </c>
    </row>
    <row r="206" spans="2:51" s="13" customFormat="1" ht="10">
      <c r="B206" s="164"/>
      <c r="D206" s="159" t="s">
        <v>144</v>
      </c>
      <c r="E206" s="165" t="s">
        <v>1</v>
      </c>
      <c r="F206" s="166" t="s">
        <v>470</v>
      </c>
      <c r="H206" s="167">
        <v>0.012</v>
      </c>
      <c r="I206" s="168"/>
      <c r="L206" s="164"/>
      <c r="M206" s="169"/>
      <c r="N206" s="170"/>
      <c r="O206" s="170"/>
      <c r="P206" s="170"/>
      <c r="Q206" s="170"/>
      <c r="R206" s="170"/>
      <c r="S206" s="170"/>
      <c r="T206" s="171"/>
      <c r="AT206" s="165" t="s">
        <v>144</v>
      </c>
      <c r="AU206" s="165" t="s">
        <v>86</v>
      </c>
      <c r="AV206" s="13" t="s">
        <v>86</v>
      </c>
      <c r="AW206" s="13" t="s">
        <v>33</v>
      </c>
      <c r="AX206" s="13" t="s">
        <v>76</v>
      </c>
      <c r="AY206" s="165" t="s">
        <v>132</v>
      </c>
    </row>
    <row r="207" spans="2:51" s="14" customFormat="1" ht="10">
      <c r="B207" s="172"/>
      <c r="D207" s="159" t="s">
        <v>144</v>
      </c>
      <c r="E207" s="173" t="s">
        <v>1</v>
      </c>
      <c r="F207" s="174" t="s">
        <v>471</v>
      </c>
      <c r="H207" s="173" t="s">
        <v>1</v>
      </c>
      <c r="I207" s="175"/>
      <c r="L207" s="172"/>
      <c r="M207" s="176"/>
      <c r="N207" s="177"/>
      <c r="O207" s="177"/>
      <c r="P207" s="177"/>
      <c r="Q207" s="177"/>
      <c r="R207" s="177"/>
      <c r="S207" s="177"/>
      <c r="T207" s="178"/>
      <c r="AT207" s="173" t="s">
        <v>144</v>
      </c>
      <c r="AU207" s="173" t="s">
        <v>86</v>
      </c>
      <c r="AV207" s="14" t="s">
        <v>84</v>
      </c>
      <c r="AW207" s="14" t="s">
        <v>33</v>
      </c>
      <c r="AX207" s="14" t="s">
        <v>76</v>
      </c>
      <c r="AY207" s="173" t="s">
        <v>132</v>
      </c>
    </row>
    <row r="208" spans="2:51" s="13" customFormat="1" ht="10">
      <c r="B208" s="164"/>
      <c r="D208" s="159" t="s">
        <v>144</v>
      </c>
      <c r="E208" s="165" t="s">
        <v>1</v>
      </c>
      <c r="F208" s="166" t="s">
        <v>472</v>
      </c>
      <c r="H208" s="167">
        <v>0.014</v>
      </c>
      <c r="I208" s="168"/>
      <c r="L208" s="164"/>
      <c r="M208" s="169"/>
      <c r="N208" s="170"/>
      <c r="O208" s="170"/>
      <c r="P208" s="170"/>
      <c r="Q208" s="170"/>
      <c r="R208" s="170"/>
      <c r="S208" s="170"/>
      <c r="T208" s="171"/>
      <c r="AT208" s="165" t="s">
        <v>144</v>
      </c>
      <c r="AU208" s="165" t="s">
        <v>86</v>
      </c>
      <c r="AV208" s="13" t="s">
        <v>86</v>
      </c>
      <c r="AW208" s="13" t="s">
        <v>33</v>
      </c>
      <c r="AX208" s="13" t="s">
        <v>76</v>
      </c>
      <c r="AY208" s="165" t="s">
        <v>132</v>
      </c>
    </row>
    <row r="209" spans="2:51" s="15" customFormat="1" ht="10">
      <c r="B209" s="179"/>
      <c r="D209" s="159" t="s">
        <v>144</v>
      </c>
      <c r="E209" s="180" t="s">
        <v>1</v>
      </c>
      <c r="F209" s="181" t="s">
        <v>159</v>
      </c>
      <c r="H209" s="182">
        <v>0.026</v>
      </c>
      <c r="I209" s="183"/>
      <c r="L209" s="179"/>
      <c r="M209" s="184"/>
      <c r="N209" s="185"/>
      <c r="O209" s="185"/>
      <c r="P209" s="185"/>
      <c r="Q209" s="185"/>
      <c r="R209" s="185"/>
      <c r="S209" s="185"/>
      <c r="T209" s="186"/>
      <c r="AT209" s="180" t="s">
        <v>144</v>
      </c>
      <c r="AU209" s="180" t="s">
        <v>86</v>
      </c>
      <c r="AV209" s="15" t="s">
        <v>140</v>
      </c>
      <c r="AW209" s="15" t="s">
        <v>33</v>
      </c>
      <c r="AX209" s="15" t="s">
        <v>84</v>
      </c>
      <c r="AY209" s="180" t="s">
        <v>132</v>
      </c>
    </row>
    <row r="210" spans="1:65" s="2" customFormat="1" ht="16.5" customHeight="1">
      <c r="A210" s="33"/>
      <c r="B210" s="145"/>
      <c r="C210" s="146" t="s">
        <v>8</v>
      </c>
      <c r="D210" s="146" t="s">
        <v>135</v>
      </c>
      <c r="E210" s="147" t="s">
        <v>507</v>
      </c>
      <c r="F210" s="148" t="s">
        <v>508</v>
      </c>
      <c r="G210" s="149" t="s">
        <v>138</v>
      </c>
      <c r="H210" s="150">
        <v>0.024</v>
      </c>
      <c r="I210" s="151"/>
      <c r="J210" s="152">
        <f>ROUND(I210*H210,2)</f>
        <v>0</v>
      </c>
      <c r="K210" s="148" t="s">
        <v>139</v>
      </c>
      <c r="L210" s="34"/>
      <c r="M210" s="153" t="s">
        <v>1</v>
      </c>
      <c r="N210" s="154" t="s">
        <v>41</v>
      </c>
      <c r="O210" s="59"/>
      <c r="P210" s="155">
        <f>O210*H210</f>
        <v>0</v>
      </c>
      <c r="Q210" s="155">
        <v>0</v>
      </c>
      <c r="R210" s="155">
        <f>Q210*H210</f>
        <v>0</v>
      </c>
      <c r="S210" s="155">
        <v>0</v>
      </c>
      <c r="T210" s="156">
        <f>S210*H210</f>
        <v>0</v>
      </c>
      <c r="U210" s="33"/>
      <c r="V210" s="33"/>
      <c r="W210" s="33"/>
      <c r="X210" s="33"/>
      <c r="Y210" s="33"/>
      <c r="Z210" s="33"/>
      <c r="AA210" s="33"/>
      <c r="AB210" s="33"/>
      <c r="AC210" s="33"/>
      <c r="AD210" s="33"/>
      <c r="AE210" s="33"/>
      <c r="AR210" s="157" t="s">
        <v>140</v>
      </c>
      <c r="AT210" s="157" t="s">
        <v>135</v>
      </c>
      <c r="AU210" s="157" t="s">
        <v>86</v>
      </c>
      <c r="AY210" s="18" t="s">
        <v>132</v>
      </c>
      <c r="BE210" s="158">
        <f>IF(N210="základní",J210,0)</f>
        <v>0</v>
      </c>
      <c r="BF210" s="158">
        <f>IF(N210="snížená",J210,0)</f>
        <v>0</v>
      </c>
      <c r="BG210" s="158">
        <f>IF(N210="zákl. přenesená",J210,0)</f>
        <v>0</v>
      </c>
      <c r="BH210" s="158">
        <f>IF(N210="sníž. přenesená",J210,0)</f>
        <v>0</v>
      </c>
      <c r="BI210" s="158">
        <f>IF(N210="nulová",J210,0)</f>
        <v>0</v>
      </c>
      <c r="BJ210" s="18" t="s">
        <v>84</v>
      </c>
      <c r="BK210" s="158">
        <f>ROUND(I210*H210,2)</f>
        <v>0</v>
      </c>
      <c r="BL210" s="18" t="s">
        <v>140</v>
      </c>
      <c r="BM210" s="157" t="s">
        <v>509</v>
      </c>
    </row>
    <row r="211" spans="1:47" s="2" customFormat="1" ht="27">
      <c r="A211" s="33"/>
      <c r="B211" s="34"/>
      <c r="C211" s="33"/>
      <c r="D211" s="159" t="s">
        <v>142</v>
      </c>
      <c r="E211" s="33"/>
      <c r="F211" s="160" t="s">
        <v>510</v>
      </c>
      <c r="G211" s="33"/>
      <c r="H211" s="33"/>
      <c r="I211" s="161"/>
      <c r="J211" s="33"/>
      <c r="K211" s="33"/>
      <c r="L211" s="34"/>
      <c r="M211" s="162"/>
      <c r="N211" s="163"/>
      <c r="O211" s="59"/>
      <c r="P211" s="59"/>
      <c r="Q211" s="59"/>
      <c r="R211" s="59"/>
      <c r="S211" s="59"/>
      <c r="T211" s="60"/>
      <c r="U211" s="33"/>
      <c r="V211" s="33"/>
      <c r="W211" s="33"/>
      <c r="X211" s="33"/>
      <c r="Y211" s="33"/>
      <c r="Z211" s="33"/>
      <c r="AA211" s="33"/>
      <c r="AB211" s="33"/>
      <c r="AC211" s="33"/>
      <c r="AD211" s="33"/>
      <c r="AE211" s="33"/>
      <c r="AT211" s="18" t="s">
        <v>142</v>
      </c>
      <c r="AU211" s="18" t="s">
        <v>86</v>
      </c>
    </row>
    <row r="212" spans="2:51" s="14" customFormat="1" ht="10">
      <c r="B212" s="172"/>
      <c r="D212" s="159" t="s">
        <v>144</v>
      </c>
      <c r="E212" s="173" t="s">
        <v>1</v>
      </c>
      <c r="F212" s="174" t="s">
        <v>511</v>
      </c>
      <c r="H212" s="173" t="s">
        <v>1</v>
      </c>
      <c r="I212" s="175"/>
      <c r="L212" s="172"/>
      <c r="M212" s="176"/>
      <c r="N212" s="177"/>
      <c r="O212" s="177"/>
      <c r="P212" s="177"/>
      <c r="Q212" s="177"/>
      <c r="R212" s="177"/>
      <c r="S212" s="177"/>
      <c r="T212" s="178"/>
      <c r="AT212" s="173" t="s">
        <v>144</v>
      </c>
      <c r="AU212" s="173" t="s">
        <v>86</v>
      </c>
      <c r="AV212" s="14" t="s">
        <v>84</v>
      </c>
      <c r="AW212" s="14" t="s">
        <v>33</v>
      </c>
      <c r="AX212" s="14" t="s">
        <v>76</v>
      </c>
      <c r="AY212" s="173" t="s">
        <v>132</v>
      </c>
    </row>
    <row r="213" spans="2:51" s="14" customFormat="1" ht="10">
      <c r="B213" s="172"/>
      <c r="D213" s="159" t="s">
        <v>144</v>
      </c>
      <c r="E213" s="173" t="s">
        <v>1</v>
      </c>
      <c r="F213" s="174" t="s">
        <v>467</v>
      </c>
      <c r="H213" s="173" t="s">
        <v>1</v>
      </c>
      <c r="I213" s="175"/>
      <c r="L213" s="172"/>
      <c r="M213" s="176"/>
      <c r="N213" s="177"/>
      <c r="O213" s="177"/>
      <c r="P213" s="177"/>
      <c r="Q213" s="177"/>
      <c r="R213" s="177"/>
      <c r="S213" s="177"/>
      <c r="T213" s="178"/>
      <c r="AT213" s="173" t="s">
        <v>144</v>
      </c>
      <c r="AU213" s="173" t="s">
        <v>86</v>
      </c>
      <c r="AV213" s="14" t="s">
        <v>84</v>
      </c>
      <c r="AW213" s="14" t="s">
        <v>33</v>
      </c>
      <c r="AX213" s="14" t="s">
        <v>76</v>
      </c>
      <c r="AY213" s="173" t="s">
        <v>132</v>
      </c>
    </row>
    <row r="214" spans="2:51" s="13" customFormat="1" ht="10">
      <c r="B214" s="164"/>
      <c r="D214" s="159" t="s">
        <v>144</v>
      </c>
      <c r="E214" s="165" t="s">
        <v>1</v>
      </c>
      <c r="F214" s="166" t="s">
        <v>468</v>
      </c>
      <c r="H214" s="167">
        <v>0.024</v>
      </c>
      <c r="I214" s="168"/>
      <c r="L214" s="164"/>
      <c r="M214" s="169"/>
      <c r="N214" s="170"/>
      <c r="O214" s="170"/>
      <c r="P214" s="170"/>
      <c r="Q214" s="170"/>
      <c r="R214" s="170"/>
      <c r="S214" s="170"/>
      <c r="T214" s="171"/>
      <c r="AT214" s="165" t="s">
        <v>144</v>
      </c>
      <c r="AU214" s="165" t="s">
        <v>86</v>
      </c>
      <c r="AV214" s="13" t="s">
        <v>86</v>
      </c>
      <c r="AW214" s="13" t="s">
        <v>33</v>
      </c>
      <c r="AX214" s="13" t="s">
        <v>76</v>
      </c>
      <c r="AY214" s="165" t="s">
        <v>132</v>
      </c>
    </row>
    <row r="215" spans="2:51" s="15" customFormat="1" ht="10">
      <c r="B215" s="179"/>
      <c r="D215" s="159" t="s">
        <v>144</v>
      </c>
      <c r="E215" s="180" t="s">
        <v>1</v>
      </c>
      <c r="F215" s="181" t="s">
        <v>159</v>
      </c>
      <c r="H215" s="182">
        <v>0.024</v>
      </c>
      <c r="I215" s="183"/>
      <c r="L215" s="179"/>
      <c r="M215" s="184"/>
      <c r="N215" s="185"/>
      <c r="O215" s="185"/>
      <c r="P215" s="185"/>
      <c r="Q215" s="185"/>
      <c r="R215" s="185"/>
      <c r="S215" s="185"/>
      <c r="T215" s="186"/>
      <c r="AT215" s="180" t="s">
        <v>144</v>
      </c>
      <c r="AU215" s="180" t="s">
        <v>86</v>
      </c>
      <c r="AV215" s="15" t="s">
        <v>140</v>
      </c>
      <c r="AW215" s="15" t="s">
        <v>33</v>
      </c>
      <c r="AX215" s="15" t="s">
        <v>84</v>
      </c>
      <c r="AY215" s="180" t="s">
        <v>132</v>
      </c>
    </row>
    <row r="216" spans="1:65" s="2" customFormat="1" ht="16.5" customHeight="1">
      <c r="A216" s="33"/>
      <c r="B216" s="145"/>
      <c r="C216" s="146" t="s">
        <v>255</v>
      </c>
      <c r="D216" s="146" t="s">
        <v>135</v>
      </c>
      <c r="E216" s="147" t="s">
        <v>512</v>
      </c>
      <c r="F216" s="148" t="s">
        <v>513</v>
      </c>
      <c r="G216" s="149" t="s">
        <v>177</v>
      </c>
      <c r="H216" s="150">
        <v>20</v>
      </c>
      <c r="I216" s="151"/>
      <c r="J216" s="152">
        <f>ROUND(I216*H216,2)</f>
        <v>0</v>
      </c>
      <c r="K216" s="148" t="s">
        <v>139</v>
      </c>
      <c r="L216" s="34"/>
      <c r="M216" s="153" t="s">
        <v>1</v>
      </c>
      <c r="N216" s="154" t="s">
        <v>41</v>
      </c>
      <c r="O216" s="59"/>
      <c r="P216" s="155">
        <f>O216*H216</f>
        <v>0</v>
      </c>
      <c r="Q216" s="155">
        <v>0</v>
      </c>
      <c r="R216" s="155">
        <f>Q216*H216</f>
        <v>0</v>
      </c>
      <c r="S216" s="155">
        <v>0</v>
      </c>
      <c r="T216" s="156">
        <f>S216*H216</f>
        <v>0</v>
      </c>
      <c r="U216" s="33"/>
      <c r="V216" s="33"/>
      <c r="W216" s="33"/>
      <c r="X216" s="33"/>
      <c r="Y216" s="33"/>
      <c r="Z216" s="33"/>
      <c r="AA216" s="33"/>
      <c r="AB216" s="33"/>
      <c r="AC216" s="33"/>
      <c r="AD216" s="33"/>
      <c r="AE216" s="33"/>
      <c r="AR216" s="157" t="s">
        <v>140</v>
      </c>
      <c r="AT216" s="157" t="s">
        <v>135</v>
      </c>
      <c r="AU216" s="157" t="s">
        <v>86</v>
      </c>
      <c r="AY216" s="18" t="s">
        <v>132</v>
      </c>
      <c r="BE216" s="158">
        <f>IF(N216="základní",J216,0)</f>
        <v>0</v>
      </c>
      <c r="BF216" s="158">
        <f>IF(N216="snížená",J216,0)</f>
        <v>0</v>
      </c>
      <c r="BG216" s="158">
        <f>IF(N216="zákl. přenesená",J216,0)</f>
        <v>0</v>
      </c>
      <c r="BH216" s="158">
        <f>IF(N216="sníž. přenesená",J216,0)</f>
        <v>0</v>
      </c>
      <c r="BI216" s="158">
        <f>IF(N216="nulová",J216,0)</f>
        <v>0</v>
      </c>
      <c r="BJ216" s="18" t="s">
        <v>84</v>
      </c>
      <c r="BK216" s="158">
        <f>ROUND(I216*H216,2)</f>
        <v>0</v>
      </c>
      <c r="BL216" s="18" t="s">
        <v>140</v>
      </c>
      <c r="BM216" s="157" t="s">
        <v>514</v>
      </c>
    </row>
    <row r="217" spans="1:47" s="2" customFormat="1" ht="18">
      <c r="A217" s="33"/>
      <c r="B217" s="34"/>
      <c r="C217" s="33"/>
      <c r="D217" s="159" t="s">
        <v>142</v>
      </c>
      <c r="E217" s="33"/>
      <c r="F217" s="160" t="s">
        <v>515</v>
      </c>
      <c r="G217" s="33"/>
      <c r="H217" s="33"/>
      <c r="I217" s="161"/>
      <c r="J217" s="33"/>
      <c r="K217" s="33"/>
      <c r="L217" s="34"/>
      <c r="M217" s="162"/>
      <c r="N217" s="163"/>
      <c r="O217" s="59"/>
      <c r="P217" s="59"/>
      <c r="Q217" s="59"/>
      <c r="R217" s="59"/>
      <c r="S217" s="59"/>
      <c r="T217" s="60"/>
      <c r="U217" s="33"/>
      <c r="V217" s="33"/>
      <c r="W217" s="33"/>
      <c r="X217" s="33"/>
      <c r="Y217" s="33"/>
      <c r="Z217" s="33"/>
      <c r="AA217" s="33"/>
      <c r="AB217" s="33"/>
      <c r="AC217" s="33"/>
      <c r="AD217" s="33"/>
      <c r="AE217" s="33"/>
      <c r="AT217" s="18" t="s">
        <v>142</v>
      </c>
      <c r="AU217" s="18" t="s">
        <v>86</v>
      </c>
    </row>
    <row r="218" spans="1:65" s="2" customFormat="1" ht="16.5" customHeight="1">
      <c r="A218" s="33"/>
      <c r="B218" s="145"/>
      <c r="C218" s="146" t="s">
        <v>262</v>
      </c>
      <c r="D218" s="146" t="s">
        <v>135</v>
      </c>
      <c r="E218" s="147" t="s">
        <v>236</v>
      </c>
      <c r="F218" s="148" t="s">
        <v>237</v>
      </c>
      <c r="G218" s="149" t="s">
        <v>185</v>
      </c>
      <c r="H218" s="150">
        <v>751.25</v>
      </c>
      <c r="I218" s="151"/>
      <c r="J218" s="152">
        <f>ROUND(I218*H218,2)</f>
        <v>0</v>
      </c>
      <c r="K218" s="148" t="s">
        <v>139</v>
      </c>
      <c r="L218" s="34"/>
      <c r="M218" s="153" t="s">
        <v>1</v>
      </c>
      <c r="N218" s="154" t="s">
        <v>41</v>
      </c>
      <c r="O218" s="59"/>
      <c r="P218" s="155">
        <f>O218*H218</f>
        <v>0</v>
      </c>
      <c r="Q218" s="155">
        <v>0</v>
      </c>
      <c r="R218" s="155">
        <f>Q218*H218</f>
        <v>0</v>
      </c>
      <c r="S218" s="155">
        <v>0</v>
      </c>
      <c r="T218" s="156">
        <f>S218*H218</f>
        <v>0</v>
      </c>
      <c r="U218" s="33"/>
      <c r="V218" s="33"/>
      <c r="W218" s="33"/>
      <c r="X218" s="33"/>
      <c r="Y218" s="33"/>
      <c r="Z218" s="33"/>
      <c r="AA218" s="33"/>
      <c r="AB218" s="33"/>
      <c r="AC218" s="33"/>
      <c r="AD218" s="33"/>
      <c r="AE218" s="33"/>
      <c r="AR218" s="157" t="s">
        <v>140</v>
      </c>
      <c r="AT218" s="157" t="s">
        <v>135</v>
      </c>
      <c r="AU218" s="157" t="s">
        <v>86</v>
      </c>
      <c r="AY218" s="18" t="s">
        <v>132</v>
      </c>
      <c r="BE218" s="158">
        <f>IF(N218="základní",J218,0)</f>
        <v>0</v>
      </c>
      <c r="BF218" s="158">
        <f>IF(N218="snížená",J218,0)</f>
        <v>0</v>
      </c>
      <c r="BG218" s="158">
        <f>IF(N218="zákl. přenesená",J218,0)</f>
        <v>0</v>
      </c>
      <c r="BH218" s="158">
        <f>IF(N218="sníž. přenesená",J218,0)</f>
        <v>0</v>
      </c>
      <c r="BI218" s="158">
        <f>IF(N218="nulová",J218,0)</f>
        <v>0</v>
      </c>
      <c r="BJ218" s="18" t="s">
        <v>84</v>
      </c>
      <c r="BK218" s="158">
        <f>ROUND(I218*H218,2)</f>
        <v>0</v>
      </c>
      <c r="BL218" s="18" t="s">
        <v>140</v>
      </c>
      <c r="BM218" s="157" t="s">
        <v>516</v>
      </c>
    </row>
    <row r="219" spans="1:47" s="2" customFormat="1" ht="18">
      <c r="A219" s="33"/>
      <c r="B219" s="34"/>
      <c r="C219" s="33"/>
      <c r="D219" s="159" t="s">
        <v>142</v>
      </c>
      <c r="E219" s="33"/>
      <c r="F219" s="160" t="s">
        <v>239</v>
      </c>
      <c r="G219" s="33"/>
      <c r="H219" s="33"/>
      <c r="I219" s="161"/>
      <c r="J219" s="33"/>
      <c r="K219" s="33"/>
      <c r="L219" s="34"/>
      <c r="M219" s="162"/>
      <c r="N219" s="163"/>
      <c r="O219" s="59"/>
      <c r="P219" s="59"/>
      <c r="Q219" s="59"/>
      <c r="R219" s="59"/>
      <c r="S219" s="59"/>
      <c r="T219" s="60"/>
      <c r="U219" s="33"/>
      <c r="V219" s="33"/>
      <c r="W219" s="33"/>
      <c r="X219" s="33"/>
      <c r="Y219" s="33"/>
      <c r="Z219" s="33"/>
      <c r="AA219" s="33"/>
      <c r="AB219" s="33"/>
      <c r="AC219" s="33"/>
      <c r="AD219" s="33"/>
      <c r="AE219" s="33"/>
      <c r="AT219" s="18" t="s">
        <v>142</v>
      </c>
      <c r="AU219" s="18" t="s">
        <v>86</v>
      </c>
    </row>
    <row r="220" spans="2:51" s="14" customFormat="1" ht="10">
      <c r="B220" s="172"/>
      <c r="D220" s="159" t="s">
        <v>144</v>
      </c>
      <c r="E220" s="173" t="s">
        <v>1</v>
      </c>
      <c r="F220" s="174" t="s">
        <v>240</v>
      </c>
      <c r="H220" s="173" t="s">
        <v>1</v>
      </c>
      <c r="I220" s="175"/>
      <c r="L220" s="172"/>
      <c r="M220" s="176"/>
      <c r="N220" s="177"/>
      <c r="O220" s="177"/>
      <c r="P220" s="177"/>
      <c r="Q220" s="177"/>
      <c r="R220" s="177"/>
      <c r="S220" s="177"/>
      <c r="T220" s="178"/>
      <c r="AT220" s="173" t="s">
        <v>144</v>
      </c>
      <c r="AU220" s="173" t="s">
        <v>86</v>
      </c>
      <c r="AV220" s="14" t="s">
        <v>84</v>
      </c>
      <c r="AW220" s="14" t="s">
        <v>33</v>
      </c>
      <c r="AX220" s="14" t="s">
        <v>76</v>
      </c>
      <c r="AY220" s="173" t="s">
        <v>132</v>
      </c>
    </row>
    <row r="221" spans="2:51" s="13" customFormat="1" ht="10">
      <c r="B221" s="164"/>
      <c r="D221" s="159" t="s">
        <v>144</v>
      </c>
      <c r="E221" s="165" t="s">
        <v>1</v>
      </c>
      <c r="F221" s="166" t="s">
        <v>241</v>
      </c>
      <c r="H221" s="167">
        <v>751.25</v>
      </c>
      <c r="I221" s="168"/>
      <c r="L221" s="164"/>
      <c r="M221" s="169"/>
      <c r="N221" s="170"/>
      <c r="O221" s="170"/>
      <c r="P221" s="170"/>
      <c r="Q221" s="170"/>
      <c r="R221" s="170"/>
      <c r="S221" s="170"/>
      <c r="T221" s="171"/>
      <c r="AT221" s="165" t="s">
        <v>144</v>
      </c>
      <c r="AU221" s="165" t="s">
        <v>86</v>
      </c>
      <c r="AV221" s="13" t="s">
        <v>86</v>
      </c>
      <c r="AW221" s="13" t="s">
        <v>33</v>
      </c>
      <c r="AX221" s="13" t="s">
        <v>84</v>
      </c>
      <c r="AY221" s="165" t="s">
        <v>132</v>
      </c>
    </row>
    <row r="222" spans="1:65" s="2" customFormat="1" ht="16.5" customHeight="1">
      <c r="A222" s="33"/>
      <c r="B222" s="145"/>
      <c r="C222" s="146" t="s">
        <v>268</v>
      </c>
      <c r="D222" s="146" t="s">
        <v>135</v>
      </c>
      <c r="E222" s="147" t="s">
        <v>243</v>
      </c>
      <c r="F222" s="148" t="s">
        <v>244</v>
      </c>
      <c r="G222" s="149" t="s">
        <v>245</v>
      </c>
      <c r="H222" s="150">
        <v>1104.68</v>
      </c>
      <c r="I222" s="151"/>
      <c r="J222" s="152">
        <f>ROUND(I222*H222,2)</f>
        <v>0</v>
      </c>
      <c r="K222" s="148" t="s">
        <v>139</v>
      </c>
      <c r="L222" s="34"/>
      <c r="M222" s="153" t="s">
        <v>1</v>
      </c>
      <c r="N222" s="154" t="s">
        <v>41</v>
      </c>
      <c r="O222" s="59"/>
      <c r="P222" s="155">
        <f>O222*H222</f>
        <v>0</v>
      </c>
      <c r="Q222" s="155">
        <v>0</v>
      </c>
      <c r="R222" s="155">
        <f>Q222*H222</f>
        <v>0</v>
      </c>
      <c r="S222" s="155">
        <v>0</v>
      </c>
      <c r="T222" s="156">
        <f>S222*H222</f>
        <v>0</v>
      </c>
      <c r="U222" s="33"/>
      <c r="V222" s="33"/>
      <c r="W222" s="33"/>
      <c r="X222" s="33"/>
      <c r="Y222" s="33"/>
      <c r="Z222" s="33"/>
      <c r="AA222" s="33"/>
      <c r="AB222" s="33"/>
      <c r="AC222" s="33"/>
      <c r="AD222" s="33"/>
      <c r="AE222" s="33"/>
      <c r="AR222" s="157" t="s">
        <v>140</v>
      </c>
      <c r="AT222" s="157" t="s">
        <v>135</v>
      </c>
      <c r="AU222" s="157" t="s">
        <v>86</v>
      </c>
      <c r="AY222" s="18" t="s">
        <v>132</v>
      </c>
      <c r="BE222" s="158">
        <f>IF(N222="základní",J222,0)</f>
        <v>0</v>
      </c>
      <c r="BF222" s="158">
        <f>IF(N222="snížená",J222,0)</f>
        <v>0</v>
      </c>
      <c r="BG222" s="158">
        <f>IF(N222="zákl. přenesená",J222,0)</f>
        <v>0</v>
      </c>
      <c r="BH222" s="158">
        <f>IF(N222="sníž. přenesená",J222,0)</f>
        <v>0</v>
      </c>
      <c r="BI222" s="158">
        <f>IF(N222="nulová",J222,0)</f>
        <v>0</v>
      </c>
      <c r="BJ222" s="18" t="s">
        <v>84</v>
      </c>
      <c r="BK222" s="158">
        <f>ROUND(I222*H222,2)</f>
        <v>0</v>
      </c>
      <c r="BL222" s="18" t="s">
        <v>140</v>
      </c>
      <c r="BM222" s="157" t="s">
        <v>517</v>
      </c>
    </row>
    <row r="223" spans="1:47" s="2" customFormat="1" ht="18">
      <c r="A223" s="33"/>
      <c r="B223" s="34"/>
      <c r="C223" s="33"/>
      <c r="D223" s="159" t="s">
        <v>142</v>
      </c>
      <c r="E223" s="33"/>
      <c r="F223" s="160" t="s">
        <v>247</v>
      </c>
      <c r="G223" s="33"/>
      <c r="H223" s="33"/>
      <c r="I223" s="161"/>
      <c r="J223" s="33"/>
      <c r="K223" s="33"/>
      <c r="L223" s="34"/>
      <c r="M223" s="162"/>
      <c r="N223" s="163"/>
      <c r="O223" s="59"/>
      <c r="P223" s="59"/>
      <c r="Q223" s="59"/>
      <c r="R223" s="59"/>
      <c r="S223" s="59"/>
      <c r="T223" s="60"/>
      <c r="U223" s="33"/>
      <c r="V223" s="33"/>
      <c r="W223" s="33"/>
      <c r="X223" s="33"/>
      <c r="Y223" s="33"/>
      <c r="Z223" s="33"/>
      <c r="AA223" s="33"/>
      <c r="AB223" s="33"/>
      <c r="AC223" s="33"/>
      <c r="AD223" s="33"/>
      <c r="AE223" s="33"/>
      <c r="AT223" s="18" t="s">
        <v>142</v>
      </c>
      <c r="AU223" s="18" t="s">
        <v>86</v>
      </c>
    </row>
    <row r="224" spans="2:51" s="14" customFormat="1" ht="10">
      <c r="B224" s="172"/>
      <c r="D224" s="159" t="s">
        <v>144</v>
      </c>
      <c r="E224" s="173" t="s">
        <v>1</v>
      </c>
      <c r="F224" s="174" t="s">
        <v>518</v>
      </c>
      <c r="H224" s="173" t="s">
        <v>1</v>
      </c>
      <c r="I224" s="175"/>
      <c r="L224" s="172"/>
      <c r="M224" s="176"/>
      <c r="N224" s="177"/>
      <c r="O224" s="177"/>
      <c r="P224" s="177"/>
      <c r="Q224" s="177"/>
      <c r="R224" s="177"/>
      <c r="S224" s="177"/>
      <c r="T224" s="178"/>
      <c r="AT224" s="173" t="s">
        <v>144</v>
      </c>
      <c r="AU224" s="173" t="s">
        <v>86</v>
      </c>
      <c r="AV224" s="14" t="s">
        <v>84</v>
      </c>
      <c r="AW224" s="14" t="s">
        <v>33</v>
      </c>
      <c r="AX224" s="14" t="s">
        <v>76</v>
      </c>
      <c r="AY224" s="173" t="s">
        <v>132</v>
      </c>
    </row>
    <row r="225" spans="2:51" s="13" customFormat="1" ht="10">
      <c r="B225" s="164"/>
      <c r="D225" s="159" t="s">
        <v>144</v>
      </c>
      <c r="E225" s="165" t="s">
        <v>1</v>
      </c>
      <c r="F225" s="166" t="s">
        <v>249</v>
      </c>
      <c r="H225" s="167">
        <v>1009.68</v>
      </c>
      <c r="I225" s="168"/>
      <c r="L225" s="164"/>
      <c r="M225" s="169"/>
      <c r="N225" s="170"/>
      <c r="O225" s="170"/>
      <c r="P225" s="170"/>
      <c r="Q225" s="170"/>
      <c r="R225" s="170"/>
      <c r="S225" s="170"/>
      <c r="T225" s="171"/>
      <c r="AT225" s="165" t="s">
        <v>144</v>
      </c>
      <c r="AU225" s="165" t="s">
        <v>86</v>
      </c>
      <c r="AV225" s="13" t="s">
        <v>86</v>
      </c>
      <c r="AW225" s="13" t="s">
        <v>33</v>
      </c>
      <c r="AX225" s="13" t="s">
        <v>76</v>
      </c>
      <c r="AY225" s="165" t="s">
        <v>132</v>
      </c>
    </row>
    <row r="226" spans="2:51" s="14" customFormat="1" ht="10">
      <c r="B226" s="172"/>
      <c r="D226" s="159" t="s">
        <v>144</v>
      </c>
      <c r="E226" s="173" t="s">
        <v>1</v>
      </c>
      <c r="F226" s="174" t="s">
        <v>519</v>
      </c>
      <c r="H226" s="173" t="s">
        <v>1</v>
      </c>
      <c r="I226" s="175"/>
      <c r="L226" s="172"/>
      <c r="M226" s="176"/>
      <c r="N226" s="177"/>
      <c r="O226" s="177"/>
      <c r="P226" s="177"/>
      <c r="Q226" s="177"/>
      <c r="R226" s="177"/>
      <c r="S226" s="177"/>
      <c r="T226" s="178"/>
      <c r="AT226" s="173" t="s">
        <v>144</v>
      </c>
      <c r="AU226" s="173" t="s">
        <v>86</v>
      </c>
      <c r="AV226" s="14" t="s">
        <v>84</v>
      </c>
      <c r="AW226" s="14" t="s">
        <v>33</v>
      </c>
      <c r="AX226" s="14" t="s">
        <v>76</v>
      </c>
      <c r="AY226" s="173" t="s">
        <v>132</v>
      </c>
    </row>
    <row r="227" spans="2:51" s="13" customFormat="1" ht="10">
      <c r="B227" s="164"/>
      <c r="D227" s="159" t="s">
        <v>144</v>
      </c>
      <c r="E227" s="165" t="s">
        <v>1</v>
      </c>
      <c r="F227" s="166" t="s">
        <v>447</v>
      </c>
      <c r="H227" s="167">
        <v>95</v>
      </c>
      <c r="I227" s="168"/>
      <c r="L227" s="164"/>
      <c r="M227" s="169"/>
      <c r="N227" s="170"/>
      <c r="O227" s="170"/>
      <c r="P227" s="170"/>
      <c r="Q227" s="170"/>
      <c r="R227" s="170"/>
      <c r="S227" s="170"/>
      <c r="T227" s="171"/>
      <c r="AT227" s="165" t="s">
        <v>144</v>
      </c>
      <c r="AU227" s="165" t="s">
        <v>86</v>
      </c>
      <c r="AV227" s="13" t="s">
        <v>86</v>
      </c>
      <c r="AW227" s="13" t="s">
        <v>33</v>
      </c>
      <c r="AX227" s="13" t="s">
        <v>76</v>
      </c>
      <c r="AY227" s="165" t="s">
        <v>132</v>
      </c>
    </row>
    <row r="228" spans="2:51" s="15" customFormat="1" ht="10">
      <c r="B228" s="179"/>
      <c r="D228" s="159" t="s">
        <v>144</v>
      </c>
      <c r="E228" s="180" t="s">
        <v>100</v>
      </c>
      <c r="F228" s="181" t="s">
        <v>159</v>
      </c>
      <c r="H228" s="182">
        <v>1104.68</v>
      </c>
      <c r="I228" s="183"/>
      <c r="L228" s="179"/>
      <c r="M228" s="184"/>
      <c r="N228" s="185"/>
      <c r="O228" s="185"/>
      <c r="P228" s="185"/>
      <c r="Q228" s="185"/>
      <c r="R228" s="185"/>
      <c r="S228" s="185"/>
      <c r="T228" s="186"/>
      <c r="AT228" s="180" t="s">
        <v>144</v>
      </c>
      <c r="AU228" s="180" t="s">
        <v>86</v>
      </c>
      <c r="AV228" s="15" t="s">
        <v>140</v>
      </c>
      <c r="AW228" s="15" t="s">
        <v>33</v>
      </c>
      <c r="AX228" s="15" t="s">
        <v>84</v>
      </c>
      <c r="AY228" s="180" t="s">
        <v>132</v>
      </c>
    </row>
    <row r="229" spans="1:65" s="2" customFormat="1" ht="16.5" customHeight="1">
      <c r="A229" s="33"/>
      <c r="B229" s="145"/>
      <c r="C229" s="146" t="s">
        <v>275</v>
      </c>
      <c r="D229" s="146" t="s">
        <v>135</v>
      </c>
      <c r="E229" s="147" t="s">
        <v>250</v>
      </c>
      <c r="F229" s="148" t="s">
        <v>251</v>
      </c>
      <c r="G229" s="149" t="s">
        <v>138</v>
      </c>
      <c r="H229" s="150">
        <v>1.202</v>
      </c>
      <c r="I229" s="151"/>
      <c r="J229" s="152">
        <f>ROUND(I229*H229,2)</f>
        <v>0</v>
      </c>
      <c r="K229" s="148" t="s">
        <v>139</v>
      </c>
      <c r="L229" s="34"/>
      <c r="M229" s="153" t="s">
        <v>1</v>
      </c>
      <c r="N229" s="154" t="s">
        <v>41</v>
      </c>
      <c r="O229" s="59"/>
      <c r="P229" s="155">
        <f>O229*H229</f>
        <v>0</v>
      </c>
      <c r="Q229" s="155">
        <v>0</v>
      </c>
      <c r="R229" s="155">
        <f>Q229*H229</f>
        <v>0</v>
      </c>
      <c r="S229" s="155">
        <v>0</v>
      </c>
      <c r="T229" s="156">
        <f>S229*H229</f>
        <v>0</v>
      </c>
      <c r="U229" s="33"/>
      <c r="V229" s="33"/>
      <c r="W229" s="33"/>
      <c r="X229" s="33"/>
      <c r="Y229" s="33"/>
      <c r="Z229" s="33"/>
      <c r="AA229" s="33"/>
      <c r="AB229" s="33"/>
      <c r="AC229" s="33"/>
      <c r="AD229" s="33"/>
      <c r="AE229" s="33"/>
      <c r="AR229" s="157" t="s">
        <v>140</v>
      </c>
      <c r="AT229" s="157" t="s">
        <v>135</v>
      </c>
      <c r="AU229" s="157" t="s">
        <v>86</v>
      </c>
      <c r="AY229" s="18" t="s">
        <v>132</v>
      </c>
      <c r="BE229" s="158">
        <f>IF(N229="základní",J229,0)</f>
        <v>0</v>
      </c>
      <c r="BF229" s="158">
        <f>IF(N229="snížená",J229,0)</f>
        <v>0</v>
      </c>
      <c r="BG229" s="158">
        <f>IF(N229="zákl. přenesená",J229,0)</f>
        <v>0</v>
      </c>
      <c r="BH229" s="158">
        <f>IF(N229="sníž. přenesená",J229,0)</f>
        <v>0</v>
      </c>
      <c r="BI229" s="158">
        <f>IF(N229="nulová",J229,0)</f>
        <v>0</v>
      </c>
      <c r="BJ229" s="18" t="s">
        <v>84</v>
      </c>
      <c r="BK229" s="158">
        <f>ROUND(I229*H229,2)</f>
        <v>0</v>
      </c>
      <c r="BL229" s="18" t="s">
        <v>140</v>
      </c>
      <c r="BM229" s="157" t="s">
        <v>520</v>
      </c>
    </row>
    <row r="230" spans="1:47" s="2" customFormat="1" ht="36">
      <c r="A230" s="33"/>
      <c r="B230" s="34"/>
      <c r="C230" s="33"/>
      <c r="D230" s="159" t="s">
        <v>142</v>
      </c>
      <c r="E230" s="33"/>
      <c r="F230" s="160" t="s">
        <v>253</v>
      </c>
      <c r="G230" s="33"/>
      <c r="H230" s="33"/>
      <c r="I230" s="161"/>
      <c r="J230" s="33"/>
      <c r="K230" s="33"/>
      <c r="L230" s="34"/>
      <c r="M230" s="162"/>
      <c r="N230" s="163"/>
      <c r="O230" s="59"/>
      <c r="P230" s="59"/>
      <c r="Q230" s="59"/>
      <c r="R230" s="59"/>
      <c r="S230" s="59"/>
      <c r="T230" s="60"/>
      <c r="U230" s="33"/>
      <c r="V230" s="33"/>
      <c r="W230" s="33"/>
      <c r="X230" s="33"/>
      <c r="Y230" s="33"/>
      <c r="Z230" s="33"/>
      <c r="AA230" s="33"/>
      <c r="AB230" s="33"/>
      <c r="AC230" s="33"/>
      <c r="AD230" s="33"/>
      <c r="AE230" s="33"/>
      <c r="AT230" s="18" t="s">
        <v>142</v>
      </c>
      <c r="AU230" s="18" t="s">
        <v>86</v>
      </c>
    </row>
    <row r="231" spans="2:51" s="13" customFormat="1" ht="10">
      <c r="B231" s="164"/>
      <c r="D231" s="159" t="s">
        <v>144</v>
      </c>
      <c r="E231" s="165" t="s">
        <v>1</v>
      </c>
      <c r="F231" s="166" t="s">
        <v>254</v>
      </c>
      <c r="H231" s="167">
        <v>1.202</v>
      </c>
      <c r="I231" s="168"/>
      <c r="L231" s="164"/>
      <c r="M231" s="169"/>
      <c r="N231" s="170"/>
      <c r="O231" s="170"/>
      <c r="P231" s="170"/>
      <c r="Q231" s="170"/>
      <c r="R231" s="170"/>
      <c r="S231" s="170"/>
      <c r="T231" s="171"/>
      <c r="AT231" s="165" t="s">
        <v>144</v>
      </c>
      <c r="AU231" s="165" t="s">
        <v>86</v>
      </c>
      <c r="AV231" s="13" t="s">
        <v>86</v>
      </c>
      <c r="AW231" s="13" t="s">
        <v>33</v>
      </c>
      <c r="AX231" s="13" t="s">
        <v>84</v>
      </c>
      <c r="AY231" s="165" t="s">
        <v>132</v>
      </c>
    </row>
    <row r="232" spans="1:65" s="2" customFormat="1" ht="16.5" customHeight="1">
      <c r="A232" s="33"/>
      <c r="B232" s="145"/>
      <c r="C232" s="146" t="s">
        <v>298</v>
      </c>
      <c r="D232" s="146" t="s">
        <v>135</v>
      </c>
      <c r="E232" s="147" t="s">
        <v>256</v>
      </c>
      <c r="F232" s="148" t="s">
        <v>257</v>
      </c>
      <c r="G232" s="149" t="s">
        <v>138</v>
      </c>
      <c r="H232" s="150">
        <v>0.1</v>
      </c>
      <c r="I232" s="151"/>
      <c r="J232" s="152">
        <f>ROUND(I232*H232,2)</f>
        <v>0</v>
      </c>
      <c r="K232" s="148" t="s">
        <v>139</v>
      </c>
      <c r="L232" s="34"/>
      <c r="M232" s="153" t="s">
        <v>1</v>
      </c>
      <c r="N232" s="154" t="s">
        <v>41</v>
      </c>
      <c r="O232" s="59"/>
      <c r="P232" s="155">
        <f>O232*H232</f>
        <v>0</v>
      </c>
      <c r="Q232" s="155">
        <v>0</v>
      </c>
      <c r="R232" s="155">
        <f>Q232*H232</f>
        <v>0</v>
      </c>
      <c r="S232" s="155">
        <v>0</v>
      </c>
      <c r="T232" s="156">
        <f>S232*H232</f>
        <v>0</v>
      </c>
      <c r="U232" s="33"/>
      <c r="V232" s="33"/>
      <c r="W232" s="33"/>
      <c r="X232" s="33"/>
      <c r="Y232" s="33"/>
      <c r="Z232" s="33"/>
      <c r="AA232" s="33"/>
      <c r="AB232" s="33"/>
      <c r="AC232" s="33"/>
      <c r="AD232" s="33"/>
      <c r="AE232" s="33"/>
      <c r="AR232" s="157" t="s">
        <v>140</v>
      </c>
      <c r="AT232" s="157" t="s">
        <v>135</v>
      </c>
      <c r="AU232" s="157" t="s">
        <v>86</v>
      </c>
      <c r="AY232" s="18" t="s">
        <v>132</v>
      </c>
      <c r="BE232" s="158">
        <f>IF(N232="základní",J232,0)</f>
        <v>0</v>
      </c>
      <c r="BF232" s="158">
        <f>IF(N232="snížená",J232,0)</f>
        <v>0</v>
      </c>
      <c r="BG232" s="158">
        <f>IF(N232="zákl. přenesená",J232,0)</f>
        <v>0</v>
      </c>
      <c r="BH232" s="158">
        <f>IF(N232="sníž. přenesená",J232,0)</f>
        <v>0</v>
      </c>
      <c r="BI232" s="158">
        <f>IF(N232="nulová",J232,0)</f>
        <v>0</v>
      </c>
      <c r="BJ232" s="18" t="s">
        <v>84</v>
      </c>
      <c r="BK232" s="158">
        <f>ROUND(I232*H232,2)</f>
        <v>0</v>
      </c>
      <c r="BL232" s="18" t="s">
        <v>140</v>
      </c>
      <c r="BM232" s="157" t="s">
        <v>521</v>
      </c>
    </row>
    <row r="233" spans="1:47" s="2" customFormat="1" ht="36">
      <c r="A233" s="33"/>
      <c r="B233" s="34"/>
      <c r="C233" s="33"/>
      <c r="D233" s="159" t="s">
        <v>142</v>
      </c>
      <c r="E233" s="33"/>
      <c r="F233" s="160" t="s">
        <v>259</v>
      </c>
      <c r="G233" s="33"/>
      <c r="H233" s="33"/>
      <c r="I233" s="161"/>
      <c r="J233" s="33"/>
      <c r="K233" s="33"/>
      <c r="L233" s="34"/>
      <c r="M233" s="162"/>
      <c r="N233" s="163"/>
      <c r="O233" s="59"/>
      <c r="P233" s="59"/>
      <c r="Q233" s="59"/>
      <c r="R233" s="59"/>
      <c r="S233" s="59"/>
      <c r="T233" s="60"/>
      <c r="U233" s="33"/>
      <c r="V233" s="33"/>
      <c r="W233" s="33"/>
      <c r="X233" s="33"/>
      <c r="Y233" s="33"/>
      <c r="Z233" s="33"/>
      <c r="AA233" s="33"/>
      <c r="AB233" s="33"/>
      <c r="AC233" s="33"/>
      <c r="AD233" s="33"/>
      <c r="AE233" s="33"/>
      <c r="AT233" s="18" t="s">
        <v>142</v>
      </c>
      <c r="AU233" s="18" t="s">
        <v>86</v>
      </c>
    </row>
    <row r="234" spans="2:51" s="14" customFormat="1" ht="10">
      <c r="B234" s="172"/>
      <c r="D234" s="159" t="s">
        <v>144</v>
      </c>
      <c r="E234" s="173" t="s">
        <v>1</v>
      </c>
      <c r="F234" s="174" t="s">
        <v>260</v>
      </c>
      <c r="H234" s="173" t="s">
        <v>1</v>
      </c>
      <c r="I234" s="175"/>
      <c r="L234" s="172"/>
      <c r="M234" s="176"/>
      <c r="N234" s="177"/>
      <c r="O234" s="177"/>
      <c r="P234" s="177"/>
      <c r="Q234" s="177"/>
      <c r="R234" s="177"/>
      <c r="S234" s="177"/>
      <c r="T234" s="178"/>
      <c r="AT234" s="173" t="s">
        <v>144</v>
      </c>
      <c r="AU234" s="173" t="s">
        <v>86</v>
      </c>
      <c r="AV234" s="14" t="s">
        <v>84</v>
      </c>
      <c r="AW234" s="14" t="s">
        <v>33</v>
      </c>
      <c r="AX234" s="14" t="s">
        <v>76</v>
      </c>
      <c r="AY234" s="173" t="s">
        <v>132</v>
      </c>
    </row>
    <row r="235" spans="2:51" s="13" customFormat="1" ht="10">
      <c r="B235" s="164"/>
      <c r="D235" s="159" t="s">
        <v>144</v>
      </c>
      <c r="E235" s="165" t="s">
        <v>1</v>
      </c>
      <c r="F235" s="166" t="s">
        <v>522</v>
      </c>
      <c r="H235" s="167">
        <v>0.1</v>
      </c>
      <c r="I235" s="168"/>
      <c r="L235" s="164"/>
      <c r="M235" s="169"/>
      <c r="N235" s="170"/>
      <c r="O235" s="170"/>
      <c r="P235" s="170"/>
      <c r="Q235" s="170"/>
      <c r="R235" s="170"/>
      <c r="S235" s="170"/>
      <c r="T235" s="171"/>
      <c r="AT235" s="165" t="s">
        <v>144</v>
      </c>
      <c r="AU235" s="165" t="s">
        <v>86</v>
      </c>
      <c r="AV235" s="13" t="s">
        <v>86</v>
      </c>
      <c r="AW235" s="13" t="s">
        <v>33</v>
      </c>
      <c r="AX235" s="13" t="s">
        <v>84</v>
      </c>
      <c r="AY235" s="165" t="s">
        <v>132</v>
      </c>
    </row>
    <row r="236" spans="2:65" s="267" customFormat="1" ht="16.5" customHeight="1">
      <c r="B236" s="268"/>
      <c r="C236" s="269" t="s">
        <v>7</v>
      </c>
      <c r="D236" s="269" t="s">
        <v>135</v>
      </c>
      <c r="E236" s="270" t="s">
        <v>263</v>
      </c>
      <c r="F236" s="271" t="s">
        <v>264</v>
      </c>
      <c r="G236" s="272" t="s">
        <v>138</v>
      </c>
      <c r="H236" s="273">
        <v>1.302</v>
      </c>
      <c r="I236" s="274"/>
      <c r="J236" s="275">
        <f>ROUND(I236*H236,2)</f>
        <v>0</v>
      </c>
      <c r="K236" s="271" t="s">
        <v>139</v>
      </c>
      <c r="L236" s="276"/>
      <c r="M236" s="277" t="s">
        <v>1</v>
      </c>
      <c r="N236" s="278" t="s">
        <v>41</v>
      </c>
      <c r="O236" s="279"/>
      <c r="P236" s="280">
        <f>O236*H236</f>
        <v>0</v>
      </c>
      <c r="Q236" s="280">
        <v>0</v>
      </c>
      <c r="R236" s="280">
        <f>Q236*H236</f>
        <v>0</v>
      </c>
      <c r="S236" s="280">
        <v>0</v>
      </c>
      <c r="T236" s="281">
        <f>S236*H236</f>
        <v>0</v>
      </c>
      <c r="AR236" s="282" t="s">
        <v>140</v>
      </c>
      <c r="AT236" s="282" t="s">
        <v>135</v>
      </c>
      <c r="AU236" s="282" t="s">
        <v>86</v>
      </c>
      <c r="AY236" s="283" t="s">
        <v>132</v>
      </c>
      <c r="BE236" s="284">
        <f>IF(N236="základní",J236,0)</f>
        <v>0</v>
      </c>
      <c r="BF236" s="284">
        <f>IF(N236="snížená",J236,0)</f>
        <v>0</v>
      </c>
      <c r="BG236" s="284">
        <f>IF(N236="zákl. přenesená",J236,0)</f>
        <v>0</v>
      </c>
      <c r="BH236" s="284">
        <f>IF(N236="sníž. přenesená",J236,0)</f>
        <v>0</v>
      </c>
      <c r="BI236" s="284">
        <f>IF(N236="nulová",J236,0)</f>
        <v>0</v>
      </c>
      <c r="BJ236" s="283" t="s">
        <v>84</v>
      </c>
      <c r="BK236" s="284">
        <f>ROUND(I236*H236,2)</f>
        <v>0</v>
      </c>
      <c r="BL236" s="283" t="s">
        <v>140</v>
      </c>
      <c r="BM236" s="282" t="s">
        <v>523</v>
      </c>
    </row>
    <row r="237" spans="1:47" s="2" customFormat="1" ht="18">
      <c r="A237" s="33"/>
      <c r="B237" s="34"/>
      <c r="C237" s="33"/>
      <c r="D237" s="159" t="s">
        <v>142</v>
      </c>
      <c r="E237" s="33"/>
      <c r="F237" s="160" t="s">
        <v>266</v>
      </c>
      <c r="G237" s="33"/>
      <c r="H237" s="33"/>
      <c r="I237" s="161"/>
      <c r="J237" s="33"/>
      <c r="K237" s="33"/>
      <c r="L237" s="34"/>
      <c r="M237" s="162"/>
      <c r="N237" s="163"/>
      <c r="O237" s="59"/>
      <c r="P237" s="59"/>
      <c r="Q237" s="59"/>
      <c r="R237" s="59"/>
      <c r="S237" s="59"/>
      <c r="T237" s="60"/>
      <c r="U237" s="33"/>
      <c r="V237" s="33"/>
      <c r="W237" s="33"/>
      <c r="X237" s="33"/>
      <c r="Y237" s="33"/>
      <c r="Z237" s="33"/>
      <c r="AA237" s="33"/>
      <c r="AB237" s="33"/>
      <c r="AC237" s="33"/>
      <c r="AD237" s="33"/>
      <c r="AE237" s="33"/>
      <c r="AT237" s="18" t="s">
        <v>142</v>
      </c>
      <c r="AU237" s="18" t="s">
        <v>86</v>
      </c>
    </row>
    <row r="238" spans="2:51" s="14" customFormat="1" ht="10">
      <c r="B238" s="172"/>
      <c r="D238" s="159" t="s">
        <v>144</v>
      </c>
      <c r="E238" s="173" t="s">
        <v>1</v>
      </c>
      <c r="F238" s="174" t="s">
        <v>267</v>
      </c>
      <c r="H238" s="173" t="s">
        <v>1</v>
      </c>
      <c r="I238" s="175"/>
      <c r="L238" s="172"/>
      <c r="M238" s="176"/>
      <c r="N238" s="177"/>
      <c r="O238" s="177"/>
      <c r="P238" s="177"/>
      <c r="Q238" s="177"/>
      <c r="R238" s="177"/>
      <c r="S238" s="177"/>
      <c r="T238" s="178"/>
      <c r="AT238" s="173" t="s">
        <v>144</v>
      </c>
      <c r="AU238" s="173" t="s">
        <v>86</v>
      </c>
      <c r="AV238" s="14" t="s">
        <v>84</v>
      </c>
      <c r="AW238" s="14" t="s">
        <v>33</v>
      </c>
      <c r="AX238" s="14" t="s">
        <v>76</v>
      </c>
      <c r="AY238" s="173" t="s">
        <v>132</v>
      </c>
    </row>
    <row r="239" spans="2:51" s="13" customFormat="1" ht="10">
      <c r="B239" s="164"/>
      <c r="D239" s="159" t="s">
        <v>144</v>
      </c>
      <c r="E239" s="165" t="s">
        <v>1</v>
      </c>
      <c r="F239" s="166" t="s">
        <v>93</v>
      </c>
      <c r="H239" s="167">
        <v>0.937</v>
      </c>
      <c r="I239" s="168"/>
      <c r="L239" s="164"/>
      <c r="M239" s="169"/>
      <c r="N239" s="170"/>
      <c r="O239" s="170"/>
      <c r="P239" s="170"/>
      <c r="Q239" s="170"/>
      <c r="R239" s="170"/>
      <c r="S239" s="170"/>
      <c r="T239" s="171"/>
      <c r="AT239" s="165" t="s">
        <v>144</v>
      </c>
      <c r="AU239" s="165" t="s">
        <v>86</v>
      </c>
      <c r="AV239" s="13" t="s">
        <v>86</v>
      </c>
      <c r="AW239" s="13" t="s">
        <v>33</v>
      </c>
      <c r="AX239" s="13" t="s">
        <v>76</v>
      </c>
      <c r="AY239" s="165" t="s">
        <v>132</v>
      </c>
    </row>
    <row r="240" spans="2:51" s="13" customFormat="1" ht="10">
      <c r="B240" s="164"/>
      <c r="D240" s="159" t="s">
        <v>144</v>
      </c>
      <c r="E240" s="165" t="s">
        <v>1</v>
      </c>
      <c r="F240" s="166" t="s">
        <v>95</v>
      </c>
      <c r="H240" s="167">
        <v>0.265</v>
      </c>
      <c r="I240" s="168"/>
      <c r="L240" s="164"/>
      <c r="M240" s="169"/>
      <c r="N240" s="170"/>
      <c r="O240" s="170"/>
      <c r="P240" s="170"/>
      <c r="Q240" s="170"/>
      <c r="R240" s="170"/>
      <c r="S240" s="170"/>
      <c r="T240" s="171"/>
      <c r="AT240" s="165" t="s">
        <v>144</v>
      </c>
      <c r="AU240" s="165" t="s">
        <v>86</v>
      </c>
      <c r="AV240" s="13" t="s">
        <v>86</v>
      </c>
      <c r="AW240" s="13" t="s">
        <v>33</v>
      </c>
      <c r="AX240" s="13" t="s">
        <v>76</v>
      </c>
      <c r="AY240" s="165" t="s">
        <v>132</v>
      </c>
    </row>
    <row r="241" spans="2:51" s="13" customFormat="1" ht="10">
      <c r="B241" s="164"/>
      <c r="D241" s="159" t="s">
        <v>144</v>
      </c>
      <c r="E241" s="165" t="s">
        <v>1</v>
      </c>
      <c r="F241" s="166" t="s">
        <v>522</v>
      </c>
      <c r="H241" s="167">
        <v>0.1</v>
      </c>
      <c r="I241" s="168"/>
      <c r="L241" s="164"/>
      <c r="M241" s="169"/>
      <c r="N241" s="170"/>
      <c r="O241" s="170"/>
      <c r="P241" s="170"/>
      <c r="Q241" s="170"/>
      <c r="R241" s="170"/>
      <c r="S241" s="170"/>
      <c r="T241" s="171"/>
      <c r="AT241" s="165" t="s">
        <v>144</v>
      </c>
      <c r="AU241" s="165" t="s">
        <v>86</v>
      </c>
      <c r="AV241" s="13" t="s">
        <v>86</v>
      </c>
      <c r="AW241" s="13" t="s">
        <v>33</v>
      </c>
      <c r="AX241" s="13" t="s">
        <v>76</v>
      </c>
      <c r="AY241" s="165" t="s">
        <v>132</v>
      </c>
    </row>
    <row r="242" spans="2:51" s="15" customFormat="1" ht="10">
      <c r="B242" s="179"/>
      <c r="D242" s="159" t="s">
        <v>144</v>
      </c>
      <c r="E242" s="180" t="s">
        <v>1</v>
      </c>
      <c r="F242" s="181" t="s">
        <v>159</v>
      </c>
      <c r="H242" s="182">
        <v>1.302</v>
      </c>
      <c r="I242" s="183"/>
      <c r="L242" s="179"/>
      <c r="M242" s="184"/>
      <c r="N242" s="185"/>
      <c r="O242" s="185"/>
      <c r="P242" s="185"/>
      <c r="Q242" s="185"/>
      <c r="R242" s="185"/>
      <c r="S242" s="185"/>
      <c r="T242" s="186"/>
      <c r="AT242" s="180" t="s">
        <v>144</v>
      </c>
      <c r="AU242" s="180" t="s">
        <v>86</v>
      </c>
      <c r="AV242" s="15" t="s">
        <v>140</v>
      </c>
      <c r="AW242" s="15" t="s">
        <v>33</v>
      </c>
      <c r="AX242" s="15" t="s">
        <v>84</v>
      </c>
      <c r="AY242" s="180" t="s">
        <v>132</v>
      </c>
    </row>
    <row r="243" spans="1:65" s="2" customFormat="1" ht="16.5" customHeight="1">
      <c r="A243" s="33"/>
      <c r="B243" s="145"/>
      <c r="C243" s="146" t="s">
        <v>167</v>
      </c>
      <c r="D243" s="146" t="s">
        <v>135</v>
      </c>
      <c r="E243" s="147" t="s">
        <v>269</v>
      </c>
      <c r="F243" s="148" t="s">
        <v>270</v>
      </c>
      <c r="G243" s="149" t="s">
        <v>177</v>
      </c>
      <c r="H243" s="150">
        <v>843</v>
      </c>
      <c r="I243" s="151"/>
      <c r="J243" s="152">
        <f>ROUND(I243*H243,2)</f>
        <v>0</v>
      </c>
      <c r="K243" s="148" t="s">
        <v>139</v>
      </c>
      <c r="L243" s="34"/>
      <c r="M243" s="153" t="s">
        <v>1</v>
      </c>
      <c r="N243" s="154" t="s">
        <v>41</v>
      </c>
      <c r="O243" s="59"/>
      <c r="P243" s="155">
        <f>O243*H243</f>
        <v>0</v>
      </c>
      <c r="Q243" s="155">
        <v>0</v>
      </c>
      <c r="R243" s="155">
        <f>Q243*H243</f>
        <v>0</v>
      </c>
      <c r="S243" s="155">
        <v>0</v>
      </c>
      <c r="T243" s="156">
        <f>S243*H243</f>
        <v>0</v>
      </c>
      <c r="U243" s="33"/>
      <c r="V243" s="33"/>
      <c r="W243" s="33"/>
      <c r="X243" s="33"/>
      <c r="Y243" s="33"/>
      <c r="Z243" s="33"/>
      <c r="AA243" s="33"/>
      <c r="AB243" s="33"/>
      <c r="AC243" s="33"/>
      <c r="AD243" s="33"/>
      <c r="AE243" s="33"/>
      <c r="AR243" s="157" t="s">
        <v>140</v>
      </c>
      <c r="AT243" s="157" t="s">
        <v>135</v>
      </c>
      <c r="AU243" s="157" t="s">
        <v>86</v>
      </c>
      <c r="AY243" s="18" t="s">
        <v>132</v>
      </c>
      <c r="BE243" s="158">
        <f>IF(N243="základní",J243,0)</f>
        <v>0</v>
      </c>
      <c r="BF243" s="158">
        <f>IF(N243="snížená",J243,0)</f>
        <v>0</v>
      </c>
      <c r="BG243" s="158">
        <f>IF(N243="zákl. přenesená",J243,0)</f>
        <v>0</v>
      </c>
      <c r="BH243" s="158">
        <f>IF(N243="sníž. přenesená",J243,0)</f>
        <v>0</v>
      </c>
      <c r="BI243" s="158">
        <f>IF(N243="nulová",J243,0)</f>
        <v>0</v>
      </c>
      <c r="BJ243" s="18" t="s">
        <v>84</v>
      </c>
      <c r="BK243" s="158">
        <f>ROUND(I243*H243,2)</f>
        <v>0</v>
      </c>
      <c r="BL243" s="18" t="s">
        <v>140</v>
      </c>
      <c r="BM243" s="157" t="s">
        <v>524</v>
      </c>
    </row>
    <row r="244" spans="1:47" s="2" customFormat="1" ht="18">
      <c r="A244" s="33"/>
      <c r="B244" s="34"/>
      <c r="C244" s="33"/>
      <c r="D244" s="159" t="s">
        <v>142</v>
      </c>
      <c r="E244" s="33"/>
      <c r="F244" s="160" t="s">
        <v>272</v>
      </c>
      <c r="G244" s="33"/>
      <c r="H244" s="33"/>
      <c r="I244" s="161"/>
      <c r="J244" s="33"/>
      <c r="K244" s="33"/>
      <c r="L244" s="34"/>
      <c r="M244" s="162"/>
      <c r="N244" s="163"/>
      <c r="O244" s="59"/>
      <c r="P244" s="59"/>
      <c r="Q244" s="59"/>
      <c r="R244" s="59"/>
      <c r="S244" s="59"/>
      <c r="T244" s="60"/>
      <c r="U244" s="33"/>
      <c r="V244" s="33"/>
      <c r="W244" s="33"/>
      <c r="X244" s="33"/>
      <c r="Y244" s="33"/>
      <c r="Z244" s="33"/>
      <c r="AA244" s="33"/>
      <c r="AB244" s="33"/>
      <c r="AC244" s="33"/>
      <c r="AD244" s="33"/>
      <c r="AE244" s="33"/>
      <c r="AT244" s="18" t="s">
        <v>142</v>
      </c>
      <c r="AU244" s="18" t="s">
        <v>86</v>
      </c>
    </row>
    <row r="245" spans="2:51" s="14" customFormat="1" ht="10">
      <c r="B245" s="172"/>
      <c r="D245" s="159" t="s">
        <v>144</v>
      </c>
      <c r="E245" s="173" t="s">
        <v>1</v>
      </c>
      <c r="F245" s="174" t="s">
        <v>273</v>
      </c>
      <c r="H245" s="173" t="s">
        <v>1</v>
      </c>
      <c r="I245" s="175"/>
      <c r="L245" s="172"/>
      <c r="M245" s="176"/>
      <c r="N245" s="177"/>
      <c r="O245" s="177"/>
      <c r="P245" s="177"/>
      <c r="Q245" s="177"/>
      <c r="R245" s="177"/>
      <c r="S245" s="177"/>
      <c r="T245" s="178"/>
      <c r="AT245" s="173" t="s">
        <v>144</v>
      </c>
      <c r="AU245" s="173" t="s">
        <v>86</v>
      </c>
      <c r="AV245" s="14" t="s">
        <v>84</v>
      </c>
      <c r="AW245" s="14" t="s">
        <v>33</v>
      </c>
      <c r="AX245" s="14" t="s">
        <v>76</v>
      </c>
      <c r="AY245" s="173" t="s">
        <v>132</v>
      </c>
    </row>
    <row r="246" spans="2:51" s="13" customFormat="1" ht="10">
      <c r="B246" s="164"/>
      <c r="D246" s="159" t="s">
        <v>144</v>
      </c>
      <c r="E246" s="165" t="s">
        <v>1</v>
      </c>
      <c r="F246" s="166" t="s">
        <v>525</v>
      </c>
      <c r="H246" s="167">
        <v>843</v>
      </c>
      <c r="I246" s="168"/>
      <c r="L246" s="164"/>
      <c r="M246" s="169"/>
      <c r="N246" s="170"/>
      <c r="O246" s="170"/>
      <c r="P246" s="170"/>
      <c r="Q246" s="170"/>
      <c r="R246" s="170"/>
      <c r="S246" s="170"/>
      <c r="T246" s="171"/>
      <c r="AT246" s="165" t="s">
        <v>144</v>
      </c>
      <c r="AU246" s="165" t="s">
        <v>86</v>
      </c>
      <c r="AV246" s="13" t="s">
        <v>86</v>
      </c>
      <c r="AW246" s="13" t="s">
        <v>33</v>
      </c>
      <c r="AX246" s="13" t="s">
        <v>84</v>
      </c>
      <c r="AY246" s="165" t="s">
        <v>132</v>
      </c>
    </row>
    <row r="247" spans="1:65" s="2" customFormat="1" ht="16.5" customHeight="1">
      <c r="A247" s="33"/>
      <c r="B247" s="145"/>
      <c r="C247" s="146" t="s">
        <v>316</v>
      </c>
      <c r="D247" s="146" t="s">
        <v>135</v>
      </c>
      <c r="E247" s="147" t="s">
        <v>276</v>
      </c>
      <c r="F247" s="148" t="s">
        <v>277</v>
      </c>
      <c r="G247" s="149" t="s">
        <v>177</v>
      </c>
      <c r="H247" s="150">
        <v>1260</v>
      </c>
      <c r="I247" s="151"/>
      <c r="J247" s="152">
        <f>ROUND(I247*H247,2)</f>
        <v>0</v>
      </c>
      <c r="K247" s="148" t="s">
        <v>139</v>
      </c>
      <c r="L247" s="34"/>
      <c r="M247" s="153" t="s">
        <v>1</v>
      </c>
      <c r="N247" s="154" t="s">
        <v>41</v>
      </c>
      <c r="O247" s="59"/>
      <c r="P247" s="155">
        <f>O247*H247</f>
        <v>0</v>
      </c>
      <c r="Q247" s="155">
        <v>0</v>
      </c>
      <c r="R247" s="155">
        <f>Q247*H247</f>
        <v>0</v>
      </c>
      <c r="S247" s="155">
        <v>0</v>
      </c>
      <c r="T247" s="156">
        <f>S247*H247</f>
        <v>0</v>
      </c>
      <c r="U247" s="33"/>
      <c r="V247" s="33"/>
      <c r="W247" s="33"/>
      <c r="X247" s="33"/>
      <c r="Y247" s="33"/>
      <c r="Z247" s="33"/>
      <c r="AA247" s="33"/>
      <c r="AB247" s="33"/>
      <c r="AC247" s="33"/>
      <c r="AD247" s="33"/>
      <c r="AE247" s="33"/>
      <c r="AR247" s="157" t="s">
        <v>140</v>
      </c>
      <c r="AT247" s="157" t="s">
        <v>135</v>
      </c>
      <c r="AU247" s="157" t="s">
        <v>86</v>
      </c>
      <c r="AY247" s="18" t="s">
        <v>132</v>
      </c>
      <c r="BE247" s="158">
        <f>IF(N247="základní",J247,0)</f>
        <v>0</v>
      </c>
      <c r="BF247" s="158">
        <f>IF(N247="snížená",J247,0)</f>
        <v>0</v>
      </c>
      <c r="BG247" s="158">
        <f>IF(N247="zákl. přenesená",J247,0)</f>
        <v>0</v>
      </c>
      <c r="BH247" s="158">
        <f>IF(N247="sníž. přenesená",J247,0)</f>
        <v>0</v>
      </c>
      <c r="BI247" s="158">
        <f>IF(N247="nulová",J247,0)</f>
        <v>0</v>
      </c>
      <c r="BJ247" s="18" t="s">
        <v>84</v>
      </c>
      <c r="BK247" s="158">
        <f>ROUND(I247*H247,2)</f>
        <v>0</v>
      </c>
      <c r="BL247" s="18" t="s">
        <v>140</v>
      </c>
      <c r="BM247" s="157" t="s">
        <v>526</v>
      </c>
    </row>
    <row r="248" spans="1:47" s="2" customFormat="1" ht="36">
      <c r="A248" s="33"/>
      <c r="B248" s="34"/>
      <c r="C248" s="33"/>
      <c r="D248" s="159" t="s">
        <v>142</v>
      </c>
      <c r="E248" s="33"/>
      <c r="F248" s="160" t="s">
        <v>279</v>
      </c>
      <c r="G248" s="33"/>
      <c r="H248" s="33"/>
      <c r="I248" s="161"/>
      <c r="J248" s="33"/>
      <c r="K248" s="33"/>
      <c r="L248" s="34"/>
      <c r="M248" s="162"/>
      <c r="N248" s="163"/>
      <c r="O248" s="59"/>
      <c r="P248" s="59"/>
      <c r="Q248" s="59"/>
      <c r="R248" s="59"/>
      <c r="S248" s="59"/>
      <c r="T248" s="60"/>
      <c r="U248" s="33"/>
      <c r="V248" s="33"/>
      <c r="W248" s="33"/>
      <c r="X248" s="33"/>
      <c r="Y248" s="33"/>
      <c r="Z248" s="33"/>
      <c r="AA248" s="33"/>
      <c r="AB248" s="33"/>
      <c r="AC248" s="33"/>
      <c r="AD248" s="33"/>
      <c r="AE248" s="33"/>
      <c r="AT248" s="18" t="s">
        <v>142</v>
      </c>
      <c r="AU248" s="18" t="s">
        <v>86</v>
      </c>
    </row>
    <row r="249" spans="2:51" s="14" customFormat="1" ht="10">
      <c r="B249" s="172"/>
      <c r="D249" s="159" t="s">
        <v>144</v>
      </c>
      <c r="E249" s="173" t="s">
        <v>1</v>
      </c>
      <c r="F249" s="174" t="s">
        <v>527</v>
      </c>
      <c r="H249" s="173" t="s">
        <v>1</v>
      </c>
      <c r="I249" s="175"/>
      <c r="L249" s="172"/>
      <c r="M249" s="176"/>
      <c r="N249" s="177"/>
      <c r="O249" s="177"/>
      <c r="P249" s="177"/>
      <c r="Q249" s="177"/>
      <c r="R249" s="177"/>
      <c r="S249" s="177"/>
      <c r="T249" s="178"/>
      <c r="AT249" s="173" t="s">
        <v>144</v>
      </c>
      <c r="AU249" s="173" t="s">
        <v>86</v>
      </c>
      <c r="AV249" s="14" t="s">
        <v>84</v>
      </c>
      <c r="AW249" s="14" t="s">
        <v>33</v>
      </c>
      <c r="AX249" s="14" t="s">
        <v>76</v>
      </c>
      <c r="AY249" s="173" t="s">
        <v>132</v>
      </c>
    </row>
    <row r="250" spans="2:51" s="14" customFormat="1" ht="10">
      <c r="B250" s="172"/>
      <c r="D250" s="159" t="s">
        <v>144</v>
      </c>
      <c r="E250" s="173" t="s">
        <v>1</v>
      </c>
      <c r="F250" s="174" t="s">
        <v>528</v>
      </c>
      <c r="H250" s="173" t="s">
        <v>1</v>
      </c>
      <c r="I250" s="175"/>
      <c r="L250" s="172"/>
      <c r="M250" s="176"/>
      <c r="N250" s="177"/>
      <c r="O250" s="177"/>
      <c r="P250" s="177"/>
      <c r="Q250" s="177"/>
      <c r="R250" s="177"/>
      <c r="S250" s="177"/>
      <c r="T250" s="178"/>
      <c r="AT250" s="173" t="s">
        <v>144</v>
      </c>
      <c r="AU250" s="173" t="s">
        <v>86</v>
      </c>
      <c r="AV250" s="14" t="s">
        <v>84</v>
      </c>
      <c r="AW250" s="14" t="s">
        <v>33</v>
      </c>
      <c r="AX250" s="14" t="s">
        <v>76</v>
      </c>
      <c r="AY250" s="173" t="s">
        <v>132</v>
      </c>
    </row>
    <row r="251" spans="2:51" s="13" customFormat="1" ht="10">
      <c r="B251" s="164"/>
      <c r="D251" s="159" t="s">
        <v>144</v>
      </c>
      <c r="E251" s="165" t="s">
        <v>1</v>
      </c>
      <c r="F251" s="166" t="s">
        <v>529</v>
      </c>
      <c r="H251" s="167">
        <v>160</v>
      </c>
      <c r="I251" s="168"/>
      <c r="L251" s="164"/>
      <c r="M251" s="169"/>
      <c r="N251" s="170"/>
      <c r="O251" s="170"/>
      <c r="P251" s="170"/>
      <c r="Q251" s="170"/>
      <c r="R251" s="170"/>
      <c r="S251" s="170"/>
      <c r="T251" s="171"/>
      <c r="AT251" s="165" t="s">
        <v>144</v>
      </c>
      <c r="AU251" s="165" t="s">
        <v>86</v>
      </c>
      <c r="AV251" s="13" t="s">
        <v>86</v>
      </c>
      <c r="AW251" s="13" t="s">
        <v>33</v>
      </c>
      <c r="AX251" s="13" t="s">
        <v>76</v>
      </c>
      <c r="AY251" s="165" t="s">
        <v>132</v>
      </c>
    </row>
    <row r="252" spans="2:51" s="14" customFormat="1" ht="10">
      <c r="B252" s="172"/>
      <c r="D252" s="159" t="s">
        <v>144</v>
      </c>
      <c r="E252" s="173" t="s">
        <v>1</v>
      </c>
      <c r="F252" s="174" t="s">
        <v>530</v>
      </c>
      <c r="H252" s="173" t="s">
        <v>1</v>
      </c>
      <c r="I252" s="175"/>
      <c r="L252" s="172"/>
      <c r="M252" s="176"/>
      <c r="N252" s="177"/>
      <c r="O252" s="177"/>
      <c r="P252" s="177"/>
      <c r="Q252" s="177"/>
      <c r="R252" s="177"/>
      <c r="S252" s="177"/>
      <c r="T252" s="178"/>
      <c r="AT252" s="173" t="s">
        <v>144</v>
      </c>
      <c r="AU252" s="173" t="s">
        <v>86</v>
      </c>
      <c r="AV252" s="14" t="s">
        <v>84</v>
      </c>
      <c r="AW252" s="14" t="s">
        <v>33</v>
      </c>
      <c r="AX252" s="14" t="s">
        <v>76</v>
      </c>
      <c r="AY252" s="173" t="s">
        <v>132</v>
      </c>
    </row>
    <row r="253" spans="2:51" s="13" customFormat="1" ht="10">
      <c r="B253" s="164"/>
      <c r="D253" s="159" t="s">
        <v>144</v>
      </c>
      <c r="E253" s="165" t="s">
        <v>1</v>
      </c>
      <c r="F253" s="166" t="s">
        <v>531</v>
      </c>
      <c r="H253" s="167">
        <v>240</v>
      </c>
      <c r="I253" s="168"/>
      <c r="L253" s="164"/>
      <c r="M253" s="169"/>
      <c r="N253" s="170"/>
      <c r="O253" s="170"/>
      <c r="P253" s="170"/>
      <c r="Q253" s="170"/>
      <c r="R253" s="170"/>
      <c r="S253" s="170"/>
      <c r="T253" s="171"/>
      <c r="AT253" s="165" t="s">
        <v>144</v>
      </c>
      <c r="AU253" s="165" t="s">
        <v>86</v>
      </c>
      <c r="AV253" s="13" t="s">
        <v>86</v>
      </c>
      <c r="AW253" s="13" t="s">
        <v>33</v>
      </c>
      <c r="AX253" s="13" t="s">
        <v>76</v>
      </c>
      <c r="AY253" s="165" t="s">
        <v>132</v>
      </c>
    </row>
    <row r="254" spans="2:51" s="14" customFormat="1" ht="10">
      <c r="B254" s="172"/>
      <c r="D254" s="159" t="s">
        <v>144</v>
      </c>
      <c r="E254" s="173" t="s">
        <v>1</v>
      </c>
      <c r="F254" s="174" t="s">
        <v>532</v>
      </c>
      <c r="H254" s="173" t="s">
        <v>1</v>
      </c>
      <c r="I254" s="175"/>
      <c r="L254" s="172"/>
      <c r="M254" s="176"/>
      <c r="N254" s="177"/>
      <c r="O254" s="177"/>
      <c r="P254" s="177"/>
      <c r="Q254" s="177"/>
      <c r="R254" s="177"/>
      <c r="S254" s="177"/>
      <c r="T254" s="178"/>
      <c r="AT254" s="173" t="s">
        <v>144</v>
      </c>
      <c r="AU254" s="173" t="s">
        <v>86</v>
      </c>
      <c r="AV254" s="14" t="s">
        <v>84</v>
      </c>
      <c r="AW254" s="14" t="s">
        <v>33</v>
      </c>
      <c r="AX254" s="14" t="s">
        <v>76</v>
      </c>
      <c r="AY254" s="173" t="s">
        <v>132</v>
      </c>
    </row>
    <row r="255" spans="2:51" s="13" customFormat="1" ht="10">
      <c r="B255" s="164"/>
      <c r="D255" s="159" t="s">
        <v>144</v>
      </c>
      <c r="E255" s="165" t="s">
        <v>1</v>
      </c>
      <c r="F255" s="166" t="s">
        <v>533</v>
      </c>
      <c r="H255" s="167">
        <v>300</v>
      </c>
      <c r="I255" s="168"/>
      <c r="L255" s="164"/>
      <c r="M255" s="169"/>
      <c r="N255" s="170"/>
      <c r="O255" s="170"/>
      <c r="P255" s="170"/>
      <c r="Q255" s="170"/>
      <c r="R255" s="170"/>
      <c r="S255" s="170"/>
      <c r="T255" s="171"/>
      <c r="AT255" s="165" t="s">
        <v>144</v>
      </c>
      <c r="AU255" s="165" t="s">
        <v>86</v>
      </c>
      <c r="AV255" s="13" t="s">
        <v>86</v>
      </c>
      <c r="AW255" s="13" t="s">
        <v>33</v>
      </c>
      <c r="AX255" s="13" t="s">
        <v>76</v>
      </c>
      <c r="AY255" s="165" t="s">
        <v>132</v>
      </c>
    </row>
    <row r="256" spans="2:51" s="14" customFormat="1" ht="10">
      <c r="B256" s="172"/>
      <c r="D256" s="159" t="s">
        <v>144</v>
      </c>
      <c r="E256" s="173" t="s">
        <v>1</v>
      </c>
      <c r="F256" s="174" t="s">
        <v>534</v>
      </c>
      <c r="H256" s="173" t="s">
        <v>1</v>
      </c>
      <c r="I256" s="175"/>
      <c r="L256" s="172"/>
      <c r="M256" s="176"/>
      <c r="N256" s="177"/>
      <c r="O256" s="177"/>
      <c r="P256" s="177"/>
      <c r="Q256" s="177"/>
      <c r="R256" s="177"/>
      <c r="S256" s="177"/>
      <c r="T256" s="178"/>
      <c r="AT256" s="173" t="s">
        <v>144</v>
      </c>
      <c r="AU256" s="173" t="s">
        <v>86</v>
      </c>
      <c r="AV256" s="14" t="s">
        <v>84</v>
      </c>
      <c r="AW256" s="14" t="s">
        <v>33</v>
      </c>
      <c r="AX256" s="14" t="s">
        <v>76</v>
      </c>
      <c r="AY256" s="173" t="s">
        <v>132</v>
      </c>
    </row>
    <row r="257" spans="2:51" s="13" customFormat="1" ht="10">
      <c r="B257" s="164"/>
      <c r="D257" s="159" t="s">
        <v>144</v>
      </c>
      <c r="E257" s="165" t="s">
        <v>1</v>
      </c>
      <c r="F257" s="166" t="s">
        <v>535</v>
      </c>
      <c r="H257" s="167">
        <v>260</v>
      </c>
      <c r="I257" s="168"/>
      <c r="L257" s="164"/>
      <c r="M257" s="169"/>
      <c r="N257" s="170"/>
      <c r="O257" s="170"/>
      <c r="P257" s="170"/>
      <c r="Q257" s="170"/>
      <c r="R257" s="170"/>
      <c r="S257" s="170"/>
      <c r="T257" s="171"/>
      <c r="AT257" s="165" t="s">
        <v>144</v>
      </c>
      <c r="AU257" s="165" t="s">
        <v>86</v>
      </c>
      <c r="AV257" s="13" t="s">
        <v>86</v>
      </c>
      <c r="AW257" s="13" t="s">
        <v>33</v>
      </c>
      <c r="AX257" s="13" t="s">
        <v>76</v>
      </c>
      <c r="AY257" s="165" t="s">
        <v>132</v>
      </c>
    </row>
    <row r="258" spans="2:51" s="16" customFormat="1" ht="10">
      <c r="B258" s="188"/>
      <c r="D258" s="159" t="s">
        <v>144</v>
      </c>
      <c r="E258" s="189" t="s">
        <v>1</v>
      </c>
      <c r="F258" s="190" t="s">
        <v>287</v>
      </c>
      <c r="H258" s="191">
        <v>960</v>
      </c>
      <c r="I258" s="192"/>
      <c r="L258" s="188"/>
      <c r="M258" s="193"/>
      <c r="N258" s="194"/>
      <c r="O258" s="194"/>
      <c r="P258" s="194"/>
      <c r="Q258" s="194"/>
      <c r="R258" s="194"/>
      <c r="S258" s="194"/>
      <c r="T258" s="195"/>
      <c r="AT258" s="189" t="s">
        <v>144</v>
      </c>
      <c r="AU258" s="189" t="s">
        <v>86</v>
      </c>
      <c r="AV258" s="16" t="s">
        <v>149</v>
      </c>
      <c r="AW258" s="16" t="s">
        <v>33</v>
      </c>
      <c r="AX258" s="16" t="s">
        <v>76</v>
      </c>
      <c r="AY258" s="189" t="s">
        <v>132</v>
      </c>
    </row>
    <row r="259" spans="2:51" s="14" customFormat="1" ht="10">
      <c r="B259" s="172"/>
      <c r="D259" s="159" t="s">
        <v>144</v>
      </c>
      <c r="E259" s="173" t="s">
        <v>1</v>
      </c>
      <c r="F259" s="174" t="s">
        <v>536</v>
      </c>
      <c r="H259" s="173" t="s">
        <v>1</v>
      </c>
      <c r="I259" s="175"/>
      <c r="L259" s="172"/>
      <c r="M259" s="176"/>
      <c r="N259" s="177"/>
      <c r="O259" s="177"/>
      <c r="P259" s="177"/>
      <c r="Q259" s="177"/>
      <c r="R259" s="177"/>
      <c r="S259" s="177"/>
      <c r="T259" s="178"/>
      <c r="AT259" s="173" t="s">
        <v>144</v>
      </c>
      <c r="AU259" s="173" t="s">
        <v>86</v>
      </c>
      <c r="AV259" s="14" t="s">
        <v>84</v>
      </c>
      <c r="AW259" s="14" t="s">
        <v>33</v>
      </c>
      <c r="AX259" s="14" t="s">
        <v>76</v>
      </c>
      <c r="AY259" s="173" t="s">
        <v>132</v>
      </c>
    </row>
    <row r="260" spans="2:51" s="14" customFormat="1" ht="10">
      <c r="B260" s="172"/>
      <c r="D260" s="159" t="s">
        <v>144</v>
      </c>
      <c r="E260" s="173" t="s">
        <v>1</v>
      </c>
      <c r="F260" s="174" t="s">
        <v>537</v>
      </c>
      <c r="H260" s="173" t="s">
        <v>1</v>
      </c>
      <c r="I260" s="175"/>
      <c r="L260" s="172"/>
      <c r="M260" s="176"/>
      <c r="N260" s="177"/>
      <c r="O260" s="177"/>
      <c r="P260" s="177"/>
      <c r="Q260" s="177"/>
      <c r="R260" s="177"/>
      <c r="S260" s="177"/>
      <c r="T260" s="178"/>
      <c r="AT260" s="173" t="s">
        <v>144</v>
      </c>
      <c r="AU260" s="173" t="s">
        <v>86</v>
      </c>
      <c r="AV260" s="14" t="s">
        <v>84</v>
      </c>
      <c r="AW260" s="14" t="s">
        <v>33</v>
      </c>
      <c r="AX260" s="14" t="s">
        <v>76</v>
      </c>
      <c r="AY260" s="173" t="s">
        <v>132</v>
      </c>
    </row>
    <row r="261" spans="2:51" s="13" customFormat="1" ht="10">
      <c r="B261" s="164"/>
      <c r="D261" s="159" t="s">
        <v>144</v>
      </c>
      <c r="E261" s="165" t="s">
        <v>1</v>
      </c>
      <c r="F261" s="166" t="s">
        <v>538</v>
      </c>
      <c r="H261" s="167">
        <v>300</v>
      </c>
      <c r="I261" s="168"/>
      <c r="L261" s="164"/>
      <c r="M261" s="169"/>
      <c r="N261" s="170"/>
      <c r="O261" s="170"/>
      <c r="P261" s="170"/>
      <c r="Q261" s="170"/>
      <c r="R261" s="170"/>
      <c r="S261" s="170"/>
      <c r="T261" s="171"/>
      <c r="AT261" s="165" t="s">
        <v>144</v>
      </c>
      <c r="AU261" s="165" t="s">
        <v>86</v>
      </c>
      <c r="AV261" s="13" t="s">
        <v>86</v>
      </c>
      <c r="AW261" s="13" t="s">
        <v>33</v>
      </c>
      <c r="AX261" s="13" t="s">
        <v>76</v>
      </c>
      <c r="AY261" s="165" t="s">
        <v>132</v>
      </c>
    </row>
    <row r="262" spans="2:51" s="16" customFormat="1" ht="10">
      <c r="B262" s="188"/>
      <c r="D262" s="159" t="s">
        <v>144</v>
      </c>
      <c r="E262" s="189" t="s">
        <v>1</v>
      </c>
      <c r="F262" s="190" t="s">
        <v>287</v>
      </c>
      <c r="H262" s="191">
        <v>300</v>
      </c>
      <c r="I262" s="192"/>
      <c r="L262" s="188"/>
      <c r="M262" s="193"/>
      <c r="N262" s="194"/>
      <c r="O262" s="194"/>
      <c r="P262" s="194"/>
      <c r="Q262" s="194"/>
      <c r="R262" s="194"/>
      <c r="S262" s="194"/>
      <c r="T262" s="195"/>
      <c r="AT262" s="189" t="s">
        <v>144</v>
      </c>
      <c r="AU262" s="189" t="s">
        <v>86</v>
      </c>
      <c r="AV262" s="16" t="s">
        <v>149</v>
      </c>
      <c r="AW262" s="16" t="s">
        <v>33</v>
      </c>
      <c r="AX262" s="16" t="s">
        <v>76</v>
      </c>
      <c r="AY262" s="189" t="s">
        <v>132</v>
      </c>
    </row>
    <row r="263" spans="2:51" s="15" customFormat="1" ht="10">
      <c r="B263" s="179"/>
      <c r="D263" s="159" t="s">
        <v>144</v>
      </c>
      <c r="E263" s="180" t="s">
        <v>102</v>
      </c>
      <c r="F263" s="181" t="s">
        <v>159</v>
      </c>
      <c r="H263" s="182">
        <v>1260</v>
      </c>
      <c r="I263" s="183"/>
      <c r="L263" s="179"/>
      <c r="M263" s="184"/>
      <c r="N263" s="185"/>
      <c r="O263" s="185"/>
      <c r="P263" s="185"/>
      <c r="Q263" s="185"/>
      <c r="R263" s="185"/>
      <c r="S263" s="185"/>
      <c r="T263" s="186"/>
      <c r="AT263" s="180" t="s">
        <v>144</v>
      </c>
      <c r="AU263" s="180" t="s">
        <v>86</v>
      </c>
      <c r="AV263" s="15" t="s">
        <v>140</v>
      </c>
      <c r="AW263" s="15" t="s">
        <v>33</v>
      </c>
      <c r="AX263" s="15" t="s">
        <v>84</v>
      </c>
      <c r="AY263" s="180" t="s">
        <v>132</v>
      </c>
    </row>
    <row r="264" spans="1:65" s="2" customFormat="1" ht="16.5" customHeight="1">
      <c r="A264" s="33"/>
      <c r="B264" s="145"/>
      <c r="C264" s="146" t="s">
        <v>325</v>
      </c>
      <c r="D264" s="146" t="s">
        <v>135</v>
      </c>
      <c r="E264" s="147" t="s">
        <v>299</v>
      </c>
      <c r="F264" s="148" t="s">
        <v>300</v>
      </c>
      <c r="G264" s="149" t="s">
        <v>152</v>
      </c>
      <c r="H264" s="150">
        <v>1071</v>
      </c>
      <c r="I264" s="151"/>
      <c r="J264" s="152">
        <f>ROUND(I264*H264,2)</f>
        <v>0</v>
      </c>
      <c r="K264" s="148" t="s">
        <v>139</v>
      </c>
      <c r="L264" s="34"/>
      <c r="M264" s="153" t="s">
        <v>1</v>
      </c>
      <c r="N264" s="154" t="s">
        <v>41</v>
      </c>
      <c r="O264" s="59"/>
      <c r="P264" s="155">
        <f>O264*H264</f>
        <v>0</v>
      </c>
      <c r="Q264" s="155">
        <v>0</v>
      </c>
      <c r="R264" s="155">
        <f>Q264*H264</f>
        <v>0</v>
      </c>
      <c r="S264" s="155">
        <v>0</v>
      </c>
      <c r="T264" s="156">
        <f>S264*H264</f>
        <v>0</v>
      </c>
      <c r="U264" s="33"/>
      <c r="V264" s="33"/>
      <c r="W264" s="33"/>
      <c r="X264" s="33"/>
      <c r="Y264" s="33"/>
      <c r="Z264" s="33"/>
      <c r="AA264" s="33"/>
      <c r="AB264" s="33"/>
      <c r="AC264" s="33"/>
      <c r="AD264" s="33"/>
      <c r="AE264" s="33"/>
      <c r="AR264" s="157" t="s">
        <v>140</v>
      </c>
      <c r="AT264" s="157" t="s">
        <v>135</v>
      </c>
      <c r="AU264" s="157" t="s">
        <v>86</v>
      </c>
      <c r="AY264" s="18" t="s">
        <v>132</v>
      </c>
      <c r="BE264" s="158">
        <f>IF(N264="základní",J264,0)</f>
        <v>0</v>
      </c>
      <c r="BF264" s="158">
        <f>IF(N264="snížená",J264,0)</f>
        <v>0</v>
      </c>
      <c r="BG264" s="158">
        <f>IF(N264="zákl. přenesená",J264,0)</f>
        <v>0</v>
      </c>
      <c r="BH264" s="158">
        <f>IF(N264="sníž. přenesená",J264,0)</f>
        <v>0</v>
      </c>
      <c r="BI264" s="158">
        <f>IF(N264="nulová",J264,0)</f>
        <v>0</v>
      </c>
      <c r="BJ264" s="18" t="s">
        <v>84</v>
      </c>
      <c r="BK264" s="158">
        <f>ROUND(I264*H264,2)</f>
        <v>0</v>
      </c>
      <c r="BL264" s="18" t="s">
        <v>140</v>
      </c>
      <c r="BM264" s="157" t="s">
        <v>539</v>
      </c>
    </row>
    <row r="265" spans="1:47" s="2" customFormat="1" ht="18">
      <c r="A265" s="33"/>
      <c r="B265" s="34"/>
      <c r="C265" s="33"/>
      <c r="D265" s="159" t="s">
        <v>142</v>
      </c>
      <c r="E265" s="33"/>
      <c r="F265" s="160" t="s">
        <v>302</v>
      </c>
      <c r="G265" s="33"/>
      <c r="H265" s="33"/>
      <c r="I265" s="161"/>
      <c r="J265" s="33"/>
      <c r="K265" s="33"/>
      <c r="L265" s="34"/>
      <c r="M265" s="162"/>
      <c r="N265" s="163"/>
      <c r="O265" s="59"/>
      <c r="P265" s="59"/>
      <c r="Q265" s="59"/>
      <c r="R265" s="59"/>
      <c r="S265" s="59"/>
      <c r="T265" s="60"/>
      <c r="U265" s="33"/>
      <c r="V265" s="33"/>
      <c r="W265" s="33"/>
      <c r="X265" s="33"/>
      <c r="Y265" s="33"/>
      <c r="Z265" s="33"/>
      <c r="AA265" s="33"/>
      <c r="AB265" s="33"/>
      <c r="AC265" s="33"/>
      <c r="AD265" s="33"/>
      <c r="AE265" s="33"/>
      <c r="AT265" s="18" t="s">
        <v>142</v>
      </c>
      <c r="AU265" s="18" t="s">
        <v>86</v>
      </c>
    </row>
    <row r="266" spans="2:51" s="14" customFormat="1" ht="10">
      <c r="B266" s="172"/>
      <c r="D266" s="159" t="s">
        <v>144</v>
      </c>
      <c r="E266" s="173" t="s">
        <v>1</v>
      </c>
      <c r="F266" s="174" t="s">
        <v>273</v>
      </c>
      <c r="H266" s="173" t="s">
        <v>1</v>
      </c>
      <c r="I266" s="175"/>
      <c r="L266" s="172"/>
      <c r="M266" s="176"/>
      <c r="N266" s="177"/>
      <c r="O266" s="177"/>
      <c r="P266" s="177"/>
      <c r="Q266" s="177"/>
      <c r="R266" s="177"/>
      <c r="S266" s="177"/>
      <c r="T266" s="178"/>
      <c r="AT266" s="173" t="s">
        <v>144</v>
      </c>
      <c r="AU266" s="173" t="s">
        <v>86</v>
      </c>
      <c r="AV266" s="14" t="s">
        <v>84</v>
      </c>
      <c r="AW266" s="14" t="s">
        <v>33</v>
      </c>
      <c r="AX266" s="14" t="s">
        <v>76</v>
      </c>
      <c r="AY266" s="173" t="s">
        <v>132</v>
      </c>
    </row>
    <row r="267" spans="2:51" s="13" customFormat="1" ht="10">
      <c r="B267" s="164"/>
      <c r="D267" s="159" t="s">
        <v>144</v>
      </c>
      <c r="E267" s="165" t="s">
        <v>1</v>
      </c>
      <c r="F267" s="166" t="s">
        <v>540</v>
      </c>
      <c r="H267" s="167">
        <v>1071</v>
      </c>
      <c r="I267" s="168"/>
      <c r="L267" s="164"/>
      <c r="M267" s="169"/>
      <c r="N267" s="170"/>
      <c r="O267" s="170"/>
      <c r="P267" s="170"/>
      <c r="Q267" s="170"/>
      <c r="R267" s="170"/>
      <c r="S267" s="170"/>
      <c r="T267" s="171"/>
      <c r="AT267" s="165" t="s">
        <v>144</v>
      </c>
      <c r="AU267" s="165" t="s">
        <v>86</v>
      </c>
      <c r="AV267" s="13" t="s">
        <v>86</v>
      </c>
      <c r="AW267" s="13" t="s">
        <v>33</v>
      </c>
      <c r="AX267" s="13" t="s">
        <v>76</v>
      </c>
      <c r="AY267" s="165" t="s">
        <v>132</v>
      </c>
    </row>
    <row r="268" spans="2:51" s="15" customFormat="1" ht="10">
      <c r="B268" s="179"/>
      <c r="D268" s="159" t="s">
        <v>144</v>
      </c>
      <c r="E268" s="180" t="s">
        <v>304</v>
      </c>
      <c r="F268" s="181" t="s">
        <v>159</v>
      </c>
      <c r="H268" s="182">
        <v>1071</v>
      </c>
      <c r="I268" s="183"/>
      <c r="L268" s="179"/>
      <c r="M268" s="184"/>
      <c r="N268" s="185"/>
      <c r="O268" s="185"/>
      <c r="P268" s="185"/>
      <c r="Q268" s="185"/>
      <c r="R268" s="185"/>
      <c r="S268" s="185"/>
      <c r="T268" s="186"/>
      <c r="AT268" s="180" t="s">
        <v>144</v>
      </c>
      <c r="AU268" s="180" t="s">
        <v>86</v>
      </c>
      <c r="AV268" s="15" t="s">
        <v>140</v>
      </c>
      <c r="AW268" s="15" t="s">
        <v>33</v>
      </c>
      <c r="AX268" s="15" t="s">
        <v>84</v>
      </c>
      <c r="AY268" s="180" t="s">
        <v>132</v>
      </c>
    </row>
    <row r="269" spans="1:65" s="2" customFormat="1" ht="16.5" customHeight="1">
      <c r="A269" s="33"/>
      <c r="B269" s="145"/>
      <c r="C269" s="146" t="s">
        <v>330</v>
      </c>
      <c r="D269" s="146" t="s">
        <v>135</v>
      </c>
      <c r="E269" s="147" t="s">
        <v>305</v>
      </c>
      <c r="F269" s="148" t="s">
        <v>306</v>
      </c>
      <c r="G269" s="149" t="s">
        <v>177</v>
      </c>
      <c r="H269" s="150">
        <v>2758</v>
      </c>
      <c r="I269" s="151"/>
      <c r="J269" s="152">
        <f>ROUND(I269*H269,2)</f>
        <v>0</v>
      </c>
      <c r="K269" s="148" t="s">
        <v>139</v>
      </c>
      <c r="L269" s="34"/>
      <c r="M269" s="153" t="s">
        <v>1</v>
      </c>
      <c r="N269" s="154" t="s">
        <v>41</v>
      </c>
      <c r="O269" s="59"/>
      <c r="P269" s="155">
        <f>O269*H269</f>
        <v>0</v>
      </c>
      <c r="Q269" s="155">
        <v>0</v>
      </c>
      <c r="R269" s="155">
        <f>Q269*H269</f>
        <v>0</v>
      </c>
      <c r="S269" s="155">
        <v>0</v>
      </c>
      <c r="T269" s="156">
        <f>S269*H269</f>
        <v>0</v>
      </c>
      <c r="U269" s="33"/>
      <c r="V269" s="33"/>
      <c r="W269" s="33"/>
      <c r="X269" s="33"/>
      <c r="Y269" s="33"/>
      <c r="Z269" s="33"/>
      <c r="AA269" s="33"/>
      <c r="AB269" s="33"/>
      <c r="AC269" s="33"/>
      <c r="AD269" s="33"/>
      <c r="AE269" s="33"/>
      <c r="AR269" s="157" t="s">
        <v>140</v>
      </c>
      <c r="AT269" s="157" t="s">
        <v>135</v>
      </c>
      <c r="AU269" s="157" t="s">
        <v>86</v>
      </c>
      <c r="AY269" s="18" t="s">
        <v>132</v>
      </c>
      <c r="BE269" s="158">
        <f>IF(N269="základní",J269,0)</f>
        <v>0</v>
      </c>
      <c r="BF269" s="158">
        <f>IF(N269="snížená",J269,0)</f>
        <v>0</v>
      </c>
      <c r="BG269" s="158">
        <f>IF(N269="zákl. přenesená",J269,0)</f>
        <v>0</v>
      </c>
      <c r="BH269" s="158">
        <f>IF(N269="sníž. přenesená",J269,0)</f>
        <v>0</v>
      </c>
      <c r="BI269" s="158">
        <f>IF(N269="nulová",J269,0)</f>
        <v>0</v>
      </c>
      <c r="BJ269" s="18" t="s">
        <v>84</v>
      </c>
      <c r="BK269" s="158">
        <f>ROUND(I269*H269,2)</f>
        <v>0</v>
      </c>
      <c r="BL269" s="18" t="s">
        <v>140</v>
      </c>
      <c r="BM269" s="157" t="s">
        <v>541</v>
      </c>
    </row>
    <row r="270" spans="1:47" s="2" customFormat="1" ht="27">
      <c r="A270" s="33"/>
      <c r="B270" s="34"/>
      <c r="C270" s="33"/>
      <c r="D270" s="159" t="s">
        <v>142</v>
      </c>
      <c r="E270" s="33"/>
      <c r="F270" s="160" t="s">
        <v>308</v>
      </c>
      <c r="G270" s="33"/>
      <c r="H270" s="33"/>
      <c r="I270" s="161"/>
      <c r="J270" s="33"/>
      <c r="K270" s="33"/>
      <c r="L270" s="34"/>
      <c r="M270" s="162"/>
      <c r="N270" s="163"/>
      <c r="O270" s="59"/>
      <c r="P270" s="59"/>
      <c r="Q270" s="59"/>
      <c r="R270" s="59"/>
      <c r="S270" s="59"/>
      <c r="T270" s="60"/>
      <c r="U270" s="33"/>
      <c r="V270" s="33"/>
      <c r="W270" s="33"/>
      <c r="X270" s="33"/>
      <c r="Y270" s="33"/>
      <c r="Z270" s="33"/>
      <c r="AA270" s="33"/>
      <c r="AB270" s="33"/>
      <c r="AC270" s="33"/>
      <c r="AD270" s="33"/>
      <c r="AE270" s="33"/>
      <c r="AT270" s="18" t="s">
        <v>142</v>
      </c>
      <c r="AU270" s="18" t="s">
        <v>86</v>
      </c>
    </row>
    <row r="271" spans="2:51" s="14" customFormat="1" ht="10">
      <c r="B271" s="172"/>
      <c r="D271" s="159" t="s">
        <v>144</v>
      </c>
      <c r="E271" s="173" t="s">
        <v>1</v>
      </c>
      <c r="F271" s="174" t="s">
        <v>309</v>
      </c>
      <c r="H271" s="173" t="s">
        <v>1</v>
      </c>
      <c r="I271" s="175"/>
      <c r="L271" s="172"/>
      <c r="M271" s="176"/>
      <c r="N271" s="177"/>
      <c r="O271" s="177"/>
      <c r="P271" s="177"/>
      <c r="Q271" s="177"/>
      <c r="R271" s="177"/>
      <c r="S271" s="177"/>
      <c r="T271" s="178"/>
      <c r="AT271" s="173" t="s">
        <v>144</v>
      </c>
      <c r="AU271" s="173" t="s">
        <v>86</v>
      </c>
      <c r="AV271" s="14" t="s">
        <v>84</v>
      </c>
      <c r="AW271" s="14" t="s">
        <v>33</v>
      </c>
      <c r="AX271" s="14" t="s">
        <v>76</v>
      </c>
      <c r="AY271" s="173" t="s">
        <v>132</v>
      </c>
    </row>
    <row r="272" spans="2:51" s="13" customFormat="1" ht="10">
      <c r="B272" s="164"/>
      <c r="D272" s="159" t="s">
        <v>144</v>
      </c>
      <c r="E272" s="165" t="s">
        <v>98</v>
      </c>
      <c r="F272" s="166" t="s">
        <v>542</v>
      </c>
      <c r="H272" s="167">
        <v>2758</v>
      </c>
      <c r="I272" s="168"/>
      <c r="L272" s="164"/>
      <c r="M272" s="169"/>
      <c r="N272" s="170"/>
      <c r="O272" s="170"/>
      <c r="P272" s="170"/>
      <c r="Q272" s="170"/>
      <c r="R272" s="170"/>
      <c r="S272" s="170"/>
      <c r="T272" s="171"/>
      <c r="AT272" s="165" t="s">
        <v>144</v>
      </c>
      <c r="AU272" s="165" t="s">
        <v>86</v>
      </c>
      <c r="AV272" s="13" t="s">
        <v>86</v>
      </c>
      <c r="AW272" s="13" t="s">
        <v>33</v>
      </c>
      <c r="AX272" s="13" t="s">
        <v>84</v>
      </c>
      <c r="AY272" s="165" t="s">
        <v>132</v>
      </c>
    </row>
    <row r="273" spans="1:65" s="2" customFormat="1" ht="16.5" customHeight="1">
      <c r="A273" s="33"/>
      <c r="B273" s="145"/>
      <c r="C273" s="146" t="s">
        <v>336</v>
      </c>
      <c r="D273" s="146" t="s">
        <v>135</v>
      </c>
      <c r="E273" s="147" t="s">
        <v>311</v>
      </c>
      <c r="F273" s="148" t="s">
        <v>312</v>
      </c>
      <c r="G273" s="149" t="s">
        <v>313</v>
      </c>
      <c r="H273" s="150">
        <v>8</v>
      </c>
      <c r="I273" s="151"/>
      <c r="J273" s="152">
        <f>ROUND(I273*H273,2)</f>
        <v>0</v>
      </c>
      <c r="K273" s="148" t="s">
        <v>139</v>
      </c>
      <c r="L273" s="34"/>
      <c r="M273" s="153" t="s">
        <v>1</v>
      </c>
      <c r="N273" s="154" t="s">
        <v>41</v>
      </c>
      <c r="O273" s="59"/>
      <c r="P273" s="155">
        <f>O273*H273</f>
        <v>0</v>
      </c>
      <c r="Q273" s="155">
        <v>0</v>
      </c>
      <c r="R273" s="155">
        <f>Q273*H273</f>
        <v>0</v>
      </c>
      <c r="S273" s="155">
        <v>0</v>
      </c>
      <c r="T273" s="156">
        <f>S273*H273</f>
        <v>0</v>
      </c>
      <c r="U273" s="33"/>
      <c r="V273" s="33"/>
      <c r="W273" s="33"/>
      <c r="X273" s="33"/>
      <c r="Y273" s="33"/>
      <c r="Z273" s="33"/>
      <c r="AA273" s="33"/>
      <c r="AB273" s="33"/>
      <c r="AC273" s="33"/>
      <c r="AD273" s="33"/>
      <c r="AE273" s="33"/>
      <c r="AR273" s="157" t="s">
        <v>140</v>
      </c>
      <c r="AT273" s="157" t="s">
        <v>135</v>
      </c>
      <c r="AU273" s="157" t="s">
        <v>86</v>
      </c>
      <c r="AY273" s="18" t="s">
        <v>132</v>
      </c>
      <c r="BE273" s="158">
        <f>IF(N273="základní",J273,0)</f>
        <v>0</v>
      </c>
      <c r="BF273" s="158">
        <f>IF(N273="snížená",J273,0)</f>
        <v>0</v>
      </c>
      <c r="BG273" s="158">
        <f>IF(N273="zákl. přenesená",J273,0)</f>
        <v>0</v>
      </c>
      <c r="BH273" s="158">
        <f>IF(N273="sníž. přenesená",J273,0)</f>
        <v>0</v>
      </c>
      <c r="BI273" s="158">
        <f>IF(N273="nulová",J273,0)</f>
        <v>0</v>
      </c>
      <c r="BJ273" s="18" t="s">
        <v>84</v>
      </c>
      <c r="BK273" s="158">
        <f>ROUND(I273*H273,2)</f>
        <v>0</v>
      </c>
      <c r="BL273" s="18" t="s">
        <v>140</v>
      </c>
      <c r="BM273" s="157" t="s">
        <v>543</v>
      </c>
    </row>
    <row r="274" spans="1:47" s="2" customFormat="1" ht="27">
      <c r="A274" s="33"/>
      <c r="B274" s="34"/>
      <c r="C274" s="33"/>
      <c r="D274" s="159" t="s">
        <v>142</v>
      </c>
      <c r="E274" s="33"/>
      <c r="F274" s="160" t="s">
        <v>315</v>
      </c>
      <c r="G274" s="33"/>
      <c r="H274" s="33"/>
      <c r="I274" s="161"/>
      <c r="J274" s="33"/>
      <c r="K274" s="33"/>
      <c r="L274" s="34"/>
      <c r="M274" s="162"/>
      <c r="N274" s="163"/>
      <c r="O274" s="59"/>
      <c r="P274" s="59"/>
      <c r="Q274" s="59"/>
      <c r="R274" s="59"/>
      <c r="S274" s="59"/>
      <c r="T274" s="60"/>
      <c r="U274" s="33"/>
      <c r="V274" s="33"/>
      <c r="W274" s="33"/>
      <c r="X274" s="33"/>
      <c r="Y274" s="33"/>
      <c r="Z274" s="33"/>
      <c r="AA274" s="33"/>
      <c r="AB274" s="33"/>
      <c r="AC274" s="33"/>
      <c r="AD274" s="33"/>
      <c r="AE274" s="33"/>
      <c r="AT274" s="18" t="s">
        <v>142</v>
      </c>
      <c r="AU274" s="18" t="s">
        <v>86</v>
      </c>
    </row>
    <row r="275" spans="2:51" s="13" customFormat="1" ht="10">
      <c r="B275" s="164"/>
      <c r="D275" s="159" t="s">
        <v>144</v>
      </c>
      <c r="E275" s="165" t="s">
        <v>1</v>
      </c>
      <c r="F275" s="166" t="s">
        <v>191</v>
      </c>
      <c r="H275" s="167">
        <v>8</v>
      </c>
      <c r="I275" s="168"/>
      <c r="L275" s="164"/>
      <c r="M275" s="169"/>
      <c r="N275" s="170"/>
      <c r="O275" s="170"/>
      <c r="P275" s="170"/>
      <c r="Q275" s="170"/>
      <c r="R275" s="170"/>
      <c r="S275" s="170"/>
      <c r="T275" s="171"/>
      <c r="AT275" s="165" t="s">
        <v>144</v>
      </c>
      <c r="AU275" s="165" t="s">
        <v>86</v>
      </c>
      <c r="AV275" s="13" t="s">
        <v>86</v>
      </c>
      <c r="AW275" s="13" t="s">
        <v>33</v>
      </c>
      <c r="AX275" s="13" t="s">
        <v>84</v>
      </c>
      <c r="AY275" s="165" t="s">
        <v>132</v>
      </c>
    </row>
    <row r="276" spans="1:65" s="2" customFormat="1" ht="16.5" customHeight="1">
      <c r="A276" s="33"/>
      <c r="B276" s="145"/>
      <c r="C276" s="146" t="s">
        <v>341</v>
      </c>
      <c r="D276" s="146" t="s">
        <v>135</v>
      </c>
      <c r="E276" s="147" t="s">
        <v>317</v>
      </c>
      <c r="F276" s="148" t="s">
        <v>318</v>
      </c>
      <c r="G276" s="149" t="s">
        <v>313</v>
      </c>
      <c r="H276" s="150">
        <v>61</v>
      </c>
      <c r="I276" s="151"/>
      <c r="J276" s="152">
        <f>ROUND(I276*H276,2)</f>
        <v>0</v>
      </c>
      <c r="K276" s="148" t="s">
        <v>139</v>
      </c>
      <c r="L276" s="34"/>
      <c r="M276" s="153" t="s">
        <v>1</v>
      </c>
      <c r="N276" s="154" t="s">
        <v>41</v>
      </c>
      <c r="O276" s="59"/>
      <c r="P276" s="155">
        <f>O276*H276</f>
        <v>0</v>
      </c>
      <c r="Q276" s="155">
        <v>0</v>
      </c>
      <c r="R276" s="155">
        <f>Q276*H276</f>
        <v>0</v>
      </c>
      <c r="S276" s="155">
        <v>0</v>
      </c>
      <c r="T276" s="156">
        <f>S276*H276</f>
        <v>0</v>
      </c>
      <c r="U276" s="33"/>
      <c r="V276" s="33"/>
      <c r="W276" s="33"/>
      <c r="X276" s="33"/>
      <c r="Y276" s="33"/>
      <c r="Z276" s="33"/>
      <c r="AA276" s="33"/>
      <c r="AB276" s="33"/>
      <c r="AC276" s="33"/>
      <c r="AD276" s="33"/>
      <c r="AE276" s="33"/>
      <c r="AR276" s="157" t="s">
        <v>140</v>
      </c>
      <c r="AT276" s="157" t="s">
        <v>135</v>
      </c>
      <c r="AU276" s="157" t="s">
        <v>86</v>
      </c>
      <c r="AY276" s="18" t="s">
        <v>132</v>
      </c>
      <c r="BE276" s="158">
        <f>IF(N276="základní",J276,0)</f>
        <v>0</v>
      </c>
      <c r="BF276" s="158">
        <f>IF(N276="snížená",J276,0)</f>
        <v>0</v>
      </c>
      <c r="BG276" s="158">
        <f>IF(N276="zákl. přenesená",J276,0)</f>
        <v>0</v>
      </c>
      <c r="BH276" s="158">
        <f>IF(N276="sníž. přenesená",J276,0)</f>
        <v>0</v>
      </c>
      <c r="BI276" s="158">
        <f>IF(N276="nulová",J276,0)</f>
        <v>0</v>
      </c>
      <c r="BJ276" s="18" t="s">
        <v>84</v>
      </c>
      <c r="BK276" s="158">
        <f>ROUND(I276*H276,2)</f>
        <v>0</v>
      </c>
      <c r="BL276" s="18" t="s">
        <v>140</v>
      </c>
      <c r="BM276" s="157" t="s">
        <v>544</v>
      </c>
    </row>
    <row r="277" spans="1:47" s="2" customFormat="1" ht="36">
      <c r="A277" s="33"/>
      <c r="B277" s="34"/>
      <c r="C277" s="33"/>
      <c r="D277" s="159" t="s">
        <v>142</v>
      </c>
      <c r="E277" s="33"/>
      <c r="F277" s="160" t="s">
        <v>320</v>
      </c>
      <c r="G277" s="33"/>
      <c r="H277" s="33"/>
      <c r="I277" s="161"/>
      <c r="J277" s="33"/>
      <c r="K277" s="33"/>
      <c r="L277" s="34"/>
      <c r="M277" s="162"/>
      <c r="N277" s="163"/>
      <c r="O277" s="59"/>
      <c r="P277" s="59"/>
      <c r="Q277" s="59"/>
      <c r="R277" s="59"/>
      <c r="S277" s="59"/>
      <c r="T277" s="60"/>
      <c r="U277" s="33"/>
      <c r="V277" s="33"/>
      <c r="W277" s="33"/>
      <c r="X277" s="33"/>
      <c r="Y277" s="33"/>
      <c r="Z277" s="33"/>
      <c r="AA277" s="33"/>
      <c r="AB277" s="33"/>
      <c r="AC277" s="33"/>
      <c r="AD277" s="33"/>
      <c r="AE277" s="33"/>
      <c r="AT277" s="18" t="s">
        <v>142</v>
      </c>
      <c r="AU277" s="18" t="s">
        <v>86</v>
      </c>
    </row>
    <row r="278" spans="2:51" s="14" customFormat="1" ht="10">
      <c r="B278" s="172"/>
      <c r="D278" s="159" t="s">
        <v>144</v>
      </c>
      <c r="E278" s="173" t="s">
        <v>1</v>
      </c>
      <c r="F278" s="174" t="s">
        <v>321</v>
      </c>
      <c r="H278" s="173" t="s">
        <v>1</v>
      </c>
      <c r="I278" s="175"/>
      <c r="L278" s="172"/>
      <c r="M278" s="176"/>
      <c r="N278" s="177"/>
      <c r="O278" s="177"/>
      <c r="P278" s="177"/>
      <c r="Q278" s="177"/>
      <c r="R278" s="177"/>
      <c r="S278" s="177"/>
      <c r="T278" s="178"/>
      <c r="AT278" s="173" t="s">
        <v>144</v>
      </c>
      <c r="AU278" s="173" t="s">
        <v>86</v>
      </c>
      <c r="AV278" s="14" t="s">
        <v>84</v>
      </c>
      <c r="AW278" s="14" t="s">
        <v>33</v>
      </c>
      <c r="AX278" s="14" t="s">
        <v>76</v>
      </c>
      <c r="AY278" s="173" t="s">
        <v>132</v>
      </c>
    </row>
    <row r="279" spans="2:51" s="13" customFormat="1" ht="10">
      <c r="B279" s="164"/>
      <c r="D279" s="159" t="s">
        <v>144</v>
      </c>
      <c r="E279" s="165" t="s">
        <v>1</v>
      </c>
      <c r="F279" s="166" t="s">
        <v>545</v>
      </c>
      <c r="H279" s="167">
        <v>45</v>
      </c>
      <c r="I279" s="168"/>
      <c r="L279" s="164"/>
      <c r="M279" s="169"/>
      <c r="N279" s="170"/>
      <c r="O279" s="170"/>
      <c r="P279" s="170"/>
      <c r="Q279" s="170"/>
      <c r="R279" s="170"/>
      <c r="S279" s="170"/>
      <c r="T279" s="171"/>
      <c r="AT279" s="165" t="s">
        <v>144</v>
      </c>
      <c r="AU279" s="165" t="s">
        <v>86</v>
      </c>
      <c r="AV279" s="13" t="s">
        <v>86</v>
      </c>
      <c r="AW279" s="13" t="s">
        <v>33</v>
      </c>
      <c r="AX279" s="13" t="s">
        <v>76</v>
      </c>
      <c r="AY279" s="165" t="s">
        <v>132</v>
      </c>
    </row>
    <row r="280" spans="2:51" s="14" customFormat="1" ht="10">
      <c r="B280" s="172"/>
      <c r="D280" s="159" t="s">
        <v>144</v>
      </c>
      <c r="E280" s="173" t="s">
        <v>1</v>
      </c>
      <c r="F280" s="174" t="s">
        <v>323</v>
      </c>
      <c r="H280" s="173" t="s">
        <v>1</v>
      </c>
      <c r="I280" s="175"/>
      <c r="L280" s="172"/>
      <c r="M280" s="176"/>
      <c r="N280" s="177"/>
      <c r="O280" s="177"/>
      <c r="P280" s="177"/>
      <c r="Q280" s="177"/>
      <c r="R280" s="177"/>
      <c r="S280" s="177"/>
      <c r="T280" s="178"/>
      <c r="AT280" s="173" t="s">
        <v>144</v>
      </c>
      <c r="AU280" s="173" t="s">
        <v>86</v>
      </c>
      <c r="AV280" s="14" t="s">
        <v>84</v>
      </c>
      <c r="AW280" s="14" t="s">
        <v>33</v>
      </c>
      <c r="AX280" s="14" t="s">
        <v>76</v>
      </c>
      <c r="AY280" s="173" t="s">
        <v>132</v>
      </c>
    </row>
    <row r="281" spans="2:51" s="13" customFormat="1" ht="10">
      <c r="B281" s="164"/>
      <c r="D281" s="159" t="s">
        <v>144</v>
      </c>
      <c r="E281" s="165" t="s">
        <v>1</v>
      </c>
      <c r="F281" s="166" t="s">
        <v>546</v>
      </c>
      <c r="H281" s="167">
        <v>16</v>
      </c>
      <c r="I281" s="168"/>
      <c r="L281" s="164"/>
      <c r="M281" s="169"/>
      <c r="N281" s="170"/>
      <c r="O281" s="170"/>
      <c r="P281" s="170"/>
      <c r="Q281" s="170"/>
      <c r="R281" s="170"/>
      <c r="S281" s="170"/>
      <c r="T281" s="171"/>
      <c r="AT281" s="165" t="s">
        <v>144</v>
      </c>
      <c r="AU281" s="165" t="s">
        <v>86</v>
      </c>
      <c r="AV281" s="13" t="s">
        <v>86</v>
      </c>
      <c r="AW281" s="13" t="s">
        <v>33</v>
      </c>
      <c r="AX281" s="13" t="s">
        <v>76</v>
      </c>
      <c r="AY281" s="165" t="s">
        <v>132</v>
      </c>
    </row>
    <row r="282" spans="2:51" s="15" customFormat="1" ht="10">
      <c r="B282" s="179"/>
      <c r="D282" s="159" t="s">
        <v>144</v>
      </c>
      <c r="E282" s="180" t="s">
        <v>104</v>
      </c>
      <c r="F282" s="181" t="s">
        <v>159</v>
      </c>
      <c r="H282" s="182">
        <v>61</v>
      </c>
      <c r="I282" s="183"/>
      <c r="L282" s="179"/>
      <c r="M282" s="184"/>
      <c r="N282" s="185"/>
      <c r="O282" s="185"/>
      <c r="P282" s="185"/>
      <c r="Q282" s="185"/>
      <c r="R282" s="185"/>
      <c r="S282" s="185"/>
      <c r="T282" s="186"/>
      <c r="AT282" s="180" t="s">
        <v>144</v>
      </c>
      <c r="AU282" s="180" t="s">
        <v>86</v>
      </c>
      <c r="AV282" s="15" t="s">
        <v>140</v>
      </c>
      <c r="AW282" s="15" t="s">
        <v>33</v>
      </c>
      <c r="AX282" s="15" t="s">
        <v>84</v>
      </c>
      <c r="AY282" s="180" t="s">
        <v>132</v>
      </c>
    </row>
    <row r="283" spans="1:65" s="2" customFormat="1" ht="16.5" customHeight="1">
      <c r="A283" s="33"/>
      <c r="B283" s="145"/>
      <c r="C283" s="146" t="s">
        <v>348</v>
      </c>
      <c r="D283" s="146" t="s">
        <v>135</v>
      </c>
      <c r="E283" s="147" t="s">
        <v>331</v>
      </c>
      <c r="F283" s="148" t="s">
        <v>332</v>
      </c>
      <c r="G283" s="149" t="s">
        <v>313</v>
      </c>
      <c r="H283" s="150">
        <v>45</v>
      </c>
      <c r="I283" s="151"/>
      <c r="J283" s="152">
        <f>ROUND(I283*H283,2)</f>
        <v>0</v>
      </c>
      <c r="K283" s="148" t="s">
        <v>139</v>
      </c>
      <c r="L283" s="34"/>
      <c r="M283" s="153" t="s">
        <v>1</v>
      </c>
      <c r="N283" s="154" t="s">
        <v>41</v>
      </c>
      <c r="O283" s="59"/>
      <c r="P283" s="155">
        <f>O283*H283</f>
        <v>0</v>
      </c>
      <c r="Q283" s="155">
        <v>0</v>
      </c>
      <c r="R283" s="155">
        <f>Q283*H283</f>
        <v>0</v>
      </c>
      <c r="S283" s="155">
        <v>0</v>
      </c>
      <c r="T283" s="156">
        <f>S283*H283</f>
        <v>0</v>
      </c>
      <c r="U283" s="33"/>
      <c r="V283" s="33"/>
      <c r="W283" s="33"/>
      <c r="X283" s="33"/>
      <c r="Y283" s="33"/>
      <c r="Z283" s="33"/>
      <c r="AA283" s="33"/>
      <c r="AB283" s="33"/>
      <c r="AC283" s="33"/>
      <c r="AD283" s="33"/>
      <c r="AE283" s="33"/>
      <c r="AR283" s="157" t="s">
        <v>140</v>
      </c>
      <c r="AT283" s="157" t="s">
        <v>135</v>
      </c>
      <c r="AU283" s="157" t="s">
        <v>86</v>
      </c>
      <c r="AY283" s="18" t="s">
        <v>132</v>
      </c>
      <c r="BE283" s="158">
        <f>IF(N283="základní",J283,0)</f>
        <v>0</v>
      </c>
      <c r="BF283" s="158">
        <f>IF(N283="snížená",J283,0)</f>
        <v>0</v>
      </c>
      <c r="BG283" s="158">
        <f>IF(N283="zákl. přenesená",J283,0)</f>
        <v>0</v>
      </c>
      <c r="BH283" s="158">
        <f>IF(N283="sníž. přenesená",J283,0)</f>
        <v>0</v>
      </c>
      <c r="BI283" s="158">
        <f>IF(N283="nulová",J283,0)</f>
        <v>0</v>
      </c>
      <c r="BJ283" s="18" t="s">
        <v>84</v>
      </c>
      <c r="BK283" s="158">
        <f>ROUND(I283*H283,2)</f>
        <v>0</v>
      </c>
      <c r="BL283" s="18" t="s">
        <v>140</v>
      </c>
      <c r="BM283" s="157" t="s">
        <v>547</v>
      </c>
    </row>
    <row r="284" spans="1:47" s="2" customFormat="1" ht="18">
      <c r="A284" s="33"/>
      <c r="B284" s="34"/>
      <c r="C284" s="33"/>
      <c r="D284" s="159" t="s">
        <v>142</v>
      </c>
      <c r="E284" s="33"/>
      <c r="F284" s="160" t="s">
        <v>334</v>
      </c>
      <c r="G284" s="33"/>
      <c r="H284" s="33"/>
      <c r="I284" s="161"/>
      <c r="J284" s="33"/>
      <c r="K284" s="33"/>
      <c r="L284" s="34"/>
      <c r="M284" s="162"/>
      <c r="N284" s="163"/>
      <c r="O284" s="59"/>
      <c r="P284" s="59"/>
      <c r="Q284" s="59"/>
      <c r="R284" s="59"/>
      <c r="S284" s="59"/>
      <c r="T284" s="60"/>
      <c r="U284" s="33"/>
      <c r="V284" s="33"/>
      <c r="W284" s="33"/>
      <c r="X284" s="33"/>
      <c r="Y284" s="33"/>
      <c r="Z284" s="33"/>
      <c r="AA284" s="33"/>
      <c r="AB284" s="33"/>
      <c r="AC284" s="33"/>
      <c r="AD284" s="33"/>
      <c r="AE284" s="33"/>
      <c r="AT284" s="18" t="s">
        <v>142</v>
      </c>
      <c r="AU284" s="18" t="s">
        <v>86</v>
      </c>
    </row>
    <row r="285" spans="2:51" s="13" customFormat="1" ht="10">
      <c r="B285" s="164"/>
      <c r="D285" s="159" t="s">
        <v>144</v>
      </c>
      <c r="E285" s="165" t="s">
        <v>1</v>
      </c>
      <c r="F285" s="166" t="s">
        <v>548</v>
      </c>
      <c r="H285" s="167">
        <v>45</v>
      </c>
      <c r="I285" s="168"/>
      <c r="L285" s="164"/>
      <c r="M285" s="169"/>
      <c r="N285" s="170"/>
      <c r="O285" s="170"/>
      <c r="P285" s="170"/>
      <c r="Q285" s="170"/>
      <c r="R285" s="170"/>
      <c r="S285" s="170"/>
      <c r="T285" s="171"/>
      <c r="AT285" s="165" t="s">
        <v>144</v>
      </c>
      <c r="AU285" s="165" t="s">
        <v>86</v>
      </c>
      <c r="AV285" s="13" t="s">
        <v>86</v>
      </c>
      <c r="AW285" s="13" t="s">
        <v>33</v>
      </c>
      <c r="AX285" s="13" t="s">
        <v>84</v>
      </c>
      <c r="AY285" s="165" t="s">
        <v>132</v>
      </c>
    </row>
    <row r="286" spans="1:65" s="2" customFormat="1" ht="16.5" customHeight="1">
      <c r="A286" s="33"/>
      <c r="B286" s="145"/>
      <c r="C286" s="146" t="s">
        <v>355</v>
      </c>
      <c r="D286" s="146" t="s">
        <v>135</v>
      </c>
      <c r="E286" s="147" t="s">
        <v>337</v>
      </c>
      <c r="F286" s="148" t="s">
        <v>338</v>
      </c>
      <c r="G286" s="149" t="s">
        <v>177</v>
      </c>
      <c r="H286" s="150">
        <v>2758</v>
      </c>
      <c r="I286" s="151"/>
      <c r="J286" s="152">
        <f>ROUND(I286*H286,2)</f>
        <v>0</v>
      </c>
      <c r="K286" s="148" t="s">
        <v>139</v>
      </c>
      <c r="L286" s="34"/>
      <c r="M286" s="153" t="s">
        <v>1</v>
      </c>
      <c r="N286" s="154" t="s">
        <v>41</v>
      </c>
      <c r="O286" s="59"/>
      <c r="P286" s="155">
        <f>O286*H286</f>
        <v>0</v>
      </c>
      <c r="Q286" s="155">
        <v>0</v>
      </c>
      <c r="R286" s="155">
        <f>Q286*H286</f>
        <v>0</v>
      </c>
      <c r="S286" s="155">
        <v>0</v>
      </c>
      <c r="T286" s="156">
        <f>S286*H286</f>
        <v>0</v>
      </c>
      <c r="U286" s="33"/>
      <c r="V286" s="33"/>
      <c r="W286" s="33"/>
      <c r="X286" s="33"/>
      <c r="Y286" s="33"/>
      <c r="Z286" s="33"/>
      <c r="AA286" s="33"/>
      <c r="AB286" s="33"/>
      <c r="AC286" s="33"/>
      <c r="AD286" s="33"/>
      <c r="AE286" s="33"/>
      <c r="AR286" s="157" t="s">
        <v>140</v>
      </c>
      <c r="AT286" s="157" t="s">
        <v>135</v>
      </c>
      <c r="AU286" s="157" t="s">
        <v>86</v>
      </c>
      <c r="AY286" s="18" t="s">
        <v>132</v>
      </c>
      <c r="BE286" s="158">
        <f>IF(N286="základní",J286,0)</f>
        <v>0</v>
      </c>
      <c r="BF286" s="158">
        <f>IF(N286="snížená",J286,0)</f>
        <v>0</v>
      </c>
      <c r="BG286" s="158">
        <f>IF(N286="zákl. přenesená",J286,0)</f>
        <v>0</v>
      </c>
      <c r="BH286" s="158">
        <f>IF(N286="sníž. přenesená",J286,0)</f>
        <v>0</v>
      </c>
      <c r="BI286" s="158">
        <f>IF(N286="nulová",J286,0)</f>
        <v>0</v>
      </c>
      <c r="BJ286" s="18" t="s">
        <v>84</v>
      </c>
      <c r="BK286" s="158">
        <f>ROUND(I286*H286,2)</f>
        <v>0</v>
      </c>
      <c r="BL286" s="18" t="s">
        <v>140</v>
      </c>
      <c r="BM286" s="157" t="s">
        <v>549</v>
      </c>
    </row>
    <row r="287" spans="1:47" s="2" customFormat="1" ht="27">
      <c r="A287" s="33"/>
      <c r="B287" s="34"/>
      <c r="C287" s="33"/>
      <c r="D287" s="159" t="s">
        <v>142</v>
      </c>
      <c r="E287" s="33"/>
      <c r="F287" s="160" t="s">
        <v>340</v>
      </c>
      <c r="G287" s="33"/>
      <c r="H287" s="33"/>
      <c r="I287" s="161"/>
      <c r="J287" s="33"/>
      <c r="K287" s="33"/>
      <c r="L287" s="34"/>
      <c r="M287" s="162"/>
      <c r="N287" s="163"/>
      <c r="O287" s="59"/>
      <c r="P287" s="59"/>
      <c r="Q287" s="59"/>
      <c r="R287" s="59"/>
      <c r="S287" s="59"/>
      <c r="T287" s="60"/>
      <c r="U287" s="33"/>
      <c r="V287" s="33"/>
      <c r="W287" s="33"/>
      <c r="X287" s="33"/>
      <c r="Y287" s="33"/>
      <c r="Z287" s="33"/>
      <c r="AA287" s="33"/>
      <c r="AB287" s="33"/>
      <c r="AC287" s="33"/>
      <c r="AD287" s="33"/>
      <c r="AE287" s="33"/>
      <c r="AT287" s="18" t="s">
        <v>142</v>
      </c>
      <c r="AU287" s="18" t="s">
        <v>86</v>
      </c>
    </row>
    <row r="288" spans="2:51" s="13" customFormat="1" ht="10">
      <c r="B288" s="164"/>
      <c r="D288" s="159" t="s">
        <v>144</v>
      </c>
      <c r="E288" s="165" t="s">
        <v>1</v>
      </c>
      <c r="F288" s="166" t="s">
        <v>98</v>
      </c>
      <c r="H288" s="167">
        <v>2758</v>
      </c>
      <c r="I288" s="168"/>
      <c r="L288" s="164"/>
      <c r="M288" s="169"/>
      <c r="N288" s="170"/>
      <c r="O288" s="170"/>
      <c r="P288" s="170"/>
      <c r="Q288" s="170"/>
      <c r="R288" s="170"/>
      <c r="S288" s="170"/>
      <c r="T288" s="171"/>
      <c r="AT288" s="165" t="s">
        <v>144</v>
      </c>
      <c r="AU288" s="165" t="s">
        <v>86</v>
      </c>
      <c r="AV288" s="13" t="s">
        <v>86</v>
      </c>
      <c r="AW288" s="13" t="s">
        <v>33</v>
      </c>
      <c r="AX288" s="13" t="s">
        <v>84</v>
      </c>
      <c r="AY288" s="165" t="s">
        <v>132</v>
      </c>
    </row>
    <row r="289" spans="1:65" s="2" customFormat="1" ht="16.5" customHeight="1">
      <c r="A289" s="33"/>
      <c r="B289" s="145"/>
      <c r="C289" s="196" t="s">
        <v>362</v>
      </c>
      <c r="D289" s="196" t="s">
        <v>342</v>
      </c>
      <c r="E289" s="197" t="s">
        <v>343</v>
      </c>
      <c r="F289" s="198" t="s">
        <v>344</v>
      </c>
      <c r="G289" s="199" t="s">
        <v>185</v>
      </c>
      <c r="H289" s="200">
        <v>1877.956</v>
      </c>
      <c r="I289" s="201"/>
      <c r="J289" s="202">
        <f>ROUND(I289*H289,2)</f>
        <v>0</v>
      </c>
      <c r="K289" s="198" t="s">
        <v>139</v>
      </c>
      <c r="L289" s="203"/>
      <c r="M289" s="204" t="s">
        <v>1</v>
      </c>
      <c r="N289" s="205" t="s">
        <v>41</v>
      </c>
      <c r="O289" s="59"/>
      <c r="P289" s="155">
        <f>O289*H289</f>
        <v>0</v>
      </c>
      <c r="Q289" s="155">
        <v>1</v>
      </c>
      <c r="R289" s="155">
        <f>Q289*H289</f>
        <v>1877.956</v>
      </c>
      <c r="S289" s="155">
        <v>0</v>
      </c>
      <c r="T289" s="156">
        <f>S289*H289</f>
        <v>0</v>
      </c>
      <c r="U289" s="33"/>
      <c r="V289" s="33"/>
      <c r="W289" s="33"/>
      <c r="X289" s="33"/>
      <c r="Y289" s="33"/>
      <c r="Z289" s="33"/>
      <c r="AA289" s="33"/>
      <c r="AB289" s="33"/>
      <c r="AC289" s="33"/>
      <c r="AD289" s="33"/>
      <c r="AE289" s="33"/>
      <c r="AR289" s="157" t="s">
        <v>345</v>
      </c>
      <c r="AT289" s="157" t="s">
        <v>342</v>
      </c>
      <c r="AU289" s="157" t="s">
        <v>86</v>
      </c>
      <c r="AY289" s="18" t="s">
        <v>132</v>
      </c>
      <c r="BE289" s="158">
        <f>IF(N289="základní",J289,0)</f>
        <v>0</v>
      </c>
      <c r="BF289" s="158">
        <f>IF(N289="snížená",J289,0)</f>
        <v>0</v>
      </c>
      <c r="BG289" s="158">
        <f>IF(N289="zákl. přenesená",J289,0)</f>
        <v>0</v>
      </c>
      <c r="BH289" s="158">
        <f>IF(N289="sníž. přenesená",J289,0)</f>
        <v>0</v>
      </c>
      <c r="BI289" s="158">
        <f>IF(N289="nulová",J289,0)</f>
        <v>0</v>
      </c>
      <c r="BJ289" s="18" t="s">
        <v>84</v>
      </c>
      <c r="BK289" s="158">
        <f>ROUND(I289*H289,2)</f>
        <v>0</v>
      </c>
      <c r="BL289" s="18" t="s">
        <v>345</v>
      </c>
      <c r="BM289" s="157" t="s">
        <v>550</v>
      </c>
    </row>
    <row r="290" spans="1:47" s="2" customFormat="1" ht="10">
      <c r="A290" s="33"/>
      <c r="B290" s="34"/>
      <c r="C290" s="33"/>
      <c r="D290" s="159" t="s">
        <v>142</v>
      </c>
      <c r="E290" s="33"/>
      <c r="F290" s="160" t="s">
        <v>344</v>
      </c>
      <c r="G290" s="33"/>
      <c r="H290" s="33"/>
      <c r="I290" s="161"/>
      <c r="J290" s="33"/>
      <c r="K290" s="33"/>
      <c r="L290" s="34"/>
      <c r="M290" s="162"/>
      <c r="N290" s="163"/>
      <c r="O290" s="59"/>
      <c r="P290" s="59"/>
      <c r="Q290" s="59"/>
      <c r="R290" s="59"/>
      <c r="S290" s="59"/>
      <c r="T290" s="60"/>
      <c r="U290" s="33"/>
      <c r="V290" s="33"/>
      <c r="W290" s="33"/>
      <c r="X290" s="33"/>
      <c r="Y290" s="33"/>
      <c r="Z290" s="33"/>
      <c r="AA290" s="33"/>
      <c r="AB290" s="33"/>
      <c r="AC290" s="33"/>
      <c r="AD290" s="33"/>
      <c r="AE290" s="33"/>
      <c r="AT290" s="18" t="s">
        <v>142</v>
      </c>
      <c r="AU290" s="18" t="s">
        <v>86</v>
      </c>
    </row>
    <row r="291" spans="2:51" s="13" customFormat="1" ht="10">
      <c r="B291" s="164"/>
      <c r="D291" s="159" t="s">
        <v>144</v>
      </c>
      <c r="E291" s="165" t="s">
        <v>1</v>
      </c>
      <c r="F291" s="166" t="s">
        <v>347</v>
      </c>
      <c r="H291" s="167">
        <v>1877.956</v>
      </c>
      <c r="I291" s="168"/>
      <c r="L291" s="164"/>
      <c r="M291" s="169"/>
      <c r="N291" s="170"/>
      <c r="O291" s="170"/>
      <c r="P291" s="170"/>
      <c r="Q291" s="170"/>
      <c r="R291" s="170"/>
      <c r="S291" s="170"/>
      <c r="T291" s="171"/>
      <c r="AT291" s="165" t="s">
        <v>144</v>
      </c>
      <c r="AU291" s="165" t="s">
        <v>86</v>
      </c>
      <c r="AV291" s="13" t="s">
        <v>86</v>
      </c>
      <c r="AW291" s="13" t="s">
        <v>33</v>
      </c>
      <c r="AX291" s="13" t="s">
        <v>84</v>
      </c>
      <c r="AY291" s="165" t="s">
        <v>132</v>
      </c>
    </row>
    <row r="292" spans="1:65" s="2" customFormat="1" ht="16.5" customHeight="1">
      <c r="A292" s="33"/>
      <c r="B292" s="145"/>
      <c r="C292" s="196" t="s">
        <v>368</v>
      </c>
      <c r="D292" s="196" t="s">
        <v>342</v>
      </c>
      <c r="E292" s="197" t="s">
        <v>551</v>
      </c>
      <c r="F292" s="198" t="s">
        <v>552</v>
      </c>
      <c r="G292" s="199" t="s">
        <v>152</v>
      </c>
      <c r="H292" s="200">
        <v>188</v>
      </c>
      <c r="I292" s="201"/>
      <c r="J292" s="202">
        <f>ROUND(I292*H292,2)</f>
        <v>0</v>
      </c>
      <c r="K292" s="198" t="s">
        <v>139</v>
      </c>
      <c r="L292" s="203"/>
      <c r="M292" s="204" t="s">
        <v>1</v>
      </c>
      <c r="N292" s="205" t="s">
        <v>41</v>
      </c>
      <c r="O292" s="59"/>
      <c r="P292" s="155">
        <f>O292*H292</f>
        <v>0</v>
      </c>
      <c r="Q292" s="155">
        <v>0.00123</v>
      </c>
      <c r="R292" s="155">
        <f>Q292*H292</f>
        <v>0.23124</v>
      </c>
      <c r="S292" s="155">
        <v>0</v>
      </c>
      <c r="T292" s="156">
        <f>S292*H292</f>
        <v>0</v>
      </c>
      <c r="U292" s="33"/>
      <c r="V292" s="33"/>
      <c r="W292" s="33"/>
      <c r="X292" s="33"/>
      <c r="Y292" s="33"/>
      <c r="Z292" s="33"/>
      <c r="AA292" s="33"/>
      <c r="AB292" s="33"/>
      <c r="AC292" s="33"/>
      <c r="AD292" s="33"/>
      <c r="AE292" s="33"/>
      <c r="AR292" s="157" t="s">
        <v>345</v>
      </c>
      <c r="AT292" s="157" t="s">
        <v>342</v>
      </c>
      <c r="AU292" s="157" t="s">
        <v>86</v>
      </c>
      <c r="AY292" s="18" t="s">
        <v>132</v>
      </c>
      <c r="BE292" s="158">
        <f>IF(N292="základní",J292,0)</f>
        <v>0</v>
      </c>
      <c r="BF292" s="158">
        <f>IF(N292="snížená",J292,0)</f>
        <v>0</v>
      </c>
      <c r="BG292" s="158">
        <f>IF(N292="zákl. přenesená",J292,0)</f>
        <v>0</v>
      </c>
      <c r="BH292" s="158">
        <f>IF(N292="sníž. přenesená",J292,0)</f>
        <v>0</v>
      </c>
      <c r="BI292" s="158">
        <f>IF(N292="nulová",J292,0)</f>
        <v>0</v>
      </c>
      <c r="BJ292" s="18" t="s">
        <v>84</v>
      </c>
      <c r="BK292" s="158">
        <f>ROUND(I292*H292,2)</f>
        <v>0</v>
      </c>
      <c r="BL292" s="18" t="s">
        <v>345</v>
      </c>
      <c r="BM292" s="157" t="s">
        <v>553</v>
      </c>
    </row>
    <row r="293" spans="1:47" s="2" customFormat="1" ht="10">
      <c r="A293" s="33"/>
      <c r="B293" s="34"/>
      <c r="C293" s="33"/>
      <c r="D293" s="159" t="s">
        <v>142</v>
      </c>
      <c r="E293" s="33"/>
      <c r="F293" s="160" t="s">
        <v>552</v>
      </c>
      <c r="G293" s="33"/>
      <c r="H293" s="33"/>
      <c r="I293" s="161"/>
      <c r="J293" s="33"/>
      <c r="K293" s="33"/>
      <c r="L293" s="34"/>
      <c r="M293" s="162"/>
      <c r="N293" s="163"/>
      <c r="O293" s="59"/>
      <c r="P293" s="59"/>
      <c r="Q293" s="59"/>
      <c r="R293" s="59"/>
      <c r="S293" s="59"/>
      <c r="T293" s="60"/>
      <c r="U293" s="33"/>
      <c r="V293" s="33"/>
      <c r="W293" s="33"/>
      <c r="X293" s="33"/>
      <c r="Y293" s="33"/>
      <c r="Z293" s="33"/>
      <c r="AA293" s="33"/>
      <c r="AB293" s="33"/>
      <c r="AC293" s="33"/>
      <c r="AD293" s="33"/>
      <c r="AE293" s="33"/>
      <c r="AT293" s="18" t="s">
        <v>142</v>
      </c>
      <c r="AU293" s="18" t="s">
        <v>86</v>
      </c>
    </row>
    <row r="294" spans="2:51" s="13" customFormat="1" ht="10">
      <c r="B294" s="164"/>
      <c r="D294" s="159" t="s">
        <v>144</v>
      </c>
      <c r="E294" s="165" t="s">
        <v>1</v>
      </c>
      <c r="F294" s="166" t="s">
        <v>554</v>
      </c>
      <c r="H294" s="167">
        <v>188</v>
      </c>
      <c r="I294" s="168"/>
      <c r="L294" s="164"/>
      <c r="M294" s="169"/>
      <c r="N294" s="170"/>
      <c r="O294" s="170"/>
      <c r="P294" s="170"/>
      <c r="Q294" s="170"/>
      <c r="R294" s="170"/>
      <c r="S294" s="170"/>
      <c r="T294" s="171"/>
      <c r="AT294" s="165" t="s">
        <v>144</v>
      </c>
      <c r="AU294" s="165" t="s">
        <v>86</v>
      </c>
      <c r="AV294" s="13" t="s">
        <v>86</v>
      </c>
      <c r="AW294" s="13" t="s">
        <v>33</v>
      </c>
      <c r="AX294" s="13" t="s">
        <v>84</v>
      </c>
      <c r="AY294" s="165" t="s">
        <v>132</v>
      </c>
    </row>
    <row r="295" spans="2:63" s="12" customFormat="1" ht="22.75" customHeight="1">
      <c r="B295" s="132"/>
      <c r="D295" s="133" t="s">
        <v>75</v>
      </c>
      <c r="E295" s="143" t="s">
        <v>353</v>
      </c>
      <c r="F295" s="143" t="s">
        <v>354</v>
      </c>
      <c r="I295" s="135"/>
      <c r="J295" s="144">
        <f>BK295</f>
        <v>0</v>
      </c>
      <c r="L295" s="132"/>
      <c r="M295" s="137"/>
      <c r="N295" s="138"/>
      <c r="O295" s="138"/>
      <c r="P295" s="139">
        <f>SUM(P296:P329)</f>
        <v>0</v>
      </c>
      <c r="Q295" s="138"/>
      <c r="R295" s="139">
        <f>SUM(R296:R329)</f>
        <v>3.234</v>
      </c>
      <c r="S295" s="138"/>
      <c r="T295" s="140">
        <f>SUM(T296:T329)</f>
        <v>0</v>
      </c>
      <c r="AR295" s="133" t="s">
        <v>84</v>
      </c>
      <c r="AT295" s="141" t="s">
        <v>75</v>
      </c>
      <c r="AU295" s="141" t="s">
        <v>84</v>
      </c>
      <c r="AY295" s="133" t="s">
        <v>132</v>
      </c>
      <c r="BK295" s="142">
        <f>SUM(BK296:BK329)</f>
        <v>0</v>
      </c>
    </row>
    <row r="296" spans="1:65" s="2" customFormat="1" ht="21.75" customHeight="1">
      <c r="A296" s="33"/>
      <c r="B296" s="145"/>
      <c r="C296" s="146" t="s">
        <v>376</v>
      </c>
      <c r="D296" s="146" t="s">
        <v>135</v>
      </c>
      <c r="E296" s="147" t="s">
        <v>555</v>
      </c>
      <c r="F296" s="148" t="s">
        <v>556</v>
      </c>
      <c r="G296" s="149" t="s">
        <v>177</v>
      </c>
      <c r="H296" s="150">
        <v>36.3</v>
      </c>
      <c r="I296" s="151"/>
      <c r="J296" s="152">
        <f>ROUND(I296*H296,2)</f>
        <v>0</v>
      </c>
      <c r="K296" s="148" t="s">
        <v>139</v>
      </c>
      <c r="L296" s="34"/>
      <c r="M296" s="153" t="s">
        <v>1</v>
      </c>
      <c r="N296" s="154" t="s">
        <v>41</v>
      </c>
      <c r="O296" s="59"/>
      <c r="P296" s="155">
        <f>O296*H296</f>
        <v>0</v>
      </c>
      <c r="Q296" s="155">
        <v>0</v>
      </c>
      <c r="R296" s="155">
        <f>Q296*H296</f>
        <v>0</v>
      </c>
      <c r="S296" s="155">
        <v>0</v>
      </c>
      <c r="T296" s="156">
        <f>S296*H296</f>
        <v>0</v>
      </c>
      <c r="U296" s="33"/>
      <c r="V296" s="33"/>
      <c r="W296" s="33"/>
      <c r="X296" s="33"/>
      <c r="Y296" s="33"/>
      <c r="Z296" s="33"/>
      <c r="AA296" s="33"/>
      <c r="AB296" s="33"/>
      <c r="AC296" s="33"/>
      <c r="AD296" s="33"/>
      <c r="AE296" s="33"/>
      <c r="AR296" s="157" t="s">
        <v>140</v>
      </c>
      <c r="AT296" s="157" t="s">
        <v>135</v>
      </c>
      <c r="AU296" s="157" t="s">
        <v>86</v>
      </c>
      <c r="AY296" s="18" t="s">
        <v>132</v>
      </c>
      <c r="BE296" s="158">
        <f>IF(N296="základní",J296,0)</f>
        <v>0</v>
      </c>
      <c r="BF296" s="158">
        <f>IF(N296="snížená",J296,0)</f>
        <v>0</v>
      </c>
      <c r="BG296" s="158">
        <f>IF(N296="zákl. přenesená",J296,0)</f>
        <v>0</v>
      </c>
      <c r="BH296" s="158">
        <f>IF(N296="sníž. přenesená",J296,0)</f>
        <v>0</v>
      </c>
      <c r="BI296" s="158">
        <f>IF(N296="nulová",J296,0)</f>
        <v>0</v>
      </c>
      <c r="BJ296" s="18" t="s">
        <v>84</v>
      </c>
      <c r="BK296" s="158">
        <f>ROUND(I296*H296,2)</f>
        <v>0</v>
      </c>
      <c r="BL296" s="18" t="s">
        <v>140</v>
      </c>
      <c r="BM296" s="157" t="s">
        <v>557</v>
      </c>
    </row>
    <row r="297" spans="1:47" s="2" customFormat="1" ht="18">
      <c r="A297" s="33"/>
      <c r="B297" s="34"/>
      <c r="C297" s="33"/>
      <c r="D297" s="159" t="s">
        <v>142</v>
      </c>
      <c r="E297" s="33"/>
      <c r="F297" s="160" t="s">
        <v>558</v>
      </c>
      <c r="G297" s="33"/>
      <c r="H297" s="33"/>
      <c r="I297" s="161"/>
      <c r="J297" s="33"/>
      <c r="K297" s="33"/>
      <c r="L297" s="34"/>
      <c r="M297" s="162"/>
      <c r="N297" s="163"/>
      <c r="O297" s="59"/>
      <c r="P297" s="59"/>
      <c r="Q297" s="59"/>
      <c r="R297" s="59"/>
      <c r="S297" s="59"/>
      <c r="T297" s="60"/>
      <c r="U297" s="33"/>
      <c r="V297" s="33"/>
      <c r="W297" s="33"/>
      <c r="X297" s="33"/>
      <c r="Y297" s="33"/>
      <c r="Z297" s="33"/>
      <c r="AA297" s="33"/>
      <c r="AB297" s="33"/>
      <c r="AC297" s="33"/>
      <c r="AD297" s="33"/>
      <c r="AE297" s="33"/>
      <c r="AT297" s="18" t="s">
        <v>142</v>
      </c>
      <c r="AU297" s="18" t="s">
        <v>86</v>
      </c>
    </row>
    <row r="298" spans="2:51" s="14" customFormat="1" ht="10">
      <c r="B298" s="172"/>
      <c r="D298" s="159" t="s">
        <v>144</v>
      </c>
      <c r="E298" s="173" t="s">
        <v>1</v>
      </c>
      <c r="F298" s="174" t="s">
        <v>559</v>
      </c>
      <c r="H298" s="173" t="s">
        <v>1</v>
      </c>
      <c r="I298" s="175"/>
      <c r="L298" s="172"/>
      <c r="M298" s="176"/>
      <c r="N298" s="177"/>
      <c r="O298" s="177"/>
      <c r="P298" s="177"/>
      <c r="Q298" s="177"/>
      <c r="R298" s="177"/>
      <c r="S298" s="177"/>
      <c r="T298" s="178"/>
      <c r="AT298" s="173" t="s">
        <v>144</v>
      </c>
      <c r="AU298" s="173" t="s">
        <v>86</v>
      </c>
      <c r="AV298" s="14" t="s">
        <v>84</v>
      </c>
      <c r="AW298" s="14" t="s">
        <v>33</v>
      </c>
      <c r="AX298" s="14" t="s">
        <v>76</v>
      </c>
      <c r="AY298" s="173" t="s">
        <v>132</v>
      </c>
    </row>
    <row r="299" spans="2:51" s="13" customFormat="1" ht="10">
      <c r="B299" s="164"/>
      <c r="D299" s="159" t="s">
        <v>144</v>
      </c>
      <c r="E299" s="165" t="s">
        <v>1</v>
      </c>
      <c r="F299" s="166" t="s">
        <v>560</v>
      </c>
      <c r="H299" s="167">
        <v>9.3</v>
      </c>
      <c r="I299" s="168"/>
      <c r="L299" s="164"/>
      <c r="M299" s="169"/>
      <c r="N299" s="170"/>
      <c r="O299" s="170"/>
      <c r="P299" s="170"/>
      <c r="Q299" s="170"/>
      <c r="R299" s="170"/>
      <c r="S299" s="170"/>
      <c r="T299" s="171"/>
      <c r="AT299" s="165" t="s">
        <v>144</v>
      </c>
      <c r="AU299" s="165" t="s">
        <v>86</v>
      </c>
      <c r="AV299" s="13" t="s">
        <v>86</v>
      </c>
      <c r="AW299" s="13" t="s">
        <v>33</v>
      </c>
      <c r="AX299" s="13" t="s">
        <v>76</v>
      </c>
      <c r="AY299" s="165" t="s">
        <v>132</v>
      </c>
    </row>
    <row r="300" spans="2:51" s="14" customFormat="1" ht="10">
      <c r="B300" s="172"/>
      <c r="D300" s="159" t="s">
        <v>144</v>
      </c>
      <c r="E300" s="173" t="s">
        <v>1</v>
      </c>
      <c r="F300" s="174" t="s">
        <v>561</v>
      </c>
      <c r="H300" s="173" t="s">
        <v>1</v>
      </c>
      <c r="I300" s="175"/>
      <c r="L300" s="172"/>
      <c r="M300" s="176"/>
      <c r="N300" s="177"/>
      <c r="O300" s="177"/>
      <c r="P300" s="177"/>
      <c r="Q300" s="177"/>
      <c r="R300" s="177"/>
      <c r="S300" s="177"/>
      <c r="T300" s="178"/>
      <c r="AT300" s="173" t="s">
        <v>144</v>
      </c>
      <c r="AU300" s="173" t="s">
        <v>86</v>
      </c>
      <c r="AV300" s="14" t="s">
        <v>84</v>
      </c>
      <c r="AW300" s="14" t="s">
        <v>33</v>
      </c>
      <c r="AX300" s="14" t="s">
        <v>76</v>
      </c>
      <c r="AY300" s="173" t="s">
        <v>132</v>
      </c>
    </row>
    <row r="301" spans="2:51" s="13" customFormat="1" ht="10">
      <c r="B301" s="164"/>
      <c r="D301" s="159" t="s">
        <v>144</v>
      </c>
      <c r="E301" s="165" t="s">
        <v>1</v>
      </c>
      <c r="F301" s="166" t="s">
        <v>562</v>
      </c>
      <c r="H301" s="167">
        <v>12.6</v>
      </c>
      <c r="I301" s="168"/>
      <c r="L301" s="164"/>
      <c r="M301" s="169"/>
      <c r="N301" s="170"/>
      <c r="O301" s="170"/>
      <c r="P301" s="170"/>
      <c r="Q301" s="170"/>
      <c r="R301" s="170"/>
      <c r="S301" s="170"/>
      <c r="T301" s="171"/>
      <c r="AT301" s="165" t="s">
        <v>144</v>
      </c>
      <c r="AU301" s="165" t="s">
        <v>86</v>
      </c>
      <c r="AV301" s="13" t="s">
        <v>86</v>
      </c>
      <c r="AW301" s="13" t="s">
        <v>33</v>
      </c>
      <c r="AX301" s="13" t="s">
        <v>76</v>
      </c>
      <c r="AY301" s="165" t="s">
        <v>132</v>
      </c>
    </row>
    <row r="302" spans="2:51" s="14" customFormat="1" ht="10">
      <c r="B302" s="172"/>
      <c r="D302" s="159" t="s">
        <v>144</v>
      </c>
      <c r="E302" s="173" t="s">
        <v>1</v>
      </c>
      <c r="F302" s="174" t="s">
        <v>563</v>
      </c>
      <c r="H302" s="173" t="s">
        <v>1</v>
      </c>
      <c r="I302" s="175"/>
      <c r="L302" s="172"/>
      <c r="M302" s="176"/>
      <c r="N302" s="177"/>
      <c r="O302" s="177"/>
      <c r="P302" s="177"/>
      <c r="Q302" s="177"/>
      <c r="R302" s="177"/>
      <c r="S302" s="177"/>
      <c r="T302" s="178"/>
      <c r="AT302" s="173" t="s">
        <v>144</v>
      </c>
      <c r="AU302" s="173" t="s">
        <v>86</v>
      </c>
      <c r="AV302" s="14" t="s">
        <v>84</v>
      </c>
      <c r="AW302" s="14" t="s">
        <v>33</v>
      </c>
      <c r="AX302" s="14" t="s">
        <v>76</v>
      </c>
      <c r="AY302" s="173" t="s">
        <v>132</v>
      </c>
    </row>
    <row r="303" spans="2:51" s="13" customFormat="1" ht="10">
      <c r="B303" s="164"/>
      <c r="D303" s="159" t="s">
        <v>144</v>
      </c>
      <c r="E303" s="165" t="s">
        <v>1</v>
      </c>
      <c r="F303" s="166" t="s">
        <v>564</v>
      </c>
      <c r="H303" s="167">
        <v>14.4</v>
      </c>
      <c r="I303" s="168"/>
      <c r="L303" s="164"/>
      <c r="M303" s="169"/>
      <c r="N303" s="170"/>
      <c r="O303" s="170"/>
      <c r="P303" s="170"/>
      <c r="Q303" s="170"/>
      <c r="R303" s="170"/>
      <c r="S303" s="170"/>
      <c r="T303" s="171"/>
      <c r="AT303" s="165" t="s">
        <v>144</v>
      </c>
      <c r="AU303" s="165" t="s">
        <v>86</v>
      </c>
      <c r="AV303" s="13" t="s">
        <v>86</v>
      </c>
      <c r="AW303" s="13" t="s">
        <v>33</v>
      </c>
      <c r="AX303" s="13" t="s">
        <v>76</v>
      </c>
      <c r="AY303" s="165" t="s">
        <v>132</v>
      </c>
    </row>
    <row r="304" spans="2:51" s="15" customFormat="1" ht="10">
      <c r="B304" s="179"/>
      <c r="D304" s="159" t="s">
        <v>144</v>
      </c>
      <c r="E304" s="180" t="s">
        <v>565</v>
      </c>
      <c r="F304" s="181" t="s">
        <v>159</v>
      </c>
      <c r="H304" s="182">
        <v>36.3</v>
      </c>
      <c r="I304" s="183"/>
      <c r="L304" s="179"/>
      <c r="M304" s="184"/>
      <c r="N304" s="185"/>
      <c r="O304" s="185"/>
      <c r="P304" s="185"/>
      <c r="Q304" s="185"/>
      <c r="R304" s="185"/>
      <c r="S304" s="185"/>
      <c r="T304" s="186"/>
      <c r="AT304" s="180" t="s">
        <v>144</v>
      </c>
      <c r="AU304" s="180" t="s">
        <v>86</v>
      </c>
      <c r="AV304" s="15" t="s">
        <v>140</v>
      </c>
      <c r="AW304" s="15" t="s">
        <v>33</v>
      </c>
      <c r="AX304" s="15" t="s">
        <v>84</v>
      </c>
      <c r="AY304" s="180" t="s">
        <v>132</v>
      </c>
    </row>
    <row r="305" spans="1:65" s="2" customFormat="1" ht="21.75" customHeight="1">
      <c r="A305" s="33"/>
      <c r="B305" s="145"/>
      <c r="C305" s="146" t="s">
        <v>384</v>
      </c>
      <c r="D305" s="146" t="s">
        <v>135</v>
      </c>
      <c r="E305" s="147" t="s">
        <v>566</v>
      </c>
      <c r="F305" s="148" t="s">
        <v>567</v>
      </c>
      <c r="G305" s="149" t="s">
        <v>177</v>
      </c>
      <c r="H305" s="150">
        <v>36.3</v>
      </c>
      <c r="I305" s="151"/>
      <c r="J305" s="152">
        <f>ROUND(I305*H305,2)</f>
        <v>0</v>
      </c>
      <c r="K305" s="148" t="s">
        <v>139</v>
      </c>
      <c r="L305" s="34"/>
      <c r="M305" s="153" t="s">
        <v>1</v>
      </c>
      <c r="N305" s="154" t="s">
        <v>41</v>
      </c>
      <c r="O305" s="59"/>
      <c r="P305" s="155">
        <f>O305*H305</f>
        <v>0</v>
      </c>
      <c r="Q305" s="155">
        <v>0</v>
      </c>
      <c r="R305" s="155">
        <f>Q305*H305</f>
        <v>0</v>
      </c>
      <c r="S305" s="155">
        <v>0</v>
      </c>
      <c r="T305" s="156">
        <f>S305*H305</f>
        <v>0</v>
      </c>
      <c r="U305" s="33"/>
      <c r="V305" s="33"/>
      <c r="W305" s="33"/>
      <c r="X305" s="33"/>
      <c r="Y305" s="33"/>
      <c r="Z305" s="33"/>
      <c r="AA305" s="33"/>
      <c r="AB305" s="33"/>
      <c r="AC305" s="33"/>
      <c r="AD305" s="33"/>
      <c r="AE305" s="33"/>
      <c r="AR305" s="157" t="s">
        <v>140</v>
      </c>
      <c r="AT305" s="157" t="s">
        <v>135</v>
      </c>
      <c r="AU305" s="157" t="s">
        <v>86</v>
      </c>
      <c r="AY305" s="18" t="s">
        <v>132</v>
      </c>
      <c r="BE305" s="158">
        <f>IF(N305="základní",J305,0)</f>
        <v>0</v>
      </c>
      <c r="BF305" s="158">
        <f>IF(N305="snížená",J305,0)</f>
        <v>0</v>
      </c>
      <c r="BG305" s="158">
        <f>IF(N305="zákl. přenesená",J305,0)</f>
        <v>0</v>
      </c>
      <c r="BH305" s="158">
        <f>IF(N305="sníž. přenesená",J305,0)</f>
        <v>0</v>
      </c>
      <c r="BI305" s="158">
        <f>IF(N305="nulová",J305,0)</f>
        <v>0</v>
      </c>
      <c r="BJ305" s="18" t="s">
        <v>84</v>
      </c>
      <c r="BK305" s="158">
        <f>ROUND(I305*H305,2)</f>
        <v>0</v>
      </c>
      <c r="BL305" s="18" t="s">
        <v>140</v>
      </c>
      <c r="BM305" s="157" t="s">
        <v>568</v>
      </c>
    </row>
    <row r="306" spans="1:47" s="2" customFormat="1" ht="18">
      <c r="A306" s="33"/>
      <c r="B306" s="34"/>
      <c r="C306" s="33"/>
      <c r="D306" s="159" t="s">
        <v>142</v>
      </c>
      <c r="E306" s="33"/>
      <c r="F306" s="160" t="s">
        <v>569</v>
      </c>
      <c r="G306" s="33"/>
      <c r="H306" s="33"/>
      <c r="I306" s="161"/>
      <c r="J306" s="33"/>
      <c r="K306" s="33"/>
      <c r="L306" s="34"/>
      <c r="M306" s="162"/>
      <c r="N306" s="163"/>
      <c r="O306" s="59"/>
      <c r="P306" s="59"/>
      <c r="Q306" s="59"/>
      <c r="R306" s="59"/>
      <c r="S306" s="59"/>
      <c r="T306" s="60"/>
      <c r="U306" s="33"/>
      <c r="V306" s="33"/>
      <c r="W306" s="33"/>
      <c r="X306" s="33"/>
      <c r="Y306" s="33"/>
      <c r="Z306" s="33"/>
      <c r="AA306" s="33"/>
      <c r="AB306" s="33"/>
      <c r="AC306" s="33"/>
      <c r="AD306" s="33"/>
      <c r="AE306" s="33"/>
      <c r="AT306" s="18" t="s">
        <v>142</v>
      </c>
      <c r="AU306" s="18" t="s">
        <v>86</v>
      </c>
    </row>
    <row r="307" spans="2:51" s="14" customFormat="1" ht="10">
      <c r="B307" s="172"/>
      <c r="D307" s="159" t="s">
        <v>144</v>
      </c>
      <c r="E307" s="173" t="s">
        <v>1</v>
      </c>
      <c r="F307" s="174" t="s">
        <v>559</v>
      </c>
      <c r="H307" s="173" t="s">
        <v>1</v>
      </c>
      <c r="I307" s="175"/>
      <c r="L307" s="172"/>
      <c r="M307" s="176"/>
      <c r="N307" s="177"/>
      <c r="O307" s="177"/>
      <c r="P307" s="177"/>
      <c r="Q307" s="177"/>
      <c r="R307" s="177"/>
      <c r="S307" s="177"/>
      <c r="T307" s="178"/>
      <c r="AT307" s="173" t="s">
        <v>144</v>
      </c>
      <c r="AU307" s="173" t="s">
        <v>86</v>
      </c>
      <c r="AV307" s="14" t="s">
        <v>84</v>
      </c>
      <c r="AW307" s="14" t="s">
        <v>33</v>
      </c>
      <c r="AX307" s="14" t="s">
        <v>76</v>
      </c>
      <c r="AY307" s="173" t="s">
        <v>132</v>
      </c>
    </row>
    <row r="308" spans="2:51" s="13" customFormat="1" ht="10">
      <c r="B308" s="164"/>
      <c r="D308" s="159" t="s">
        <v>144</v>
      </c>
      <c r="E308" s="165" t="s">
        <v>1</v>
      </c>
      <c r="F308" s="166" t="s">
        <v>560</v>
      </c>
      <c r="H308" s="167">
        <v>9.3</v>
      </c>
      <c r="I308" s="168"/>
      <c r="L308" s="164"/>
      <c r="M308" s="169"/>
      <c r="N308" s="170"/>
      <c r="O308" s="170"/>
      <c r="P308" s="170"/>
      <c r="Q308" s="170"/>
      <c r="R308" s="170"/>
      <c r="S308" s="170"/>
      <c r="T308" s="171"/>
      <c r="AT308" s="165" t="s">
        <v>144</v>
      </c>
      <c r="AU308" s="165" t="s">
        <v>86</v>
      </c>
      <c r="AV308" s="13" t="s">
        <v>86</v>
      </c>
      <c r="AW308" s="13" t="s">
        <v>33</v>
      </c>
      <c r="AX308" s="13" t="s">
        <v>76</v>
      </c>
      <c r="AY308" s="165" t="s">
        <v>132</v>
      </c>
    </row>
    <row r="309" spans="2:51" s="14" customFormat="1" ht="10">
      <c r="B309" s="172"/>
      <c r="D309" s="159" t="s">
        <v>144</v>
      </c>
      <c r="E309" s="173" t="s">
        <v>1</v>
      </c>
      <c r="F309" s="174" t="s">
        <v>561</v>
      </c>
      <c r="H309" s="173" t="s">
        <v>1</v>
      </c>
      <c r="I309" s="175"/>
      <c r="L309" s="172"/>
      <c r="M309" s="176"/>
      <c r="N309" s="177"/>
      <c r="O309" s="177"/>
      <c r="P309" s="177"/>
      <c r="Q309" s="177"/>
      <c r="R309" s="177"/>
      <c r="S309" s="177"/>
      <c r="T309" s="178"/>
      <c r="AT309" s="173" t="s">
        <v>144</v>
      </c>
      <c r="AU309" s="173" t="s">
        <v>86</v>
      </c>
      <c r="AV309" s="14" t="s">
        <v>84</v>
      </c>
      <c r="AW309" s="14" t="s">
        <v>33</v>
      </c>
      <c r="AX309" s="14" t="s">
        <v>76</v>
      </c>
      <c r="AY309" s="173" t="s">
        <v>132</v>
      </c>
    </row>
    <row r="310" spans="2:51" s="13" customFormat="1" ht="10">
      <c r="B310" s="164"/>
      <c r="D310" s="159" t="s">
        <v>144</v>
      </c>
      <c r="E310" s="165" t="s">
        <v>1</v>
      </c>
      <c r="F310" s="166" t="s">
        <v>562</v>
      </c>
      <c r="H310" s="167">
        <v>12.6</v>
      </c>
      <c r="I310" s="168"/>
      <c r="L310" s="164"/>
      <c r="M310" s="169"/>
      <c r="N310" s="170"/>
      <c r="O310" s="170"/>
      <c r="P310" s="170"/>
      <c r="Q310" s="170"/>
      <c r="R310" s="170"/>
      <c r="S310" s="170"/>
      <c r="T310" s="171"/>
      <c r="AT310" s="165" t="s">
        <v>144</v>
      </c>
      <c r="AU310" s="165" t="s">
        <v>86</v>
      </c>
      <c r="AV310" s="13" t="s">
        <v>86</v>
      </c>
      <c r="AW310" s="13" t="s">
        <v>33</v>
      </c>
      <c r="AX310" s="13" t="s">
        <v>76</v>
      </c>
      <c r="AY310" s="165" t="s">
        <v>132</v>
      </c>
    </row>
    <row r="311" spans="2:51" s="14" customFormat="1" ht="10">
      <c r="B311" s="172"/>
      <c r="D311" s="159" t="s">
        <v>144</v>
      </c>
      <c r="E311" s="173" t="s">
        <v>1</v>
      </c>
      <c r="F311" s="174" t="s">
        <v>563</v>
      </c>
      <c r="H311" s="173" t="s">
        <v>1</v>
      </c>
      <c r="I311" s="175"/>
      <c r="L311" s="172"/>
      <c r="M311" s="176"/>
      <c r="N311" s="177"/>
      <c r="O311" s="177"/>
      <c r="P311" s="177"/>
      <c r="Q311" s="177"/>
      <c r="R311" s="177"/>
      <c r="S311" s="177"/>
      <c r="T311" s="178"/>
      <c r="AT311" s="173" t="s">
        <v>144</v>
      </c>
      <c r="AU311" s="173" t="s">
        <v>86</v>
      </c>
      <c r="AV311" s="14" t="s">
        <v>84</v>
      </c>
      <c r="AW311" s="14" t="s">
        <v>33</v>
      </c>
      <c r="AX311" s="14" t="s">
        <v>76</v>
      </c>
      <c r="AY311" s="173" t="s">
        <v>132</v>
      </c>
    </row>
    <row r="312" spans="2:51" s="13" customFormat="1" ht="10">
      <c r="B312" s="164"/>
      <c r="D312" s="159" t="s">
        <v>144</v>
      </c>
      <c r="E312" s="165" t="s">
        <v>1</v>
      </c>
      <c r="F312" s="166" t="s">
        <v>564</v>
      </c>
      <c r="H312" s="167">
        <v>14.4</v>
      </c>
      <c r="I312" s="168"/>
      <c r="L312" s="164"/>
      <c r="M312" s="169"/>
      <c r="N312" s="170"/>
      <c r="O312" s="170"/>
      <c r="P312" s="170"/>
      <c r="Q312" s="170"/>
      <c r="R312" s="170"/>
      <c r="S312" s="170"/>
      <c r="T312" s="171"/>
      <c r="AT312" s="165" t="s">
        <v>144</v>
      </c>
      <c r="AU312" s="165" t="s">
        <v>86</v>
      </c>
      <c r="AV312" s="13" t="s">
        <v>86</v>
      </c>
      <c r="AW312" s="13" t="s">
        <v>33</v>
      </c>
      <c r="AX312" s="13" t="s">
        <v>76</v>
      </c>
      <c r="AY312" s="165" t="s">
        <v>132</v>
      </c>
    </row>
    <row r="313" spans="2:51" s="15" customFormat="1" ht="10">
      <c r="B313" s="179"/>
      <c r="D313" s="159" t="s">
        <v>144</v>
      </c>
      <c r="E313" s="180" t="s">
        <v>1</v>
      </c>
      <c r="F313" s="181" t="s">
        <v>159</v>
      </c>
      <c r="H313" s="182">
        <v>36.3</v>
      </c>
      <c r="I313" s="183"/>
      <c r="L313" s="179"/>
      <c r="M313" s="184"/>
      <c r="N313" s="185"/>
      <c r="O313" s="185"/>
      <c r="P313" s="185"/>
      <c r="Q313" s="185"/>
      <c r="R313" s="185"/>
      <c r="S313" s="185"/>
      <c r="T313" s="186"/>
      <c r="AT313" s="180" t="s">
        <v>144</v>
      </c>
      <c r="AU313" s="180" t="s">
        <v>86</v>
      </c>
      <c r="AV313" s="15" t="s">
        <v>140</v>
      </c>
      <c r="AW313" s="15" t="s">
        <v>33</v>
      </c>
      <c r="AX313" s="15" t="s">
        <v>84</v>
      </c>
      <c r="AY313" s="180" t="s">
        <v>132</v>
      </c>
    </row>
    <row r="314" spans="1:65" s="2" customFormat="1" ht="16.5" customHeight="1">
      <c r="A314" s="33"/>
      <c r="B314" s="145"/>
      <c r="C314" s="146" t="s">
        <v>392</v>
      </c>
      <c r="D314" s="146" t="s">
        <v>135</v>
      </c>
      <c r="E314" s="147" t="s">
        <v>570</v>
      </c>
      <c r="F314" s="148" t="s">
        <v>571</v>
      </c>
      <c r="G314" s="149" t="s">
        <v>177</v>
      </c>
      <c r="H314" s="150">
        <v>1.5</v>
      </c>
      <c r="I314" s="151"/>
      <c r="J314" s="152">
        <f>ROUND(I314*H314,2)</f>
        <v>0</v>
      </c>
      <c r="K314" s="148" t="s">
        <v>139</v>
      </c>
      <c r="L314" s="34"/>
      <c r="M314" s="153" t="s">
        <v>1</v>
      </c>
      <c r="N314" s="154" t="s">
        <v>41</v>
      </c>
      <c r="O314" s="59"/>
      <c r="P314" s="155">
        <f>O314*H314</f>
        <v>0</v>
      </c>
      <c r="Q314" s="155">
        <v>0</v>
      </c>
      <c r="R314" s="155">
        <f>Q314*H314</f>
        <v>0</v>
      </c>
      <c r="S314" s="155">
        <v>0</v>
      </c>
      <c r="T314" s="156">
        <f>S314*H314</f>
        <v>0</v>
      </c>
      <c r="U314" s="33"/>
      <c r="V314" s="33"/>
      <c r="W314" s="33"/>
      <c r="X314" s="33"/>
      <c r="Y314" s="33"/>
      <c r="Z314" s="33"/>
      <c r="AA314" s="33"/>
      <c r="AB314" s="33"/>
      <c r="AC314" s="33"/>
      <c r="AD314" s="33"/>
      <c r="AE314" s="33"/>
      <c r="AR314" s="157" t="s">
        <v>140</v>
      </c>
      <c r="AT314" s="157" t="s">
        <v>135</v>
      </c>
      <c r="AU314" s="157" t="s">
        <v>86</v>
      </c>
      <c r="AY314" s="18" t="s">
        <v>132</v>
      </c>
      <c r="BE314" s="158">
        <f>IF(N314="základní",J314,0)</f>
        <v>0</v>
      </c>
      <c r="BF314" s="158">
        <f>IF(N314="snížená",J314,0)</f>
        <v>0</v>
      </c>
      <c r="BG314" s="158">
        <f>IF(N314="zákl. přenesená",J314,0)</f>
        <v>0</v>
      </c>
      <c r="BH314" s="158">
        <f>IF(N314="sníž. přenesená",J314,0)</f>
        <v>0</v>
      </c>
      <c r="BI314" s="158">
        <f>IF(N314="nulová",J314,0)</f>
        <v>0</v>
      </c>
      <c r="BJ314" s="18" t="s">
        <v>84</v>
      </c>
      <c r="BK314" s="158">
        <f>ROUND(I314*H314,2)</f>
        <v>0</v>
      </c>
      <c r="BL314" s="18" t="s">
        <v>140</v>
      </c>
      <c r="BM314" s="157" t="s">
        <v>572</v>
      </c>
    </row>
    <row r="315" spans="1:47" s="2" customFormat="1" ht="18">
      <c r="A315" s="33"/>
      <c r="B315" s="34"/>
      <c r="C315" s="33"/>
      <c r="D315" s="159" t="s">
        <v>142</v>
      </c>
      <c r="E315" s="33"/>
      <c r="F315" s="160" t="s">
        <v>573</v>
      </c>
      <c r="G315" s="33"/>
      <c r="H315" s="33"/>
      <c r="I315" s="161"/>
      <c r="J315" s="33"/>
      <c r="K315" s="33"/>
      <c r="L315" s="34"/>
      <c r="M315" s="162"/>
      <c r="N315" s="163"/>
      <c r="O315" s="59"/>
      <c r="P315" s="59"/>
      <c r="Q315" s="59"/>
      <c r="R315" s="59"/>
      <c r="S315" s="59"/>
      <c r="T315" s="60"/>
      <c r="U315" s="33"/>
      <c r="V315" s="33"/>
      <c r="W315" s="33"/>
      <c r="X315" s="33"/>
      <c r="Y315" s="33"/>
      <c r="Z315" s="33"/>
      <c r="AA315" s="33"/>
      <c r="AB315" s="33"/>
      <c r="AC315" s="33"/>
      <c r="AD315" s="33"/>
      <c r="AE315" s="33"/>
      <c r="AT315" s="18" t="s">
        <v>142</v>
      </c>
      <c r="AU315" s="18" t="s">
        <v>86</v>
      </c>
    </row>
    <row r="316" spans="2:51" s="14" customFormat="1" ht="10">
      <c r="B316" s="172"/>
      <c r="D316" s="159" t="s">
        <v>144</v>
      </c>
      <c r="E316" s="173" t="s">
        <v>1</v>
      </c>
      <c r="F316" s="174" t="s">
        <v>574</v>
      </c>
      <c r="H316" s="173" t="s">
        <v>1</v>
      </c>
      <c r="I316" s="175"/>
      <c r="L316" s="172"/>
      <c r="M316" s="176"/>
      <c r="N316" s="177"/>
      <c r="O316" s="177"/>
      <c r="P316" s="177"/>
      <c r="Q316" s="177"/>
      <c r="R316" s="177"/>
      <c r="S316" s="177"/>
      <c r="T316" s="178"/>
      <c r="AT316" s="173" t="s">
        <v>144</v>
      </c>
      <c r="AU316" s="173" t="s">
        <v>86</v>
      </c>
      <c r="AV316" s="14" t="s">
        <v>84</v>
      </c>
      <c r="AW316" s="14" t="s">
        <v>33</v>
      </c>
      <c r="AX316" s="14" t="s">
        <v>76</v>
      </c>
      <c r="AY316" s="173" t="s">
        <v>132</v>
      </c>
    </row>
    <row r="317" spans="2:51" s="13" customFormat="1" ht="10">
      <c r="B317" s="164"/>
      <c r="D317" s="159" t="s">
        <v>144</v>
      </c>
      <c r="E317" s="165" t="s">
        <v>1</v>
      </c>
      <c r="F317" s="166" t="s">
        <v>575</v>
      </c>
      <c r="H317" s="167">
        <v>1.5</v>
      </c>
      <c r="I317" s="168"/>
      <c r="L317" s="164"/>
      <c r="M317" s="169"/>
      <c r="N317" s="170"/>
      <c r="O317" s="170"/>
      <c r="P317" s="170"/>
      <c r="Q317" s="170"/>
      <c r="R317" s="170"/>
      <c r="S317" s="170"/>
      <c r="T317" s="171"/>
      <c r="AT317" s="165" t="s">
        <v>144</v>
      </c>
      <c r="AU317" s="165" t="s">
        <v>86</v>
      </c>
      <c r="AV317" s="13" t="s">
        <v>86</v>
      </c>
      <c r="AW317" s="13" t="s">
        <v>33</v>
      </c>
      <c r="AX317" s="13" t="s">
        <v>84</v>
      </c>
      <c r="AY317" s="165" t="s">
        <v>132</v>
      </c>
    </row>
    <row r="318" spans="1:65" s="2" customFormat="1" ht="16.5" customHeight="1">
      <c r="A318" s="33"/>
      <c r="B318" s="145"/>
      <c r="C318" s="146" t="s">
        <v>400</v>
      </c>
      <c r="D318" s="146" t="s">
        <v>135</v>
      </c>
      <c r="E318" s="147" t="s">
        <v>576</v>
      </c>
      <c r="F318" s="148" t="s">
        <v>577</v>
      </c>
      <c r="G318" s="149" t="s">
        <v>177</v>
      </c>
      <c r="H318" s="150">
        <v>5</v>
      </c>
      <c r="I318" s="151"/>
      <c r="J318" s="152">
        <f>ROUND(I318*H318,2)</f>
        <v>0</v>
      </c>
      <c r="K318" s="148" t="s">
        <v>139</v>
      </c>
      <c r="L318" s="34"/>
      <c r="M318" s="153" t="s">
        <v>1</v>
      </c>
      <c r="N318" s="154" t="s">
        <v>41</v>
      </c>
      <c r="O318" s="59"/>
      <c r="P318" s="155">
        <f>O318*H318</f>
        <v>0</v>
      </c>
      <c r="Q318" s="155">
        <v>0</v>
      </c>
      <c r="R318" s="155">
        <f>Q318*H318</f>
        <v>0</v>
      </c>
      <c r="S318" s="155">
        <v>0</v>
      </c>
      <c r="T318" s="156">
        <f>S318*H318</f>
        <v>0</v>
      </c>
      <c r="U318" s="33"/>
      <c r="V318" s="33"/>
      <c r="W318" s="33"/>
      <c r="X318" s="33"/>
      <c r="Y318" s="33"/>
      <c r="Z318" s="33"/>
      <c r="AA318" s="33"/>
      <c r="AB318" s="33"/>
      <c r="AC318" s="33"/>
      <c r="AD318" s="33"/>
      <c r="AE318" s="33"/>
      <c r="AR318" s="157" t="s">
        <v>140</v>
      </c>
      <c r="AT318" s="157" t="s">
        <v>135</v>
      </c>
      <c r="AU318" s="157" t="s">
        <v>86</v>
      </c>
      <c r="AY318" s="18" t="s">
        <v>132</v>
      </c>
      <c r="BE318" s="158">
        <f>IF(N318="základní",J318,0)</f>
        <v>0</v>
      </c>
      <c r="BF318" s="158">
        <f>IF(N318="snížená",J318,0)</f>
        <v>0</v>
      </c>
      <c r="BG318" s="158">
        <f>IF(N318="zákl. přenesená",J318,0)</f>
        <v>0</v>
      </c>
      <c r="BH318" s="158">
        <f>IF(N318="sníž. přenesená",J318,0)</f>
        <v>0</v>
      </c>
      <c r="BI318" s="158">
        <f>IF(N318="nulová",J318,0)</f>
        <v>0</v>
      </c>
      <c r="BJ318" s="18" t="s">
        <v>84</v>
      </c>
      <c r="BK318" s="158">
        <f>ROUND(I318*H318,2)</f>
        <v>0</v>
      </c>
      <c r="BL318" s="18" t="s">
        <v>140</v>
      </c>
      <c r="BM318" s="157" t="s">
        <v>578</v>
      </c>
    </row>
    <row r="319" spans="1:47" s="2" customFormat="1" ht="10">
      <c r="A319" s="33"/>
      <c r="B319" s="34"/>
      <c r="C319" s="33"/>
      <c r="D319" s="159" t="s">
        <v>142</v>
      </c>
      <c r="E319" s="33"/>
      <c r="F319" s="160" t="s">
        <v>579</v>
      </c>
      <c r="G319" s="33"/>
      <c r="H319" s="33"/>
      <c r="I319" s="161"/>
      <c r="J319" s="33"/>
      <c r="K319" s="33"/>
      <c r="L319" s="34"/>
      <c r="M319" s="162"/>
      <c r="N319" s="163"/>
      <c r="O319" s="59"/>
      <c r="P319" s="59"/>
      <c r="Q319" s="59"/>
      <c r="R319" s="59"/>
      <c r="S319" s="59"/>
      <c r="T319" s="60"/>
      <c r="U319" s="33"/>
      <c r="V319" s="33"/>
      <c r="W319" s="33"/>
      <c r="X319" s="33"/>
      <c r="Y319" s="33"/>
      <c r="Z319" s="33"/>
      <c r="AA319" s="33"/>
      <c r="AB319" s="33"/>
      <c r="AC319" s="33"/>
      <c r="AD319" s="33"/>
      <c r="AE319" s="33"/>
      <c r="AT319" s="18" t="s">
        <v>142</v>
      </c>
      <c r="AU319" s="18" t="s">
        <v>86</v>
      </c>
    </row>
    <row r="320" spans="1:65" s="2" customFormat="1" ht="24.15" customHeight="1">
      <c r="A320" s="33"/>
      <c r="B320" s="145"/>
      <c r="C320" s="146" t="s">
        <v>408</v>
      </c>
      <c r="D320" s="146" t="s">
        <v>135</v>
      </c>
      <c r="E320" s="147" t="s">
        <v>580</v>
      </c>
      <c r="F320" s="148" t="s">
        <v>581</v>
      </c>
      <c r="G320" s="149" t="s">
        <v>230</v>
      </c>
      <c r="H320" s="150">
        <v>4</v>
      </c>
      <c r="I320" s="151"/>
      <c r="J320" s="152">
        <f>ROUND(I320*H320,2)</f>
        <v>0</v>
      </c>
      <c r="K320" s="148" t="s">
        <v>139</v>
      </c>
      <c r="L320" s="34"/>
      <c r="M320" s="153" t="s">
        <v>1</v>
      </c>
      <c r="N320" s="154" t="s">
        <v>41</v>
      </c>
      <c r="O320" s="59"/>
      <c r="P320" s="155">
        <f>O320*H320</f>
        <v>0</v>
      </c>
      <c r="Q320" s="155">
        <v>0</v>
      </c>
      <c r="R320" s="155">
        <f>Q320*H320</f>
        <v>0</v>
      </c>
      <c r="S320" s="155">
        <v>0</v>
      </c>
      <c r="T320" s="156">
        <f>S320*H320</f>
        <v>0</v>
      </c>
      <c r="U320" s="33"/>
      <c r="V320" s="33"/>
      <c r="W320" s="33"/>
      <c r="X320" s="33"/>
      <c r="Y320" s="33"/>
      <c r="Z320" s="33"/>
      <c r="AA320" s="33"/>
      <c r="AB320" s="33"/>
      <c r="AC320" s="33"/>
      <c r="AD320" s="33"/>
      <c r="AE320" s="33"/>
      <c r="AR320" s="157" t="s">
        <v>140</v>
      </c>
      <c r="AT320" s="157" t="s">
        <v>135</v>
      </c>
      <c r="AU320" s="157" t="s">
        <v>86</v>
      </c>
      <c r="AY320" s="18" t="s">
        <v>132</v>
      </c>
      <c r="BE320" s="158">
        <f>IF(N320="základní",J320,0)</f>
        <v>0</v>
      </c>
      <c r="BF320" s="158">
        <f>IF(N320="snížená",J320,0)</f>
        <v>0</v>
      </c>
      <c r="BG320" s="158">
        <f>IF(N320="zákl. přenesená",J320,0)</f>
        <v>0</v>
      </c>
      <c r="BH320" s="158">
        <f>IF(N320="sníž. přenesená",J320,0)</f>
        <v>0</v>
      </c>
      <c r="BI320" s="158">
        <f>IF(N320="nulová",J320,0)</f>
        <v>0</v>
      </c>
      <c r="BJ320" s="18" t="s">
        <v>84</v>
      </c>
      <c r="BK320" s="158">
        <f>ROUND(I320*H320,2)</f>
        <v>0</v>
      </c>
      <c r="BL320" s="18" t="s">
        <v>140</v>
      </c>
      <c r="BM320" s="157" t="s">
        <v>582</v>
      </c>
    </row>
    <row r="321" spans="1:47" s="2" customFormat="1" ht="27">
      <c r="A321" s="33"/>
      <c r="B321" s="34"/>
      <c r="C321" s="33"/>
      <c r="D321" s="159" t="s">
        <v>142</v>
      </c>
      <c r="E321" s="33"/>
      <c r="F321" s="160" t="s">
        <v>583</v>
      </c>
      <c r="G321" s="33"/>
      <c r="H321" s="33"/>
      <c r="I321" s="161"/>
      <c r="J321" s="33"/>
      <c r="K321" s="33"/>
      <c r="L321" s="34"/>
      <c r="M321" s="162"/>
      <c r="N321" s="163"/>
      <c r="O321" s="59"/>
      <c r="P321" s="59"/>
      <c r="Q321" s="59"/>
      <c r="R321" s="59"/>
      <c r="S321" s="59"/>
      <c r="T321" s="60"/>
      <c r="U321" s="33"/>
      <c r="V321" s="33"/>
      <c r="W321" s="33"/>
      <c r="X321" s="33"/>
      <c r="Y321" s="33"/>
      <c r="Z321" s="33"/>
      <c r="AA321" s="33"/>
      <c r="AB321" s="33"/>
      <c r="AC321" s="33"/>
      <c r="AD321" s="33"/>
      <c r="AE321" s="33"/>
      <c r="AT321" s="18" t="s">
        <v>142</v>
      </c>
      <c r="AU321" s="18" t="s">
        <v>86</v>
      </c>
    </row>
    <row r="322" spans="1:65" s="2" customFormat="1" ht="16.5" customHeight="1">
      <c r="A322" s="33"/>
      <c r="B322" s="145"/>
      <c r="C322" s="196" t="s">
        <v>413</v>
      </c>
      <c r="D322" s="196" t="s">
        <v>342</v>
      </c>
      <c r="E322" s="197" t="s">
        <v>584</v>
      </c>
      <c r="F322" s="198" t="s">
        <v>585</v>
      </c>
      <c r="G322" s="199" t="s">
        <v>245</v>
      </c>
      <c r="H322" s="200">
        <v>1</v>
      </c>
      <c r="I322" s="201"/>
      <c r="J322" s="202">
        <f>ROUND(I322*H322,2)</f>
        <v>0</v>
      </c>
      <c r="K322" s="198" t="s">
        <v>139</v>
      </c>
      <c r="L322" s="203"/>
      <c r="M322" s="204" t="s">
        <v>1</v>
      </c>
      <c r="N322" s="205" t="s">
        <v>41</v>
      </c>
      <c r="O322" s="59"/>
      <c r="P322" s="155">
        <f>O322*H322</f>
        <v>0</v>
      </c>
      <c r="Q322" s="155">
        <v>2.234</v>
      </c>
      <c r="R322" s="155">
        <f>Q322*H322</f>
        <v>2.234</v>
      </c>
      <c r="S322" s="155">
        <v>0</v>
      </c>
      <c r="T322" s="156">
        <f>S322*H322</f>
        <v>0</v>
      </c>
      <c r="U322" s="33"/>
      <c r="V322" s="33"/>
      <c r="W322" s="33"/>
      <c r="X322" s="33"/>
      <c r="Y322" s="33"/>
      <c r="Z322" s="33"/>
      <c r="AA322" s="33"/>
      <c r="AB322" s="33"/>
      <c r="AC322" s="33"/>
      <c r="AD322" s="33"/>
      <c r="AE322" s="33"/>
      <c r="AR322" s="157" t="s">
        <v>191</v>
      </c>
      <c r="AT322" s="157" t="s">
        <v>342</v>
      </c>
      <c r="AU322" s="157" t="s">
        <v>86</v>
      </c>
      <c r="AY322" s="18" t="s">
        <v>132</v>
      </c>
      <c r="BE322" s="158">
        <f>IF(N322="základní",J322,0)</f>
        <v>0</v>
      </c>
      <c r="BF322" s="158">
        <f>IF(N322="snížená",J322,0)</f>
        <v>0</v>
      </c>
      <c r="BG322" s="158">
        <f>IF(N322="zákl. přenesená",J322,0)</f>
        <v>0</v>
      </c>
      <c r="BH322" s="158">
        <f>IF(N322="sníž. přenesená",J322,0)</f>
        <v>0</v>
      </c>
      <c r="BI322" s="158">
        <f>IF(N322="nulová",J322,0)</f>
        <v>0</v>
      </c>
      <c r="BJ322" s="18" t="s">
        <v>84</v>
      </c>
      <c r="BK322" s="158">
        <f>ROUND(I322*H322,2)</f>
        <v>0</v>
      </c>
      <c r="BL322" s="18" t="s">
        <v>140</v>
      </c>
      <c r="BM322" s="157" t="s">
        <v>586</v>
      </c>
    </row>
    <row r="323" spans="1:47" s="2" customFormat="1" ht="10">
      <c r="A323" s="33"/>
      <c r="B323" s="34"/>
      <c r="C323" s="33"/>
      <c r="D323" s="159" t="s">
        <v>142</v>
      </c>
      <c r="E323" s="33"/>
      <c r="F323" s="160" t="s">
        <v>585</v>
      </c>
      <c r="G323" s="33"/>
      <c r="H323" s="33"/>
      <c r="I323" s="161"/>
      <c r="J323" s="33"/>
      <c r="K323" s="33"/>
      <c r="L323" s="34"/>
      <c r="M323" s="162"/>
      <c r="N323" s="163"/>
      <c r="O323" s="59"/>
      <c r="P323" s="59"/>
      <c r="Q323" s="59"/>
      <c r="R323" s="59"/>
      <c r="S323" s="59"/>
      <c r="T323" s="60"/>
      <c r="U323" s="33"/>
      <c r="V323" s="33"/>
      <c r="W323" s="33"/>
      <c r="X323" s="33"/>
      <c r="Y323" s="33"/>
      <c r="Z323" s="33"/>
      <c r="AA323" s="33"/>
      <c r="AB323" s="33"/>
      <c r="AC323" s="33"/>
      <c r="AD323" s="33"/>
      <c r="AE323" s="33"/>
      <c r="AT323" s="18" t="s">
        <v>142</v>
      </c>
      <c r="AU323" s="18" t="s">
        <v>86</v>
      </c>
    </row>
    <row r="324" spans="1:65" s="2" customFormat="1" ht="16.5" customHeight="1">
      <c r="A324" s="33"/>
      <c r="B324" s="145"/>
      <c r="C324" s="196" t="s">
        <v>421</v>
      </c>
      <c r="D324" s="196" t="s">
        <v>342</v>
      </c>
      <c r="E324" s="197" t="s">
        <v>587</v>
      </c>
      <c r="F324" s="198" t="s">
        <v>588</v>
      </c>
      <c r="G324" s="199" t="s">
        <v>185</v>
      </c>
      <c r="H324" s="200">
        <v>1</v>
      </c>
      <c r="I324" s="201"/>
      <c r="J324" s="202">
        <f>ROUND(I324*H324,2)</f>
        <v>0</v>
      </c>
      <c r="K324" s="198" t="s">
        <v>139</v>
      </c>
      <c r="L324" s="203"/>
      <c r="M324" s="204" t="s">
        <v>1</v>
      </c>
      <c r="N324" s="205" t="s">
        <v>41</v>
      </c>
      <c r="O324" s="59"/>
      <c r="P324" s="155">
        <f>O324*H324</f>
        <v>0</v>
      </c>
      <c r="Q324" s="155">
        <v>1</v>
      </c>
      <c r="R324" s="155">
        <f>Q324*H324</f>
        <v>1</v>
      </c>
      <c r="S324" s="155">
        <v>0</v>
      </c>
      <c r="T324" s="156">
        <f>S324*H324</f>
        <v>0</v>
      </c>
      <c r="U324" s="33"/>
      <c r="V324" s="33"/>
      <c r="W324" s="33"/>
      <c r="X324" s="33"/>
      <c r="Y324" s="33"/>
      <c r="Z324" s="33"/>
      <c r="AA324" s="33"/>
      <c r="AB324" s="33"/>
      <c r="AC324" s="33"/>
      <c r="AD324" s="33"/>
      <c r="AE324" s="33"/>
      <c r="AR324" s="157" t="s">
        <v>191</v>
      </c>
      <c r="AT324" s="157" t="s">
        <v>342</v>
      </c>
      <c r="AU324" s="157" t="s">
        <v>86</v>
      </c>
      <c r="AY324" s="18" t="s">
        <v>132</v>
      </c>
      <c r="BE324" s="158">
        <f>IF(N324="základní",J324,0)</f>
        <v>0</v>
      </c>
      <c r="BF324" s="158">
        <f>IF(N324="snížená",J324,0)</f>
        <v>0</v>
      </c>
      <c r="BG324" s="158">
        <f>IF(N324="zákl. přenesená",J324,0)</f>
        <v>0</v>
      </c>
      <c r="BH324" s="158">
        <f>IF(N324="sníž. přenesená",J324,0)</f>
        <v>0</v>
      </c>
      <c r="BI324" s="158">
        <f>IF(N324="nulová",J324,0)</f>
        <v>0</v>
      </c>
      <c r="BJ324" s="18" t="s">
        <v>84</v>
      </c>
      <c r="BK324" s="158">
        <f>ROUND(I324*H324,2)</f>
        <v>0</v>
      </c>
      <c r="BL324" s="18" t="s">
        <v>140</v>
      </c>
      <c r="BM324" s="157" t="s">
        <v>589</v>
      </c>
    </row>
    <row r="325" spans="1:47" s="2" customFormat="1" ht="10">
      <c r="A325" s="33"/>
      <c r="B325" s="34"/>
      <c r="C325" s="33"/>
      <c r="D325" s="159" t="s">
        <v>142</v>
      </c>
      <c r="E325" s="33"/>
      <c r="F325" s="160" t="s">
        <v>588</v>
      </c>
      <c r="G325" s="33"/>
      <c r="H325" s="33"/>
      <c r="I325" s="161"/>
      <c r="J325" s="33"/>
      <c r="K325" s="33"/>
      <c r="L325" s="34"/>
      <c r="M325" s="162"/>
      <c r="N325" s="163"/>
      <c r="O325" s="59"/>
      <c r="P325" s="59"/>
      <c r="Q325" s="59"/>
      <c r="R325" s="59"/>
      <c r="S325" s="59"/>
      <c r="T325" s="60"/>
      <c r="U325" s="33"/>
      <c r="V325" s="33"/>
      <c r="W325" s="33"/>
      <c r="X325" s="33"/>
      <c r="Y325" s="33"/>
      <c r="Z325" s="33"/>
      <c r="AA325" s="33"/>
      <c r="AB325" s="33"/>
      <c r="AC325" s="33"/>
      <c r="AD325" s="33"/>
      <c r="AE325" s="33"/>
      <c r="AT325" s="18" t="s">
        <v>142</v>
      </c>
      <c r="AU325" s="18" t="s">
        <v>86</v>
      </c>
    </row>
    <row r="326" spans="1:65" s="2" customFormat="1" ht="21.75" customHeight="1">
      <c r="A326" s="33"/>
      <c r="B326" s="145"/>
      <c r="C326" s="146" t="s">
        <v>430</v>
      </c>
      <c r="D326" s="146" t="s">
        <v>135</v>
      </c>
      <c r="E326" s="147" t="s">
        <v>590</v>
      </c>
      <c r="F326" s="148" t="s">
        <v>591</v>
      </c>
      <c r="G326" s="149" t="s">
        <v>177</v>
      </c>
      <c r="H326" s="150">
        <v>1.8</v>
      </c>
      <c r="I326" s="151"/>
      <c r="J326" s="152">
        <f>ROUND(I326*H326,2)</f>
        <v>0</v>
      </c>
      <c r="K326" s="148" t="s">
        <v>139</v>
      </c>
      <c r="L326" s="34"/>
      <c r="M326" s="153" t="s">
        <v>1</v>
      </c>
      <c r="N326" s="154" t="s">
        <v>41</v>
      </c>
      <c r="O326" s="59"/>
      <c r="P326" s="155">
        <f>O326*H326</f>
        <v>0</v>
      </c>
      <c r="Q326" s="155">
        <v>0</v>
      </c>
      <c r="R326" s="155">
        <f>Q326*H326</f>
        <v>0</v>
      </c>
      <c r="S326" s="155">
        <v>0</v>
      </c>
      <c r="T326" s="156">
        <f>S326*H326</f>
        <v>0</v>
      </c>
      <c r="U326" s="33"/>
      <c r="V326" s="33"/>
      <c r="W326" s="33"/>
      <c r="X326" s="33"/>
      <c r="Y326" s="33"/>
      <c r="Z326" s="33"/>
      <c r="AA326" s="33"/>
      <c r="AB326" s="33"/>
      <c r="AC326" s="33"/>
      <c r="AD326" s="33"/>
      <c r="AE326" s="33"/>
      <c r="AR326" s="157" t="s">
        <v>140</v>
      </c>
      <c r="AT326" s="157" t="s">
        <v>135</v>
      </c>
      <c r="AU326" s="157" t="s">
        <v>86</v>
      </c>
      <c r="AY326" s="18" t="s">
        <v>132</v>
      </c>
      <c r="BE326" s="158">
        <f>IF(N326="základní",J326,0)</f>
        <v>0</v>
      </c>
      <c r="BF326" s="158">
        <f>IF(N326="snížená",J326,0)</f>
        <v>0</v>
      </c>
      <c r="BG326" s="158">
        <f>IF(N326="zákl. přenesená",J326,0)</f>
        <v>0</v>
      </c>
      <c r="BH326" s="158">
        <f>IF(N326="sníž. přenesená",J326,0)</f>
        <v>0</v>
      </c>
      <c r="BI326" s="158">
        <f>IF(N326="nulová",J326,0)</f>
        <v>0</v>
      </c>
      <c r="BJ326" s="18" t="s">
        <v>84</v>
      </c>
      <c r="BK326" s="158">
        <f>ROUND(I326*H326,2)</f>
        <v>0</v>
      </c>
      <c r="BL326" s="18" t="s">
        <v>140</v>
      </c>
      <c r="BM326" s="157" t="s">
        <v>592</v>
      </c>
    </row>
    <row r="327" spans="1:47" s="2" customFormat="1" ht="18">
      <c r="A327" s="33"/>
      <c r="B327" s="34"/>
      <c r="C327" s="33"/>
      <c r="D327" s="159" t="s">
        <v>142</v>
      </c>
      <c r="E327" s="33"/>
      <c r="F327" s="160" t="s">
        <v>593</v>
      </c>
      <c r="G327" s="33"/>
      <c r="H327" s="33"/>
      <c r="I327" s="161"/>
      <c r="J327" s="33"/>
      <c r="K327" s="33"/>
      <c r="L327" s="34"/>
      <c r="M327" s="162"/>
      <c r="N327" s="163"/>
      <c r="O327" s="59"/>
      <c r="P327" s="59"/>
      <c r="Q327" s="59"/>
      <c r="R327" s="59"/>
      <c r="S327" s="59"/>
      <c r="T327" s="60"/>
      <c r="U327" s="33"/>
      <c r="V327" s="33"/>
      <c r="W327" s="33"/>
      <c r="X327" s="33"/>
      <c r="Y327" s="33"/>
      <c r="Z327" s="33"/>
      <c r="AA327" s="33"/>
      <c r="AB327" s="33"/>
      <c r="AC327" s="33"/>
      <c r="AD327" s="33"/>
      <c r="AE327" s="33"/>
      <c r="AT327" s="18" t="s">
        <v>142</v>
      </c>
      <c r="AU327" s="18" t="s">
        <v>86</v>
      </c>
    </row>
    <row r="328" spans="2:51" s="14" customFormat="1" ht="10">
      <c r="B328" s="172"/>
      <c r="D328" s="159" t="s">
        <v>144</v>
      </c>
      <c r="E328" s="173" t="s">
        <v>1</v>
      </c>
      <c r="F328" s="174" t="s">
        <v>574</v>
      </c>
      <c r="H328" s="173" t="s">
        <v>1</v>
      </c>
      <c r="I328" s="175"/>
      <c r="L328" s="172"/>
      <c r="M328" s="176"/>
      <c r="N328" s="177"/>
      <c r="O328" s="177"/>
      <c r="P328" s="177"/>
      <c r="Q328" s="177"/>
      <c r="R328" s="177"/>
      <c r="S328" s="177"/>
      <c r="T328" s="178"/>
      <c r="AT328" s="173" t="s">
        <v>144</v>
      </c>
      <c r="AU328" s="173" t="s">
        <v>86</v>
      </c>
      <c r="AV328" s="14" t="s">
        <v>84</v>
      </c>
      <c r="AW328" s="14" t="s">
        <v>33</v>
      </c>
      <c r="AX328" s="14" t="s">
        <v>76</v>
      </c>
      <c r="AY328" s="173" t="s">
        <v>132</v>
      </c>
    </row>
    <row r="329" spans="2:51" s="13" customFormat="1" ht="10">
      <c r="B329" s="164"/>
      <c r="D329" s="159" t="s">
        <v>144</v>
      </c>
      <c r="E329" s="165" t="s">
        <v>1</v>
      </c>
      <c r="F329" s="166" t="s">
        <v>594</v>
      </c>
      <c r="H329" s="167">
        <v>1.8</v>
      </c>
      <c r="I329" s="168"/>
      <c r="L329" s="164"/>
      <c r="M329" s="169"/>
      <c r="N329" s="170"/>
      <c r="O329" s="170"/>
      <c r="P329" s="170"/>
      <c r="Q329" s="170"/>
      <c r="R329" s="170"/>
      <c r="S329" s="170"/>
      <c r="T329" s="171"/>
      <c r="AT329" s="165" t="s">
        <v>144</v>
      </c>
      <c r="AU329" s="165" t="s">
        <v>86</v>
      </c>
      <c r="AV329" s="13" t="s">
        <v>86</v>
      </c>
      <c r="AW329" s="13" t="s">
        <v>33</v>
      </c>
      <c r="AX329" s="13" t="s">
        <v>84</v>
      </c>
      <c r="AY329" s="165" t="s">
        <v>132</v>
      </c>
    </row>
    <row r="330" spans="2:63" s="12" customFormat="1" ht="25.9" customHeight="1">
      <c r="B330" s="132"/>
      <c r="D330" s="133" t="s">
        <v>75</v>
      </c>
      <c r="E330" s="134" t="s">
        <v>374</v>
      </c>
      <c r="F330" s="134" t="s">
        <v>375</v>
      </c>
      <c r="I330" s="135"/>
      <c r="J330" s="136">
        <f>BK330</f>
        <v>0</v>
      </c>
      <c r="L330" s="132"/>
      <c r="M330" s="137"/>
      <c r="N330" s="138"/>
      <c r="O330" s="138"/>
      <c r="P330" s="139">
        <f>SUM(P331:P354)</f>
        <v>0</v>
      </c>
      <c r="Q330" s="138"/>
      <c r="R330" s="139">
        <f>SUM(R331:R354)</f>
        <v>0</v>
      </c>
      <c r="S330" s="138"/>
      <c r="T330" s="140">
        <f>SUM(T331:T354)</f>
        <v>0</v>
      </c>
      <c r="AR330" s="133" t="s">
        <v>140</v>
      </c>
      <c r="AT330" s="141" t="s">
        <v>75</v>
      </c>
      <c r="AU330" s="141" t="s">
        <v>76</v>
      </c>
      <c r="AY330" s="133" t="s">
        <v>132</v>
      </c>
      <c r="BK330" s="142">
        <f>SUM(BK331:BK354)</f>
        <v>0</v>
      </c>
    </row>
    <row r="331" spans="1:65" s="2" customFormat="1" ht="24.15" customHeight="1">
      <c r="A331" s="33"/>
      <c r="B331" s="145"/>
      <c r="C331" s="146" t="s">
        <v>595</v>
      </c>
      <c r="D331" s="146" t="s">
        <v>135</v>
      </c>
      <c r="E331" s="147" t="s">
        <v>596</v>
      </c>
      <c r="F331" s="148" t="s">
        <v>597</v>
      </c>
      <c r="G331" s="149" t="s">
        <v>185</v>
      </c>
      <c r="H331" s="150">
        <v>2</v>
      </c>
      <c r="I331" s="151"/>
      <c r="J331" s="152">
        <f>ROUND(I331*H331,2)</f>
        <v>0</v>
      </c>
      <c r="K331" s="148" t="s">
        <v>139</v>
      </c>
      <c r="L331" s="34"/>
      <c r="M331" s="153" t="s">
        <v>1</v>
      </c>
      <c r="N331" s="154" t="s">
        <v>41</v>
      </c>
      <c r="O331" s="59"/>
      <c r="P331" s="155">
        <f>O331*H331</f>
        <v>0</v>
      </c>
      <c r="Q331" s="155">
        <v>0</v>
      </c>
      <c r="R331" s="155">
        <f>Q331*H331</f>
        <v>0</v>
      </c>
      <c r="S331" s="155">
        <v>0</v>
      </c>
      <c r="T331" s="156">
        <f>S331*H331</f>
        <v>0</v>
      </c>
      <c r="U331" s="33"/>
      <c r="V331" s="33"/>
      <c r="W331" s="33"/>
      <c r="X331" s="33"/>
      <c r="Y331" s="33"/>
      <c r="Z331" s="33"/>
      <c r="AA331" s="33"/>
      <c r="AB331" s="33"/>
      <c r="AC331" s="33"/>
      <c r="AD331" s="33"/>
      <c r="AE331" s="33"/>
      <c r="AR331" s="157" t="s">
        <v>345</v>
      </c>
      <c r="AT331" s="157" t="s">
        <v>135</v>
      </c>
      <c r="AU331" s="157" t="s">
        <v>84</v>
      </c>
      <c r="AY331" s="18" t="s">
        <v>132</v>
      </c>
      <c r="BE331" s="158">
        <f>IF(N331="základní",J331,0)</f>
        <v>0</v>
      </c>
      <c r="BF331" s="158">
        <f>IF(N331="snížená",J331,0)</f>
        <v>0</v>
      </c>
      <c r="BG331" s="158">
        <f>IF(N331="zákl. přenesená",J331,0)</f>
        <v>0</v>
      </c>
      <c r="BH331" s="158">
        <f>IF(N331="sníž. přenesená",J331,0)</f>
        <v>0</v>
      </c>
      <c r="BI331" s="158">
        <f>IF(N331="nulová",J331,0)</f>
        <v>0</v>
      </c>
      <c r="BJ331" s="18" t="s">
        <v>84</v>
      </c>
      <c r="BK331" s="158">
        <f>ROUND(I331*H331,2)</f>
        <v>0</v>
      </c>
      <c r="BL331" s="18" t="s">
        <v>345</v>
      </c>
      <c r="BM331" s="157" t="s">
        <v>598</v>
      </c>
    </row>
    <row r="332" spans="1:47" s="2" customFormat="1" ht="27">
      <c r="A332" s="33"/>
      <c r="B332" s="34"/>
      <c r="C332" s="33"/>
      <c r="D332" s="159" t="s">
        <v>142</v>
      </c>
      <c r="E332" s="33"/>
      <c r="F332" s="160" t="s">
        <v>599</v>
      </c>
      <c r="G332" s="33"/>
      <c r="H332" s="33"/>
      <c r="I332" s="161"/>
      <c r="J332" s="33"/>
      <c r="K332" s="33"/>
      <c r="L332" s="34"/>
      <c r="M332" s="162"/>
      <c r="N332" s="163"/>
      <c r="O332" s="59"/>
      <c r="P332" s="59"/>
      <c r="Q332" s="59"/>
      <c r="R332" s="59"/>
      <c r="S332" s="59"/>
      <c r="T332" s="60"/>
      <c r="U332" s="33"/>
      <c r="V332" s="33"/>
      <c r="W332" s="33"/>
      <c r="X332" s="33"/>
      <c r="Y332" s="33"/>
      <c r="Z332" s="33"/>
      <c r="AA332" s="33"/>
      <c r="AB332" s="33"/>
      <c r="AC332" s="33"/>
      <c r="AD332" s="33"/>
      <c r="AE332" s="33"/>
      <c r="AT332" s="18" t="s">
        <v>142</v>
      </c>
      <c r="AU332" s="18" t="s">
        <v>84</v>
      </c>
    </row>
    <row r="333" spans="1:47" s="2" customFormat="1" ht="18">
      <c r="A333" s="33"/>
      <c r="B333" s="34"/>
      <c r="C333" s="33"/>
      <c r="D333" s="159" t="s">
        <v>204</v>
      </c>
      <c r="E333" s="33"/>
      <c r="F333" s="187" t="s">
        <v>600</v>
      </c>
      <c r="G333" s="33"/>
      <c r="H333" s="33"/>
      <c r="I333" s="161"/>
      <c r="J333" s="33"/>
      <c r="K333" s="33"/>
      <c r="L333" s="34"/>
      <c r="M333" s="162"/>
      <c r="N333" s="163"/>
      <c r="O333" s="59"/>
      <c r="P333" s="59"/>
      <c r="Q333" s="59"/>
      <c r="R333" s="59"/>
      <c r="S333" s="59"/>
      <c r="T333" s="60"/>
      <c r="U333" s="33"/>
      <c r="V333" s="33"/>
      <c r="W333" s="33"/>
      <c r="X333" s="33"/>
      <c r="Y333" s="33"/>
      <c r="Z333" s="33"/>
      <c r="AA333" s="33"/>
      <c r="AB333" s="33"/>
      <c r="AC333" s="33"/>
      <c r="AD333" s="33"/>
      <c r="AE333" s="33"/>
      <c r="AT333" s="18" t="s">
        <v>204</v>
      </c>
      <c r="AU333" s="18" t="s">
        <v>84</v>
      </c>
    </row>
    <row r="334" spans="1:65" s="2" customFormat="1" ht="24.15" customHeight="1">
      <c r="A334" s="33"/>
      <c r="B334" s="145"/>
      <c r="C334" s="146" t="s">
        <v>601</v>
      </c>
      <c r="D334" s="146" t="s">
        <v>135</v>
      </c>
      <c r="E334" s="147" t="s">
        <v>377</v>
      </c>
      <c r="F334" s="148" t="s">
        <v>378</v>
      </c>
      <c r="G334" s="149" t="s">
        <v>185</v>
      </c>
      <c r="H334" s="150">
        <v>1174.352</v>
      </c>
      <c r="I334" s="151"/>
      <c r="J334" s="152">
        <f>ROUND(I334*H334,2)</f>
        <v>0</v>
      </c>
      <c r="K334" s="148" t="s">
        <v>139</v>
      </c>
      <c r="L334" s="34"/>
      <c r="M334" s="153" t="s">
        <v>1</v>
      </c>
      <c r="N334" s="154" t="s">
        <v>41</v>
      </c>
      <c r="O334" s="59"/>
      <c r="P334" s="155">
        <f>O334*H334</f>
        <v>0</v>
      </c>
      <c r="Q334" s="155">
        <v>0</v>
      </c>
      <c r="R334" s="155">
        <f>Q334*H334</f>
        <v>0</v>
      </c>
      <c r="S334" s="155">
        <v>0</v>
      </c>
      <c r="T334" s="156">
        <f>S334*H334</f>
        <v>0</v>
      </c>
      <c r="U334" s="33"/>
      <c r="V334" s="33"/>
      <c r="W334" s="33"/>
      <c r="X334" s="33"/>
      <c r="Y334" s="33"/>
      <c r="Z334" s="33"/>
      <c r="AA334" s="33"/>
      <c r="AB334" s="33"/>
      <c r="AC334" s="33"/>
      <c r="AD334" s="33"/>
      <c r="AE334" s="33"/>
      <c r="AR334" s="157" t="s">
        <v>345</v>
      </c>
      <c r="AT334" s="157" t="s">
        <v>135</v>
      </c>
      <c r="AU334" s="157" t="s">
        <v>84</v>
      </c>
      <c r="AY334" s="18" t="s">
        <v>132</v>
      </c>
      <c r="BE334" s="158">
        <f>IF(N334="základní",J334,0)</f>
        <v>0</v>
      </c>
      <c r="BF334" s="158">
        <f>IF(N334="snížená",J334,0)</f>
        <v>0</v>
      </c>
      <c r="BG334" s="158">
        <f>IF(N334="zákl. přenesená",J334,0)</f>
        <v>0</v>
      </c>
      <c r="BH334" s="158">
        <f>IF(N334="sníž. přenesená",J334,0)</f>
        <v>0</v>
      </c>
      <c r="BI334" s="158">
        <f>IF(N334="nulová",J334,0)</f>
        <v>0</v>
      </c>
      <c r="BJ334" s="18" t="s">
        <v>84</v>
      </c>
      <c r="BK334" s="158">
        <f>ROUND(I334*H334,2)</f>
        <v>0</v>
      </c>
      <c r="BL334" s="18" t="s">
        <v>345</v>
      </c>
      <c r="BM334" s="157" t="s">
        <v>602</v>
      </c>
    </row>
    <row r="335" spans="1:47" s="2" customFormat="1" ht="36">
      <c r="A335" s="33"/>
      <c r="B335" s="34"/>
      <c r="C335" s="33"/>
      <c r="D335" s="159" t="s">
        <v>142</v>
      </c>
      <c r="E335" s="33"/>
      <c r="F335" s="160" t="s">
        <v>380</v>
      </c>
      <c r="G335" s="33"/>
      <c r="H335" s="33"/>
      <c r="I335" s="161"/>
      <c r="J335" s="33"/>
      <c r="K335" s="33"/>
      <c r="L335" s="34"/>
      <c r="M335" s="162"/>
      <c r="N335" s="163"/>
      <c r="O335" s="59"/>
      <c r="P335" s="59"/>
      <c r="Q335" s="59"/>
      <c r="R335" s="59"/>
      <c r="S335" s="59"/>
      <c r="T335" s="60"/>
      <c r="U335" s="33"/>
      <c r="V335" s="33"/>
      <c r="W335" s="33"/>
      <c r="X335" s="33"/>
      <c r="Y335" s="33"/>
      <c r="Z335" s="33"/>
      <c r="AA335" s="33"/>
      <c r="AB335" s="33"/>
      <c r="AC335" s="33"/>
      <c r="AD335" s="33"/>
      <c r="AE335" s="33"/>
      <c r="AT335" s="18" t="s">
        <v>142</v>
      </c>
      <c r="AU335" s="18" t="s">
        <v>84</v>
      </c>
    </row>
    <row r="336" spans="1:47" s="2" customFormat="1" ht="18">
      <c r="A336" s="33"/>
      <c r="B336" s="34"/>
      <c r="C336" s="33"/>
      <c r="D336" s="159" t="s">
        <v>204</v>
      </c>
      <c r="E336" s="33"/>
      <c r="F336" s="187" t="s">
        <v>381</v>
      </c>
      <c r="G336" s="33"/>
      <c r="H336" s="33"/>
      <c r="I336" s="161"/>
      <c r="J336" s="33"/>
      <c r="K336" s="33"/>
      <c r="L336" s="34"/>
      <c r="M336" s="162"/>
      <c r="N336" s="163"/>
      <c r="O336" s="59"/>
      <c r="P336" s="59"/>
      <c r="Q336" s="59"/>
      <c r="R336" s="59"/>
      <c r="S336" s="59"/>
      <c r="T336" s="60"/>
      <c r="U336" s="33"/>
      <c r="V336" s="33"/>
      <c r="W336" s="33"/>
      <c r="X336" s="33"/>
      <c r="Y336" s="33"/>
      <c r="Z336" s="33"/>
      <c r="AA336" s="33"/>
      <c r="AB336" s="33"/>
      <c r="AC336" s="33"/>
      <c r="AD336" s="33"/>
      <c r="AE336" s="33"/>
      <c r="AT336" s="18" t="s">
        <v>204</v>
      </c>
      <c r="AU336" s="18" t="s">
        <v>84</v>
      </c>
    </row>
    <row r="337" spans="2:51" s="14" customFormat="1" ht="10">
      <c r="B337" s="172"/>
      <c r="D337" s="159" t="s">
        <v>144</v>
      </c>
      <c r="E337" s="173" t="s">
        <v>1</v>
      </c>
      <c r="F337" s="174" t="s">
        <v>382</v>
      </c>
      <c r="H337" s="173" t="s">
        <v>1</v>
      </c>
      <c r="I337" s="175"/>
      <c r="L337" s="172"/>
      <c r="M337" s="176"/>
      <c r="N337" s="177"/>
      <c r="O337" s="177"/>
      <c r="P337" s="177"/>
      <c r="Q337" s="177"/>
      <c r="R337" s="177"/>
      <c r="S337" s="177"/>
      <c r="T337" s="178"/>
      <c r="AT337" s="173" t="s">
        <v>144</v>
      </c>
      <c r="AU337" s="173" t="s">
        <v>84</v>
      </c>
      <c r="AV337" s="14" t="s">
        <v>84</v>
      </c>
      <c r="AW337" s="14" t="s">
        <v>33</v>
      </c>
      <c r="AX337" s="14" t="s">
        <v>76</v>
      </c>
      <c r="AY337" s="173" t="s">
        <v>132</v>
      </c>
    </row>
    <row r="338" spans="2:51" s="13" customFormat="1" ht="10">
      <c r="B338" s="164"/>
      <c r="D338" s="159" t="s">
        <v>144</v>
      </c>
      <c r="E338" s="165" t="s">
        <v>1</v>
      </c>
      <c r="F338" s="166" t="s">
        <v>190</v>
      </c>
      <c r="H338" s="167">
        <v>277.352</v>
      </c>
      <c r="I338" s="168"/>
      <c r="L338" s="164"/>
      <c r="M338" s="169"/>
      <c r="N338" s="170"/>
      <c r="O338" s="170"/>
      <c r="P338" s="170"/>
      <c r="Q338" s="170"/>
      <c r="R338" s="170"/>
      <c r="S338" s="170"/>
      <c r="T338" s="171"/>
      <c r="AT338" s="165" t="s">
        <v>144</v>
      </c>
      <c r="AU338" s="165" t="s">
        <v>84</v>
      </c>
      <c r="AV338" s="13" t="s">
        <v>86</v>
      </c>
      <c r="AW338" s="13" t="s">
        <v>33</v>
      </c>
      <c r="AX338" s="13" t="s">
        <v>76</v>
      </c>
      <c r="AY338" s="165" t="s">
        <v>132</v>
      </c>
    </row>
    <row r="339" spans="2:51" s="13" customFormat="1" ht="10">
      <c r="B339" s="164"/>
      <c r="D339" s="159" t="s">
        <v>144</v>
      </c>
      <c r="E339" s="165" t="s">
        <v>1</v>
      </c>
      <c r="F339" s="166" t="s">
        <v>198</v>
      </c>
      <c r="H339" s="167">
        <v>145.75</v>
      </c>
      <c r="I339" s="168"/>
      <c r="L339" s="164"/>
      <c r="M339" s="169"/>
      <c r="N339" s="170"/>
      <c r="O339" s="170"/>
      <c r="P339" s="170"/>
      <c r="Q339" s="170"/>
      <c r="R339" s="170"/>
      <c r="S339" s="170"/>
      <c r="T339" s="171"/>
      <c r="AT339" s="165" t="s">
        <v>144</v>
      </c>
      <c r="AU339" s="165" t="s">
        <v>84</v>
      </c>
      <c r="AV339" s="13" t="s">
        <v>86</v>
      </c>
      <c r="AW339" s="13" t="s">
        <v>33</v>
      </c>
      <c r="AX339" s="13" t="s">
        <v>76</v>
      </c>
      <c r="AY339" s="165" t="s">
        <v>132</v>
      </c>
    </row>
    <row r="340" spans="2:51" s="14" customFormat="1" ht="10">
      <c r="B340" s="172"/>
      <c r="D340" s="159" t="s">
        <v>144</v>
      </c>
      <c r="E340" s="173" t="s">
        <v>1</v>
      </c>
      <c r="F340" s="174" t="s">
        <v>383</v>
      </c>
      <c r="H340" s="173" t="s">
        <v>1</v>
      </c>
      <c r="I340" s="175"/>
      <c r="L340" s="172"/>
      <c r="M340" s="176"/>
      <c r="N340" s="177"/>
      <c r="O340" s="177"/>
      <c r="P340" s="177"/>
      <c r="Q340" s="177"/>
      <c r="R340" s="177"/>
      <c r="S340" s="177"/>
      <c r="T340" s="178"/>
      <c r="AT340" s="173" t="s">
        <v>144</v>
      </c>
      <c r="AU340" s="173" t="s">
        <v>84</v>
      </c>
      <c r="AV340" s="14" t="s">
        <v>84</v>
      </c>
      <c r="AW340" s="14" t="s">
        <v>33</v>
      </c>
      <c r="AX340" s="14" t="s">
        <v>76</v>
      </c>
      <c r="AY340" s="173" t="s">
        <v>132</v>
      </c>
    </row>
    <row r="341" spans="2:51" s="13" customFormat="1" ht="10">
      <c r="B341" s="164"/>
      <c r="D341" s="159" t="s">
        <v>144</v>
      </c>
      <c r="E341" s="165" t="s">
        <v>1</v>
      </c>
      <c r="F341" s="166" t="s">
        <v>241</v>
      </c>
      <c r="H341" s="167">
        <v>751.25</v>
      </c>
      <c r="I341" s="168"/>
      <c r="L341" s="164"/>
      <c r="M341" s="169"/>
      <c r="N341" s="170"/>
      <c r="O341" s="170"/>
      <c r="P341" s="170"/>
      <c r="Q341" s="170"/>
      <c r="R341" s="170"/>
      <c r="S341" s="170"/>
      <c r="T341" s="171"/>
      <c r="AT341" s="165" t="s">
        <v>144</v>
      </c>
      <c r="AU341" s="165" t="s">
        <v>84</v>
      </c>
      <c r="AV341" s="13" t="s">
        <v>86</v>
      </c>
      <c r="AW341" s="13" t="s">
        <v>33</v>
      </c>
      <c r="AX341" s="13" t="s">
        <v>76</v>
      </c>
      <c r="AY341" s="165" t="s">
        <v>132</v>
      </c>
    </row>
    <row r="342" spans="2:51" s="15" customFormat="1" ht="10">
      <c r="B342" s="179"/>
      <c r="D342" s="159" t="s">
        <v>144</v>
      </c>
      <c r="E342" s="180" t="s">
        <v>1</v>
      </c>
      <c r="F342" s="181" t="s">
        <v>159</v>
      </c>
      <c r="H342" s="182">
        <v>1174.352</v>
      </c>
      <c r="I342" s="183"/>
      <c r="L342" s="179"/>
      <c r="M342" s="184"/>
      <c r="N342" s="185"/>
      <c r="O342" s="185"/>
      <c r="P342" s="185"/>
      <c r="Q342" s="185"/>
      <c r="R342" s="185"/>
      <c r="S342" s="185"/>
      <c r="T342" s="186"/>
      <c r="AT342" s="180" t="s">
        <v>144</v>
      </c>
      <c r="AU342" s="180" t="s">
        <v>84</v>
      </c>
      <c r="AV342" s="15" t="s">
        <v>140</v>
      </c>
      <c r="AW342" s="15" t="s">
        <v>33</v>
      </c>
      <c r="AX342" s="15" t="s">
        <v>84</v>
      </c>
      <c r="AY342" s="180" t="s">
        <v>132</v>
      </c>
    </row>
    <row r="343" spans="1:65" s="2" customFormat="1" ht="24.15" customHeight="1">
      <c r="A343" s="33"/>
      <c r="B343" s="145"/>
      <c r="C343" s="146" t="s">
        <v>105</v>
      </c>
      <c r="D343" s="146" t="s">
        <v>135</v>
      </c>
      <c r="E343" s="147" t="s">
        <v>401</v>
      </c>
      <c r="F343" s="148" t="s">
        <v>402</v>
      </c>
      <c r="G343" s="149" t="s">
        <v>185</v>
      </c>
      <c r="H343" s="150">
        <v>1877.956</v>
      </c>
      <c r="I343" s="151"/>
      <c r="J343" s="152">
        <f>ROUND(I343*H343,2)</f>
        <v>0</v>
      </c>
      <c r="K343" s="148" t="s">
        <v>139</v>
      </c>
      <c r="L343" s="34"/>
      <c r="M343" s="153" t="s">
        <v>1</v>
      </c>
      <c r="N343" s="154" t="s">
        <v>41</v>
      </c>
      <c r="O343" s="59"/>
      <c r="P343" s="155">
        <f>O343*H343</f>
        <v>0</v>
      </c>
      <c r="Q343" s="155">
        <v>0</v>
      </c>
      <c r="R343" s="155">
        <f>Q343*H343</f>
        <v>0</v>
      </c>
      <c r="S343" s="155">
        <v>0</v>
      </c>
      <c r="T343" s="156">
        <f>S343*H343</f>
        <v>0</v>
      </c>
      <c r="U343" s="33"/>
      <c r="V343" s="33"/>
      <c r="W343" s="33"/>
      <c r="X343" s="33"/>
      <c r="Y343" s="33"/>
      <c r="Z343" s="33"/>
      <c r="AA343" s="33"/>
      <c r="AB343" s="33"/>
      <c r="AC343" s="33"/>
      <c r="AD343" s="33"/>
      <c r="AE343" s="33"/>
      <c r="AR343" s="157" t="s">
        <v>345</v>
      </c>
      <c r="AT343" s="157" t="s">
        <v>135</v>
      </c>
      <c r="AU343" s="157" t="s">
        <v>84</v>
      </c>
      <c r="AY343" s="18" t="s">
        <v>132</v>
      </c>
      <c r="BE343" s="158">
        <f>IF(N343="základní",J343,0)</f>
        <v>0</v>
      </c>
      <c r="BF343" s="158">
        <f>IF(N343="snížená",J343,0)</f>
        <v>0</v>
      </c>
      <c r="BG343" s="158">
        <f>IF(N343="zákl. přenesená",J343,0)</f>
        <v>0</v>
      </c>
      <c r="BH343" s="158">
        <f>IF(N343="sníž. přenesená",J343,0)</f>
        <v>0</v>
      </c>
      <c r="BI343" s="158">
        <f>IF(N343="nulová",J343,0)</f>
        <v>0</v>
      </c>
      <c r="BJ343" s="18" t="s">
        <v>84</v>
      </c>
      <c r="BK343" s="158">
        <f>ROUND(I343*H343,2)</f>
        <v>0</v>
      </c>
      <c r="BL343" s="18" t="s">
        <v>345</v>
      </c>
      <c r="BM343" s="157" t="s">
        <v>603</v>
      </c>
    </row>
    <row r="344" spans="1:47" s="2" customFormat="1" ht="54">
      <c r="A344" s="33"/>
      <c r="B344" s="34"/>
      <c r="C344" s="33"/>
      <c r="D344" s="159" t="s">
        <v>142</v>
      </c>
      <c r="E344" s="33"/>
      <c r="F344" s="160" t="s">
        <v>604</v>
      </c>
      <c r="G344" s="33"/>
      <c r="H344" s="33"/>
      <c r="I344" s="161"/>
      <c r="J344" s="33"/>
      <c r="K344" s="33"/>
      <c r="L344" s="34"/>
      <c r="M344" s="162"/>
      <c r="N344" s="163"/>
      <c r="O344" s="59"/>
      <c r="P344" s="59"/>
      <c r="Q344" s="59"/>
      <c r="R344" s="59"/>
      <c r="S344" s="59"/>
      <c r="T344" s="60"/>
      <c r="U344" s="33"/>
      <c r="V344" s="33"/>
      <c r="W344" s="33"/>
      <c r="X344" s="33"/>
      <c r="Y344" s="33"/>
      <c r="Z344" s="33"/>
      <c r="AA344" s="33"/>
      <c r="AB344" s="33"/>
      <c r="AC344" s="33"/>
      <c r="AD344" s="33"/>
      <c r="AE344" s="33"/>
      <c r="AT344" s="18" t="s">
        <v>142</v>
      </c>
      <c r="AU344" s="18" t="s">
        <v>84</v>
      </c>
    </row>
    <row r="345" spans="1:47" s="2" customFormat="1" ht="18">
      <c r="A345" s="33"/>
      <c r="B345" s="34"/>
      <c r="C345" s="33"/>
      <c r="D345" s="159" t="s">
        <v>204</v>
      </c>
      <c r="E345" s="33"/>
      <c r="F345" s="187" t="s">
        <v>405</v>
      </c>
      <c r="G345" s="33"/>
      <c r="H345" s="33"/>
      <c r="I345" s="161"/>
      <c r="J345" s="33"/>
      <c r="K345" s="33"/>
      <c r="L345" s="34"/>
      <c r="M345" s="162"/>
      <c r="N345" s="163"/>
      <c r="O345" s="59"/>
      <c r="P345" s="59"/>
      <c r="Q345" s="59"/>
      <c r="R345" s="59"/>
      <c r="S345" s="59"/>
      <c r="T345" s="60"/>
      <c r="U345" s="33"/>
      <c r="V345" s="33"/>
      <c r="W345" s="33"/>
      <c r="X345" s="33"/>
      <c r="Y345" s="33"/>
      <c r="Z345" s="33"/>
      <c r="AA345" s="33"/>
      <c r="AB345" s="33"/>
      <c r="AC345" s="33"/>
      <c r="AD345" s="33"/>
      <c r="AE345" s="33"/>
      <c r="AT345" s="18" t="s">
        <v>204</v>
      </c>
      <c r="AU345" s="18" t="s">
        <v>84</v>
      </c>
    </row>
    <row r="346" spans="2:51" s="14" customFormat="1" ht="10">
      <c r="B346" s="172"/>
      <c r="D346" s="159" t="s">
        <v>144</v>
      </c>
      <c r="E346" s="173" t="s">
        <v>1</v>
      </c>
      <c r="F346" s="174" t="s">
        <v>406</v>
      </c>
      <c r="H346" s="173" t="s">
        <v>1</v>
      </c>
      <c r="I346" s="175"/>
      <c r="L346" s="172"/>
      <c r="M346" s="176"/>
      <c r="N346" s="177"/>
      <c r="O346" s="177"/>
      <c r="P346" s="177"/>
      <c r="Q346" s="177"/>
      <c r="R346" s="177"/>
      <c r="S346" s="177"/>
      <c r="T346" s="178"/>
      <c r="AT346" s="173" t="s">
        <v>144</v>
      </c>
      <c r="AU346" s="173" t="s">
        <v>84</v>
      </c>
      <c r="AV346" s="14" t="s">
        <v>84</v>
      </c>
      <c r="AW346" s="14" t="s">
        <v>33</v>
      </c>
      <c r="AX346" s="14" t="s">
        <v>76</v>
      </c>
      <c r="AY346" s="173" t="s">
        <v>132</v>
      </c>
    </row>
    <row r="347" spans="2:51" s="13" customFormat="1" ht="10">
      <c r="B347" s="164"/>
      <c r="D347" s="159" t="s">
        <v>144</v>
      </c>
      <c r="E347" s="165" t="s">
        <v>1</v>
      </c>
      <c r="F347" s="166" t="s">
        <v>347</v>
      </c>
      <c r="H347" s="167">
        <v>1877.956</v>
      </c>
      <c r="I347" s="168"/>
      <c r="L347" s="164"/>
      <c r="M347" s="169"/>
      <c r="N347" s="170"/>
      <c r="O347" s="170"/>
      <c r="P347" s="170"/>
      <c r="Q347" s="170"/>
      <c r="R347" s="170"/>
      <c r="S347" s="170"/>
      <c r="T347" s="171"/>
      <c r="AT347" s="165" t="s">
        <v>144</v>
      </c>
      <c r="AU347" s="165" t="s">
        <v>84</v>
      </c>
      <c r="AV347" s="13" t="s">
        <v>86</v>
      </c>
      <c r="AW347" s="13" t="s">
        <v>33</v>
      </c>
      <c r="AX347" s="13" t="s">
        <v>84</v>
      </c>
      <c r="AY347" s="165" t="s">
        <v>132</v>
      </c>
    </row>
    <row r="348" spans="1:65" s="2" customFormat="1" ht="16.5" customHeight="1">
      <c r="A348" s="33"/>
      <c r="B348" s="145"/>
      <c r="C348" s="146" t="s">
        <v>605</v>
      </c>
      <c r="D348" s="146" t="s">
        <v>135</v>
      </c>
      <c r="E348" s="147" t="s">
        <v>409</v>
      </c>
      <c r="F348" s="148" t="s">
        <v>410</v>
      </c>
      <c r="G348" s="149" t="s">
        <v>185</v>
      </c>
      <c r="H348" s="150">
        <v>751.25</v>
      </c>
      <c r="I348" s="151"/>
      <c r="J348" s="152">
        <f>ROUND(I348*H348,2)</f>
        <v>0</v>
      </c>
      <c r="K348" s="148" t="s">
        <v>139</v>
      </c>
      <c r="L348" s="34"/>
      <c r="M348" s="153" t="s">
        <v>1</v>
      </c>
      <c r="N348" s="154" t="s">
        <v>41</v>
      </c>
      <c r="O348" s="59"/>
      <c r="P348" s="155">
        <f>O348*H348</f>
        <v>0</v>
      </c>
      <c r="Q348" s="155">
        <v>0</v>
      </c>
      <c r="R348" s="155">
        <f>Q348*H348</f>
        <v>0</v>
      </c>
      <c r="S348" s="155">
        <v>0</v>
      </c>
      <c r="T348" s="156">
        <f>S348*H348</f>
        <v>0</v>
      </c>
      <c r="U348" s="33"/>
      <c r="V348" s="33"/>
      <c r="W348" s="33"/>
      <c r="X348" s="33"/>
      <c r="Y348" s="33"/>
      <c r="Z348" s="33"/>
      <c r="AA348" s="33"/>
      <c r="AB348" s="33"/>
      <c r="AC348" s="33"/>
      <c r="AD348" s="33"/>
      <c r="AE348" s="33"/>
      <c r="AR348" s="157" t="s">
        <v>345</v>
      </c>
      <c r="AT348" s="157" t="s">
        <v>135</v>
      </c>
      <c r="AU348" s="157" t="s">
        <v>84</v>
      </c>
      <c r="AY348" s="18" t="s">
        <v>132</v>
      </c>
      <c r="BE348" s="158">
        <f>IF(N348="základní",J348,0)</f>
        <v>0</v>
      </c>
      <c r="BF348" s="158">
        <f>IF(N348="snížená",J348,0)</f>
        <v>0</v>
      </c>
      <c r="BG348" s="158">
        <f>IF(N348="zákl. přenesená",J348,0)</f>
        <v>0</v>
      </c>
      <c r="BH348" s="158">
        <f>IF(N348="sníž. přenesená",J348,0)</f>
        <v>0</v>
      </c>
      <c r="BI348" s="158">
        <f>IF(N348="nulová",J348,0)</f>
        <v>0</v>
      </c>
      <c r="BJ348" s="18" t="s">
        <v>84</v>
      </c>
      <c r="BK348" s="158">
        <f>ROUND(I348*H348,2)</f>
        <v>0</v>
      </c>
      <c r="BL348" s="18" t="s">
        <v>345</v>
      </c>
      <c r="BM348" s="157" t="s">
        <v>606</v>
      </c>
    </row>
    <row r="349" spans="1:47" s="2" customFormat="1" ht="27">
      <c r="A349" s="33"/>
      <c r="B349" s="34"/>
      <c r="C349" s="33"/>
      <c r="D349" s="159" t="s">
        <v>142</v>
      </c>
      <c r="E349" s="33"/>
      <c r="F349" s="160" t="s">
        <v>412</v>
      </c>
      <c r="G349" s="33"/>
      <c r="H349" s="33"/>
      <c r="I349" s="161"/>
      <c r="J349" s="33"/>
      <c r="K349" s="33"/>
      <c r="L349" s="34"/>
      <c r="M349" s="162"/>
      <c r="N349" s="163"/>
      <c r="O349" s="59"/>
      <c r="P349" s="59"/>
      <c r="Q349" s="59"/>
      <c r="R349" s="59"/>
      <c r="S349" s="59"/>
      <c r="T349" s="60"/>
      <c r="U349" s="33"/>
      <c r="V349" s="33"/>
      <c r="W349" s="33"/>
      <c r="X349" s="33"/>
      <c r="Y349" s="33"/>
      <c r="Z349" s="33"/>
      <c r="AA349" s="33"/>
      <c r="AB349" s="33"/>
      <c r="AC349" s="33"/>
      <c r="AD349" s="33"/>
      <c r="AE349" s="33"/>
      <c r="AT349" s="18" t="s">
        <v>142</v>
      </c>
      <c r="AU349" s="18" t="s">
        <v>84</v>
      </c>
    </row>
    <row r="350" spans="2:51" s="14" customFormat="1" ht="10">
      <c r="B350" s="172"/>
      <c r="D350" s="159" t="s">
        <v>144</v>
      </c>
      <c r="E350" s="173" t="s">
        <v>1</v>
      </c>
      <c r="F350" s="174" t="s">
        <v>383</v>
      </c>
      <c r="H350" s="173" t="s">
        <v>1</v>
      </c>
      <c r="I350" s="175"/>
      <c r="L350" s="172"/>
      <c r="M350" s="176"/>
      <c r="N350" s="177"/>
      <c r="O350" s="177"/>
      <c r="P350" s="177"/>
      <c r="Q350" s="177"/>
      <c r="R350" s="177"/>
      <c r="S350" s="177"/>
      <c r="T350" s="178"/>
      <c r="AT350" s="173" t="s">
        <v>144</v>
      </c>
      <c r="AU350" s="173" t="s">
        <v>84</v>
      </c>
      <c r="AV350" s="14" t="s">
        <v>84</v>
      </c>
      <c r="AW350" s="14" t="s">
        <v>33</v>
      </c>
      <c r="AX350" s="14" t="s">
        <v>76</v>
      </c>
      <c r="AY350" s="173" t="s">
        <v>132</v>
      </c>
    </row>
    <row r="351" spans="2:51" s="13" customFormat="1" ht="10">
      <c r="B351" s="164"/>
      <c r="D351" s="159" t="s">
        <v>144</v>
      </c>
      <c r="E351" s="165" t="s">
        <v>1</v>
      </c>
      <c r="F351" s="166" t="s">
        <v>241</v>
      </c>
      <c r="H351" s="167">
        <v>751.25</v>
      </c>
      <c r="I351" s="168"/>
      <c r="L351" s="164"/>
      <c r="M351" s="169"/>
      <c r="N351" s="170"/>
      <c r="O351" s="170"/>
      <c r="P351" s="170"/>
      <c r="Q351" s="170"/>
      <c r="R351" s="170"/>
      <c r="S351" s="170"/>
      <c r="T351" s="171"/>
      <c r="AT351" s="165" t="s">
        <v>144</v>
      </c>
      <c r="AU351" s="165" t="s">
        <v>84</v>
      </c>
      <c r="AV351" s="13" t="s">
        <v>86</v>
      </c>
      <c r="AW351" s="13" t="s">
        <v>33</v>
      </c>
      <c r="AX351" s="13" t="s">
        <v>84</v>
      </c>
      <c r="AY351" s="165" t="s">
        <v>132</v>
      </c>
    </row>
    <row r="352" spans="1:65" s="2" customFormat="1" ht="16.5" customHeight="1">
      <c r="A352" s="33"/>
      <c r="B352" s="145"/>
      <c r="C352" s="146" t="s">
        <v>607</v>
      </c>
      <c r="D352" s="146" t="s">
        <v>135</v>
      </c>
      <c r="E352" s="147" t="s">
        <v>608</v>
      </c>
      <c r="F352" s="148" t="s">
        <v>609</v>
      </c>
      <c r="G352" s="149" t="s">
        <v>185</v>
      </c>
      <c r="H352" s="150">
        <v>2</v>
      </c>
      <c r="I352" s="151"/>
      <c r="J352" s="152">
        <f>ROUND(I352*H352,2)</f>
        <v>0</v>
      </c>
      <c r="K352" s="148" t="s">
        <v>139</v>
      </c>
      <c r="L352" s="34"/>
      <c r="M352" s="153" t="s">
        <v>1</v>
      </c>
      <c r="N352" s="154" t="s">
        <v>41</v>
      </c>
      <c r="O352" s="59"/>
      <c r="P352" s="155">
        <f>O352*H352</f>
        <v>0</v>
      </c>
      <c r="Q352" s="155">
        <v>0</v>
      </c>
      <c r="R352" s="155">
        <f>Q352*H352</f>
        <v>0</v>
      </c>
      <c r="S352" s="155">
        <v>0</v>
      </c>
      <c r="T352" s="156">
        <f>S352*H352</f>
        <v>0</v>
      </c>
      <c r="U352" s="33"/>
      <c r="V352" s="33"/>
      <c r="W352" s="33"/>
      <c r="X352" s="33"/>
      <c r="Y352" s="33"/>
      <c r="Z352" s="33"/>
      <c r="AA352" s="33"/>
      <c r="AB352" s="33"/>
      <c r="AC352" s="33"/>
      <c r="AD352" s="33"/>
      <c r="AE352" s="33"/>
      <c r="AR352" s="157" t="s">
        <v>345</v>
      </c>
      <c r="AT352" s="157" t="s">
        <v>135</v>
      </c>
      <c r="AU352" s="157" t="s">
        <v>84</v>
      </c>
      <c r="AY352" s="18" t="s">
        <v>132</v>
      </c>
      <c r="BE352" s="158">
        <f>IF(N352="základní",J352,0)</f>
        <v>0</v>
      </c>
      <c r="BF352" s="158">
        <f>IF(N352="snížená",J352,0)</f>
        <v>0</v>
      </c>
      <c r="BG352" s="158">
        <f>IF(N352="zákl. přenesená",J352,0)</f>
        <v>0</v>
      </c>
      <c r="BH352" s="158">
        <f>IF(N352="sníž. přenesená",J352,0)</f>
        <v>0</v>
      </c>
      <c r="BI352" s="158">
        <f>IF(N352="nulová",J352,0)</f>
        <v>0</v>
      </c>
      <c r="BJ352" s="18" t="s">
        <v>84</v>
      </c>
      <c r="BK352" s="158">
        <f>ROUND(I352*H352,2)</f>
        <v>0</v>
      </c>
      <c r="BL352" s="18" t="s">
        <v>345</v>
      </c>
      <c r="BM352" s="157" t="s">
        <v>610</v>
      </c>
    </row>
    <row r="353" spans="1:47" s="2" customFormat="1" ht="27">
      <c r="A353" s="33"/>
      <c r="B353" s="34"/>
      <c r="C353" s="33"/>
      <c r="D353" s="159" t="s">
        <v>142</v>
      </c>
      <c r="E353" s="33"/>
      <c r="F353" s="160" t="s">
        <v>611</v>
      </c>
      <c r="G353" s="33"/>
      <c r="H353" s="33"/>
      <c r="I353" s="161"/>
      <c r="J353" s="33"/>
      <c r="K353" s="33"/>
      <c r="L353" s="34"/>
      <c r="M353" s="162"/>
      <c r="N353" s="163"/>
      <c r="O353" s="59"/>
      <c r="P353" s="59"/>
      <c r="Q353" s="59"/>
      <c r="R353" s="59"/>
      <c r="S353" s="59"/>
      <c r="T353" s="60"/>
      <c r="U353" s="33"/>
      <c r="V353" s="33"/>
      <c r="W353" s="33"/>
      <c r="X353" s="33"/>
      <c r="Y353" s="33"/>
      <c r="Z353" s="33"/>
      <c r="AA353" s="33"/>
      <c r="AB353" s="33"/>
      <c r="AC353" s="33"/>
      <c r="AD353" s="33"/>
      <c r="AE353" s="33"/>
      <c r="AT353" s="18" t="s">
        <v>142</v>
      </c>
      <c r="AU353" s="18" t="s">
        <v>84</v>
      </c>
    </row>
    <row r="354" spans="1:47" s="2" customFormat="1" ht="18">
      <c r="A354" s="33"/>
      <c r="B354" s="34"/>
      <c r="C354" s="33"/>
      <c r="D354" s="159" t="s">
        <v>204</v>
      </c>
      <c r="E354" s="33"/>
      <c r="F354" s="187" t="s">
        <v>612</v>
      </c>
      <c r="G354" s="33"/>
      <c r="H354" s="33"/>
      <c r="I354" s="161"/>
      <c r="J354" s="33"/>
      <c r="K354" s="33"/>
      <c r="L354" s="34"/>
      <c r="M354" s="209"/>
      <c r="N354" s="210"/>
      <c r="O354" s="211"/>
      <c r="P354" s="211"/>
      <c r="Q354" s="211"/>
      <c r="R354" s="211"/>
      <c r="S354" s="211"/>
      <c r="T354" s="212"/>
      <c r="U354" s="33"/>
      <c r="V354" s="33"/>
      <c r="W354" s="33"/>
      <c r="X354" s="33"/>
      <c r="Y354" s="33"/>
      <c r="Z354" s="33"/>
      <c r="AA354" s="33"/>
      <c r="AB354" s="33"/>
      <c r="AC354" s="33"/>
      <c r="AD354" s="33"/>
      <c r="AE354" s="33"/>
      <c r="AT354" s="18" t="s">
        <v>204</v>
      </c>
      <c r="AU354" s="18" t="s">
        <v>84</v>
      </c>
    </row>
    <row r="355" spans="1:31" s="2" customFormat="1" ht="7" customHeight="1">
      <c r="A355" s="33"/>
      <c r="B355" s="48"/>
      <c r="C355" s="49"/>
      <c r="D355" s="49"/>
      <c r="E355" s="49"/>
      <c r="F355" s="49"/>
      <c r="G355" s="49"/>
      <c r="H355" s="49"/>
      <c r="I355" s="49"/>
      <c r="J355" s="49"/>
      <c r="K355" s="49"/>
      <c r="L355" s="34"/>
      <c r="M355" s="33"/>
      <c r="O355" s="33"/>
      <c r="P355" s="33"/>
      <c r="Q355" s="33"/>
      <c r="R355" s="33"/>
      <c r="S355" s="33"/>
      <c r="T355" s="33"/>
      <c r="U355" s="33"/>
      <c r="V355" s="33"/>
      <c r="W355" s="33"/>
      <c r="X355" s="33"/>
      <c r="Y355" s="33"/>
      <c r="Z355" s="33"/>
      <c r="AA355" s="33"/>
      <c r="AB355" s="33"/>
      <c r="AC355" s="33"/>
      <c r="AD355" s="33"/>
      <c r="AE355" s="33"/>
    </row>
  </sheetData>
  <sheetProtection password="C160" sheet="1" objects="1" scenarios="1"/>
  <autoFilter ref="C119:K35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7"/>
  <sheetViews>
    <sheetView showGridLines="0" workbookViewId="0" topLeftCell="A1"/>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62" t="s">
        <v>5</v>
      </c>
      <c r="M2" s="228"/>
      <c r="N2" s="228"/>
      <c r="O2" s="228"/>
      <c r="P2" s="228"/>
      <c r="Q2" s="228"/>
      <c r="R2" s="228"/>
      <c r="S2" s="228"/>
      <c r="T2" s="228"/>
      <c r="U2" s="228"/>
      <c r="V2" s="228"/>
      <c r="AT2" s="18" t="s">
        <v>92</v>
      </c>
    </row>
    <row r="3" spans="2:46" s="1" customFormat="1" ht="7" customHeight="1" hidden="1">
      <c r="B3" s="19"/>
      <c r="C3" s="20"/>
      <c r="D3" s="20"/>
      <c r="E3" s="20"/>
      <c r="F3" s="20"/>
      <c r="G3" s="20"/>
      <c r="H3" s="20"/>
      <c r="I3" s="20"/>
      <c r="J3" s="20"/>
      <c r="K3" s="20"/>
      <c r="L3" s="21"/>
      <c r="AT3" s="18" t="s">
        <v>86</v>
      </c>
    </row>
    <row r="4" spans="2:46" s="1" customFormat="1" ht="25" customHeight="1" hidden="1">
      <c r="B4" s="21"/>
      <c r="D4" s="22" t="s">
        <v>97</v>
      </c>
      <c r="L4" s="21"/>
      <c r="M4" s="95" t="s">
        <v>10</v>
      </c>
      <c r="AT4" s="18" t="s">
        <v>3</v>
      </c>
    </row>
    <row r="5" spans="2:12" s="1" customFormat="1" ht="7" customHeight="1" hidden="1">
      <c r="B5" s="21"/>
      <c r="L5" s="21"/>
    </row>
    <row r="6" spans="2:12" s="1" customFormat="1" ht="12" customHeight="1" hidden="1">
      <c r="B6" s="21"/>
      <c r="D6" s="28" t="s">
        <v>16</v>
      </c>
      <c r="L6" s="21"/>
    </row>
    <row r="7" spans="2:12" s="1" customFormat="1" ht="16.5" customHeight="1" hidden="1">
      <c r="B7" s="21"/>
      <c r="E7" s="263" t="str">
        <f>'Rekapitulace stavby'!K6</f>
        <v>Oprava trati v úseku Újezdec u Luhačovic - Luhačovice</v>
      </c>
      <c r="F7" s="264"/>
      <c r="G7" s="264"/>
      <c r="H7" s="26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43" t="s">
        <v>613</v>
      </c>
      <c r="F9" s="265"/>
      <c r="G9" s="265"/>
      <c r="H9" s="265"/>
      <c r="I9" s="33"/>
      <c r="J9" s="33"/>
      <c r="K9" s="33"/>
      <c r="L9" s="43"/>
      <c r="S9" s="33"/>
      <c r="T9" s="33"/>
      <c r="U9" s="33"/>
      <c r="V9" s="33"/>
      <c r="W9" s="33"/>
      <c r="X9" s="33"/>
      <c r="Y9" s="33"/>
      <c r="Z9" s="33"/>
      <c r="AA9" s="33"/>
      <c r="AB9" s="33"/>
      <c r="AC9" s="33"/>
      <c r="AD9" s="33"/>
      <c r="AE9" s="33"/>
    </row>
    <row r="10" spans="1:31" s="2" customFormat="1" ht="10"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16. 8. 2023</v>
      </c>
      <c r="K12" s="33"/>
      <c r="L12" s="43"/>
      <c r="S12" s="33"/>
      <c r="T12" s="33"/>
      <c r="U12" s="33"/>
      <c r="V12" s="33"/>
      <c r="W12" s="33"/>
      <c r="X12" s="33"/>
      <c r="Y12" s="33"/>
      <c r="Z12" s="33"/>
      <c r="AA12" s="33"/>
      <c r="AB12" s="33"/>
      <c r="AC12" s="33"/>
      <c r="AD12" s="33"/>
      <c r="AE12" s="33"/>
    </row>
    <row r="13" spans="1:31" s="2" customFormat="1" ht="10.75"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7"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66" t="str">
        <f>'Rekapitulace stavby'!E14</f>
        <v>Vyplň údaj</v>
      </c>
      <c r="F18" s="227"/>
      <c r="G18" s="227"/>
      <c r="H18" s="227"/>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32</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28</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34</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6"/>
      <c r="B27" s="97"/>
      <c r="C27" s="96"/>
      <c r="D27" s="96"/>
      <c r="E27" s="232" t="s">
        <v>1</v>
      </c>
      <c r="F27" s="232"/>
      <c r="G27" s="232"/>
      <c r="H27" s="232"/>
      <c r="I27" s="96"/>
      <c r="J27" s="96"/>
      <c r="K27" s="96"/>
      <c r="L27" s="98"/>
      <c r="S27" s="96"/>
      <c r="T27" s="96"/>
      <c r="U27" s="96"/>
      <c r="V27" s="96"/>
      <c r="W27" s="96"/>
      <c r="X27" s="96"/>
      <c r="Y27" s="96"/>
      <c r="Z27" s="96"/>
      <c r="AA27" s="96"/>
      <c r="AB27" s="96"/>
      <c r="AC27" s="96"/>
      <c r="AD27" s="96"/>
      <c r="AE27" s="96"/>
    </row>
    <row r="28" spans="1:31" s="2" customFormat="1" ht="7"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7"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4" customHeight="1" hidden="1">
      <c r="A30" s="33"/>
      <c r="B30" s="34"/>
      <c r="C30" s="33"/>
      <c r="D30" s="99" t="s">
        <v>36</v>
      </c>
      <c r="E30" s="33"/>
      <c r="F30" s="33"/>
      <c r="G30" s="33"/>
      <c r="H30" s="33"/>
      <c r="I30" s="33"/>
      <c r="J30" s="72">
        <f>ROUND(J117,2)</f>
        <v>0</v>
      </c>
      <c r="K30" s="33"/>
      <c r="L30" s="43"/>
      <c r="S30" s="33"/>
      <c r="T30" s="33"/>
      <c r="U30" s="33"/>
      <c r="V30" s="33"/>
      <c r="W30" s="33"/>
      <c r="X30" s="33"/>
      <c r="Y30" s="33"/>
      <c r="Z30" s="33"/>
      <c r="AA30" s="33"/>
      <c r="AB30" s="33"/>
      <c r="AC30" s="33"/>
      <c r="AD30" s="33"/>
      <c r="AE30" s="33"/>
    </row>
    <row r="31" spans="1:31" s="2" customFormat="1" ht="7"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hidden="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hidden="1">
      <c r="A33" s="33"/>
      <c r="B33" s="34"/>
      <c r="C33" s="33"/>
      <c r="D33" s="100" t="s">
        <v>40</v>
      </c>
      <c r="E33" s="28" t="s">
        <v>41</v>
      </c>
      <c r="F33" s="101">
        <f>ROUND((SUM(BE117:BE136)),2)</f>
        <v>0</v>
      </c>
      <c r="G33" s="33"/>
      <c r="H33" s="33"/>
      <c r="I33" s="102">
        <v>0.21</v>
      </c>
      <c r="J33" s="101">
        <f>ROUND(((SUM(BE117:BE136))*I33),2)</f>
        <v>0</v>
      </c>
      <c r="K33" s="33"/>
      <c r="L33" s="43"/>
      <c r="S33" s="33"/>
      <c r="T33" s="33"/>
      <c r="U33" s="33"/>
      <c r="V33" s="33"/>
      <c r="W33" s="33"/>
      <c r="X33" s="33"/>
      <c r="Y33" s="33"/>
      <c r="Z33" s="33"/>
      <c r="AA33" s="33"/>
      <c r="AB33" s="33"/>
      <c r="AC33" s="33"/>
      <c r="AD33" s="33"/>
      <c r="AE33" s="33"/>
    </row>
    <row r="34" spans="1:31" s="2" customFormat="1" ht="14.4" customHeight="1" hidden="1">
      <c r="A34" s="33"/>
      <c r="B34" s="34"/>
      <c r="C34" s="33"/>
      <c r="D34" s="33"/>
      <c r="E34" s="28" t="s">
        <v>42</v>
      </c>
      <c r="F34" s="101">
        <f>ROUND((SUM(BF117:BF136)),2)</f>
        <v>0</v>
      </c>
      <c r="G34" s="33"/>
      <c r="H34" s="33"/>
      <c r="I34" s="102">
        <v>0.15</v>
      </c>
      <c r="J34" s="101">
        <f>ROUND(((SUM(BF117:BF136))*I34),2)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1">
        <f>ROUND((SUM(BG117:BG136)),2)</f>
        <v>0</v>
      </c>
      <c r="G35" s="33"/>
      <c r="H35" s="33"/>
      <c r="I35" s="102">
        <v>0.21</v>
      </c>
      <c r="J35" s="101">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1">
        <f>ROUND((SUM(BH117:BH136)),2)</f>
        <v>0</v>
      </c>
      <c r="G36" s="33"/>
      <c r="H36" s="33"/>
      <c r="I36" s="102">
        <v>0.15</v>
      </c>
      <c r="J36" s="101">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1">
        <f>ROUND((SUM(BI117:BI136)),2)</f>
        <v>0</v>
      </c>
      <c r="G37" s="33"/>
      <c r="H37" s="33"/>
      <c r="I37" s="102">
        <v>0</v>
      </c>
      <c r="J37" s="101">
        <f>0</f>
        <v>0</v>
      </c>
      <c r="K37" s="33"/>
      <c r="L37" s="43"/>
      <c r="S37" s="33"/>
      <c r="T37" s="33"/>
      <c r="U37" s="33"/>
      <c r="V37" s="33"/>
      <c r="W37" s="33"/>
      <c r="X37" s="33"/>
      <c r="Y37" s="33"/>
      <c r="Z37" s="33"/>
      <c r="AA37" s="33"/>
      <c r="AB37" s="33"/>
      <c r="AC37" s="33"/>
      <c r="AD37" s="33"/>
      <c r="AE37" s="33"/>
    </row>
    <row r="38" spans="1:31" s="2" customFormat="1" ht="7"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4" customHeight="1" hidden="1">
      <c r="A39" s="33"/>
      <c r="B39" s="34"/>
      <c r="C39" s="103"/>
      <c r="D39" s="104" t="s">
        <v>46</v>
      </c>
      <c r="E39" s="61"/>
      <c r="F39" s="61"/>
      <c r="G39" s="105" t="s">
        <v>47</v>
      </c>
      <c r="H39" s="106" t="s">
        <v>48</v>
      </c>
      <c r="I39" s="61"/>
      <c r="J39" s="107">
        <f>SUM(J30:J37)</f>
        <v>0</v>
      </c>
      <c r="K39" s="108"/>
      <c r="L39" s="43"/>
      <c r="S39" s="33"/>
      <c r="T39" s="33"/>
      <c r="U39" s="33"/>
      <c r="V39" s="33"/>
      <c r="W39" s="33"/>
      <c r="X39" s="33"/>
      <c r="Y39" s="33"/>
      <c r="Z39" s="33"/>
      <c r="AA39" s="33"/>
      <c r="AB39" s="33"/>
      <c r="AC39" s="33"/>
      <c r="AD39" s="33"/>
      <c r="AE39" s="33"/>
    </row>
    <row r="40" spans="1:31" s="2" customFormat="1" ht="14.4"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hidden="1">
      <c r="B41" s="21"/>
      <c r="L41" s="21"/>
    </row>
    <row r="42" spans="2:12" s="1" customFormat="1" ht="14.4" customHeight="1" hidden="1">
      <c r="B42" s="21"/>
      <c r="L42" s="21"/>
    </row>
    <row r="43" spans="2:12" s="1" customFormat="1" ht="14.4" customHeight="1" hidden="1">
      <c r="B43" s="21"/>
      <c r="L43" s="21"/>
    </row>
    <row r="44" spans="2:12" s="1" customFormat="1" ht="14.4" customHeight="1" hidden="1">
      <c r="B44" s="21"/>
      <c r="L44" s="21"/>
    </row>
    <row r="45" spans="2:12" s="1" customFormat="1" ht="14.4" customHeight="1" hidden="1">
      <c r="B45" s="21"/>
      <c r="L45" s="21"/>
    </row>
    <row r="46" spans="2:12" s="1" customFormat="1" ht="14.4" customHeight="1" hidden="1">
      <c r="B46" s="21"/>
      <c r="L46" s="21"/>
    </row>
    <row r="47" spans="2:12" s="1" customFormat="1" ht="14.4" customHeight="1" hidden="1">
      <c r="B47" s="21"/>
      <c r="L47" s="21"/>
    </row>
    <row r="48" spans="2:12" s="1" customFormat="1" ht="14.4" customHeight="1" hidden="1">
      <c r="B48" s="21"/>
      <c r="L48" s="21"/>
    </row>
    <row r="49" spans="2:12" s="1" customFormat="1" ht="14.4" customHeight="1" hidden="1">
      <c r="B49" s="21"/>
      <c r="L49" s="21"/>
    </row>
    <row r="50" spans="2:12" s="2" customFormat="1" ht="14.4" customHeight="1" hidden="1">
      <c r="B50" s="43"/>
      <c r="D50" s="44" t="s">
        <v>49</v>
      </c>
      <c r="E50" s="45"/>
      <c r="F50" s="45"/>
      <c r="G50" s="44" t="s">
        <v>50</v>
      </c>
      <c r="H50" s="45"/>
      <c r="I50" s="45"/>
      <c r="J50" s="45"/>
      <c r="K50" s="45"/>
      <c r="L50" s="43"/>
    </row>
    <row r="51" spans="2:12" ht="10" hidden="1">
      <c r="B51" s="21"/>
      <c r="L51" s="21"/>
    </row>
    <row r="52" spans="2:12" ht="10" hidden="1">
      <c r="B52" s="21"/>
      <c r="L52" s="21"/>
    </row>
    <row r="53" spans="2:12" ht="10" hidden="1">
      <c r="B53" s="21"/>
      <c r="L53" s="21"/>
    </row>
    <row r="54" spans="2:12" ht="10" hidden="1">
      <c r="B54" s="21"/>
      <c r="L54" s="21"/>
    </row>
    <row r="55" spans="2:12" ht="10" hidden="1">
      <c r="B55" s="21"/>
      <c r="L55" s="21"/>
    </row>
    <row r="56" spans="2:12" ht="10" hidden="1">
      <c r="B56" s="21"/>
      <c r="L56" s="21"/>
    </row>
    <row r="57" spans="2:12" ht="10" hidden="1">
      <c r="B57" s="21"/>
      <c r="L57" s="21"/>
    </row>
    <row r="58" spans="2:12" ht="10" hidden="1">
      <c r="B58" s="21"/>
      <c r="L58" s="21"/>
    </row>
    <row r="59" spans="2:12" ht="10" hidden="1">
      <c r="B59" s="21"/>
      <c r="L59" s="21"/>
    </row>
    <row r="60" spans="2:12" ht="10" hidden="1">
      <c r="B60" s="21"/>
      <c r="L60" s="21"/>
    </row>
    <row r="61" spans="1:31" s="2" customFormat="1" ht="12.5" hidden="1">
      <c r="A61" s="33"/>
      <c r="B61" s="34"/>
      <c r="C61" s="33"/>
      <c r="D61" s="46" t="s">
        <v>51</v>
      </c>
      <c r="E61" s="36"/>
      <c r="F61" s="109" t="s">
        <v>52</v>
      </c>
      <c r="G61" s="46" t="s">
        <v>51</v>
      </c>
      <c r="H61" s="36"/>
      <c r="I61" s="36"/>
      <c r="J61" s="110" t="s">
        <v>52</v>
      </c>
      <c r="K61" s="36"/>
      <c r="L61" s="43"/>
      <c r="S61" s="33"/>
      <c r="T61" s="33"/>
      <c r="U61" s="33"/>
      <c r="V61" s="33"/>
      <c r="W61" s="33"/>
      <c r="X61" s="33"/>
      <c r="Y61" s="33"/>
      <c r="Z61" s="33"/>
      <c r="AA61" s="33"/>
      <c r="AB61" s="33"/>
      <c r="AC61" s="33"/>
      <c r="AD61" s="33"/>
      <c r="AE61" s="33"/>
    </row>
    <row r="62" spans="2:12" ht="10" hidden="1">
      <c r="B62" s="21"/>
      <c r="L62" s="21"/>
    </row>
    <row r="63" spans="2:12" ht="10" hidden="1">
      <c r="B63" s="21"/>
      <c r="L63" s="21"/>
    </row>
    <row r="64" spans="2:12" ht="10" hidden="1">
      <c r="B64" s="21"/>
      <c r="L64" s="21"/>
    </row>
    <row r="65" spans="1:31" s="2" customFormat="1" ht="13" hidden="1">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 hidden="1">
      <c r="B66" s="21"/>
      <c r="L66" s="21"/>
    </row>
    <row r="67" spans="2:12" ht="10" hidden="1">
      <c r="B67" s="21"/>
      <c r="L67" s="21"/>
    </row>
    <row r="68" spans="2:12" ht="10" hidden="1">
      <c r="B68" s="21"/>
      <c r="L68" s="21"/>
    </row>
    <row r="69" spans="2:12" ht="10" hidden="1">
      <c r="B69" s="21"/>
      <c r="L69" s="21"/>
    </row>
    <row r="70" spans="2:12" ht="10" hidden="1">
      <c r="B70" s="21"/>
      <c r="L70" s="21"/>
    </row>
    <row r="71" spans="2:12" ht="10" hidden="1">
      <c r="B71" s="21"/>
      <c r="L71" s="21"/>
    </row>
    <row r="72" spans="2:12" ht="10" hidden="1">
      <c r="B72" s="21"/>
      <c r="L72" s="21"/>
    </row>
    <row r="73" spans="2:12" ht="10" hidden="1">
      <c r="B73" s="21"/>
      <c r="L73" s="21"/>
    </row>
    <row r="74" spans="2:12" ht="10" hidden="1">
      <c r="B74" s="21"/>
      <c r="L74" s="21"/>
    </row>
    <row r="75" spans="2:12" ht="10" hidden="1">
      <c r="B75" s="21"/>
      <c r="L75" s="21"/>
    </row>
    <row r="76" spans="1:31" s="2" customFormat="1" ht="12.5" hidden="1">
      <c r="A76" s="33"/>
      <c r="B76" s="34"/>
      <c r="C76" s="33"/>
      <c r="D76" s="46" t="s">
        <v>51</v>
      </c>
      <c r="E76" s="36"/>
      <c r="F76" s="109" t="s">
        <v>52</v>
      </c>
      <c r="G76" s="46" t="s">
        <v>51</v>
      </c>
      <c r="H76" s="36"/>
      <c r="I76" s="36"/>
      <c r="J76" s="110" t="s">
        <v>52</v>
      </c>
      <c r="K76" s="36"/>
      <c r="L76" s="43"/>
      <c r="S76" s="33"/>
      <c r="T76" s="33"/>
      <c r="U76" s="33"/>
      <c r="V76" s="33"/>
      <c r="W76" s="33"/>
      <c r="X76" s="33"/>
      <c r="Y76" s="33"/>
      <c r="Z76" s="33"/>
      <c r="AA76" s="33"/>
      <c r="AB76" s="33"/>
      <c r="AC76" s="33"/>
      <c r="AD76" s="33"/>
      <c r="AE76" s="33"/>
    </row>
    <row r="77" spans="1:31" s="2" customFormat="1" ht="14.4"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0" hidden="1"/>
    <row r="79" ht="10" hidden="1"/>
    <row r="80" ht="10" hidden="1"/>
    <row r="81" spans="1:31" s="2" customFormat="1" ht="7" customHeight="1" hidden="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5" customHeight="1" hidden="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7" customHeight="1" hidden="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hidden="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hidden="1">
      <c r="A85" s="33"/>
      <c r="B85" s="34"/>
      <c r="C85" s="33"/>
      <c r="D85" s="33"/>
      <c r="E85" s="263" t="str">
        <f>E7</f>
        <v>Oprava trati v úseku Újezdec u Luhačovic - Luhačovice</v>
      </c>
      <c r="F85" s="264"/>
      <c r="G85" s="264"/>
      <c r="H85" s="264"/>
      <c r="I85" s="33"/>
      <c r="J85" s="33"/>
      <c r="K85" s="33"/>
      <c r="L85" s="43"/>
      <c r="S85" s="33"/>
      <c r="T85" s="33"/>
      <c r="U85" s="33"/>
      <c r="V85" s="33"/>
      <c r="W85" s="33"/>
      <c r="X85" s="33"/>
      <c r="Y85" s="33"/>
      <c r="Z85" s="33"/>
      <c r="AA85" s="33"/>
      <c r="AB85" s="33"/>
      <c r="AC85" s="33"/>
      <c r="AD85" s="33"/>
      <c r="AE85" s="33"/>
    </row>
    <row r="86" spans="1:31" s="2" customFormat="1" ht="12" customHeight="1" hidden="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hidden="1">
      <c r="A87" s="33"/>
      <c r="B87" s="34"/>
      <c r="C87" s="33"/>
      <c r="D87" s="33"/>
      <c r="E87" s="243" t="str">
        <f>E9</f>
        <v>VON - Vedlejší a ostatní náklady</v>
      </c>
      <c r="F87" s="265"/>
      <c r="G87" s="265"/>
      <c r="H87" s="265"/>
      <c r="I87" s="33"/>
      <c r="J87" s="33"/>
      <c r="K87" s="33"/>
      <c r="L87" s="43"/>
      <c r="S87" s="33"/>
      <c r="T87" s="33"/>
      <c r="U87" s="33"/>
      <c r="V87" s="33"/>
      <c r="W87" s="33"/>
      <c r="X87" s="33"/>
      <c r="Y87" s="33"/>
      <c r="Z87" s="33"/>
      <c r="AA87" s="33"/>
      <c r="AB87" s="33"/>
      <c r="AC87" s="33"/>
      <c r="AD87" s="33"/>
      <c r="AE87" s="33"/>
    </row>
    <row r="88" spans="1:31" s="2" customFormat="1" ht="7" customHeight="1" hidden="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hidden="1">
      <c r="A89" s="33"/>
      <c r="B89" s="34"/>
      <c r="C89" s="28" t="s">
        <v>20</v>
      </c>
      <c r="D89" s="33"/>
      <c r="E89" s="33"/>
      <c r="F89" s="26" t="str">
        <f>F12</f>
        <v xml:space="preserve"> </v>
      </c>
      <c r="G89" s="33"/>
      <c r="H89" s="33"/>
      <c r="I89" s="28" t="s">
        <v>22</v>
      </c>
      <c r="J89" s="56" t="str">
        <f>IF(J12="","",J12)</f>
        <v>16. 8. 2023</v>
      </c>
      <c r="K89" s="33"/>
      <c r="L89" s="43"/>
      <c r="S89" s="33"/>
      <c r="T89" s="33"/>
      <c r="U89" s="33"/>
      <c r="V89" s="33"/>
      <c r="W89" s="33"/>
      <c r="X89" s="33"/>
      <c r="Y89" s="33"/>
      <c r="Z89" s="33"/>
      <c r="AA89" s="33"/>
      <c r="AB89" s="33"/>
      <c r="AC89" s="33"/>
      <c r="AD89" s="33"/>
      <c r="AE89" s="33"/>
    </row>
    <row r="90" spans="1:31" s="2" customFormat="1" ht="7" customHeight="1" hidden="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hidden="1">
      <c r="A91" s="33"/>
      <c r="B91" s="34"/>
      <c r="C91" s="28" t="s">
        <v>24</v>
      </c>
      <c r="D91" s="33"/>
      <c r="E91" s="33"/>
      <c r="F91" s="26" t="str">
        <f>E15</f>
        <v>Správa železnic s.o.</v>
      </c>
      <c r="G91" s="33"/>
      <c r="H91" s="33"/>
      <c r="I91" s="28" t="s">
        <v>32</v>
      </c>
      <c r="J91" s="31" t="str">
        <f>E21</f>
        <v xml:space="preserve"> </v>
      </c>
      <c r="K91" s="33"/>
      <c r="L91" s="43"/>
      <c r="S91" s="33"/>
      <c r="T91" s="33"/>
      <c r="U91" s="33"/>
      <c r="V91" s="33"/>
      <c r="W91" s="33"/>
      <c r="X91" s="33"/>
      <c r="Y91" s="33"/>
      <c r="Z91" s="33"/>
      <c r="AA91" s="33"/>
      <c r="AB91" s="33"/>
      <c r="AC91" s="33"/>
      <c r="AD91" s="33"/>
      <c r="AE91" s="33"/>
    </row>
    <row r="92" spans="1:31" s="2" customFormat="1" ht="15.15" customHeight="1" hidden="1">
      <c r="A92" s="33"/>
      <c r="B92" s="34"/>
      <c r="C92" s="28" t="s">
        <v>30</v>
      </c>
      <c r="D92" s="33"/>
      <c r="E92" s="33"/>
      <c r="F92" s="26" t="str">
        <f>IF(E18="","",E18)</f>
        <v>Vyplň údaj</v>
      </c>
      <c r="G92" s="33"/>
      <c r="H92" s="33"/>
      <c r="I92" s="28" t="s">
        <v>34</v>
      </c>
      <c r="J92" s="31" t="str">
        <f>E24</f>
        <v xml:space="preserve"> </v>
      </c>
      <c r="K92" s="33"/>
      <c r="L92" s="43"/>
      <c r="S92" s="33"/>
      <c r="T92" s="33"/>
      <c r="U92" s="33"/>
      <c r="V92" s="33"/>
      <c r="W92" s="33"/>
      <c r="X92" s="33"/>
      <c r="Y92" s="33"/>
      <c r="Z92" s="33"/>
      <c r="AA92" s="33"/>
      <c r="AB92" s="33"/>
      <c r="AC92" s="33"/>
      <c r="AD92" s="33"/>
      <c r="AE92" s="33"/>
    </row>
    <row r="93" spans="1:31" s="2" customFormat="1" ht="10.25" customHeight="1" hidden="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hidden="1">
      <c r="A94" s="33"/>
      <c r="B94" s="34"/>
      <c r="C94" s="111" t="s">
        <v>109</v>
      </c>
      <c r="D94" s="103"/>
      <c r="E94" s="103"/>
      <c r="F94" s="103"/>
      <c r="G94" s="103"/>
      <c r="H94" s="103"/>
      <c r="I94" s="103"/>
      <c r="J94" s="112" t="s">
        <v>110</v>
      </c>
      <c r="K94" s="103"/>
      <c r="L94" s="43"/>
      <c r="S94" s="33"/>
      <c r="T94" s="33"/>
      <c r="U94" s="33"/>
      <c r="V94" s="33"/>
      <c r="W94" s="33"/>
      <c r="X94" s="33"/>
      <c r="Y94" s="33"/>
      <c r="Z94" s="33"/>
      <c r="AA94" s="33"/>
      <c r="AB94" s="33"/>
      <c r="AC94" s="33"/>
      <c r="AD94" s="33"/>
      <c r="AE94" s="33"/>
    </row>
    <row r="95" spans="1:31" s="2" customFormat="1" ht="10.25" customHeight="1" hidden="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75" customHeight="1" hidden="1">
      <c r="A96" s="33"/>
      <c r="B96" s="34"/>
      <c r="C96" s="113" t="s">
        <v>111</v>
      </c>
      <c r="D96" s="33"/>
      <c r="E96" s="33"/>
      <c r="F96" s="33"/>
      <c r="G96" s="33"/>
      <c r="H96" s="33"/>
      <c r="I96" s="33"/>
      <c r="J96" s="72">
        <f>J117</f>
        <v>0</v>
      </c>
      <c r="K96" s="33"/>
      <c r="L96" s="43"/>
      <c r="S96" s="33"/>
      <c r="T96" s="33"/>
      <c r="U96" s="33"/>
      <c r="V96" s="33"/>
      <c r="W96" s="33"/>
      <c r="X96" s="33"/>
      <c r="Y96" s="33"/>
      <c r="Z96" s="33"/>
      <c r="AA96" s="33"/>
      <c r="AB96" s="33"/>
      <c r="AC96" s="33"/>
      <c r="AD96" s="33"/>
      <c r="AE96" s="33"/>
      <c r="AU96" s="18" t="s">
        <v>112</v>
      </c>
    </row>
    <row r="97" spans="2:12" s="9" customFormat="1" ht="25" customHeight="1" hidden="1">
      <c r="B97" s="114"/>
      <c r="D97" s="115" t="s">
        <v>614</v>
      </c>
      <c r="E97" s="116"/>
      <c r="F97" s="116"/>
      <c r="G97" s="116"/>
      <c r="H97" s="116"/>
      <c r="I97" s="116"/>
      <c r="J97" s="117">
        <f>J118</f>
        <v>0</v>
      </c>
      <c r="L97" s="114"/>
    </row>
    <row r="98" spans="1:31" s="2" customFormat="1" ht="21.75" customHeight="1" hidden="1">
      <c r="A98" s="33"/>
      <c r="B98" s="34"/>
      <c r="C98" s="33"/>
      <c r="D98" s="33"/>
      <c r="E98" s="33"/>
      <c r="F98" s="33"/>
      <c r="G98" s="33"/>
      <c r="H98" s="33"/>
      <c r="I98" s="33"/>
      <c r="J98" s="33"/>
      <c r="K98" s="33"/>
      <c r="L98" s="43"/>
      <c r="S98" s="33"/>
      <c r="T98" s="33"/>
      <c r="U98" s="33"/>
      <c r="V98" s="33"/>
      <c r="W98" s="33"/>
      <c r="X98" s="33"/>
      <c r="Y98" s="33"/>
      <c r="Z98" s="33"/>
      <c r="AA98" s="33"/>
      <c r="AB98" s="33"/>
      <c r="AC98" s="33"/>
      <c r="AD98" s="33"/>
      <c r="AE98" s="33"/>
    </row>
    <row r="99" spans="1:31" s="2" customFormat="1" ht="7" customHeight="1" hidden="1">
      <c r="A99" s="33"/>
      <c r="B99" s="48"/>
      <c r="C99" s="49"/>
      <c r="D99" s="49"/>
      <c r="E99" s="49"/>
      <c r="F99" s="49"/>
      <c r="G99" s="49"/>
      <c r="H99" s="49"/>
      <c r="I99" s="49"/>
      <c r="J99" s="49"/>
      <c r="K99" s="49"/>
      <c r="L99" s="43"/>
      <c r="S99" s="33"/>
      <c r="T99" s="33"/>
      <c r="U99" s="33"/>
      <c r="V99" s="33"/>
      <c r="W99" s="33"/>
      <c r="X99" s="33"/>
      <c r="Y99" s="33"/>
      <c r="Z99" s="33"/>
      <c r="AA99" s="33"/>
      <c r="AB99" s="33"/>
      <c r="AC99" s="33"/>
      <c r="AD99" s="33"/>
      <c r="AE99" s="33"/>
    </row>
    <row r="100" ht="10" hidden="1"/>
    <row r="101" ht="10" hidden="1"/>
    <row r="102" ht="10" hidden="1"/>
    <row r="103" spans="1:31" s="2" customFormat="1" ht="7" customHeight="1">
      <c r="A103" s="33"/>
      <c r="B103" s="50"/>
      <c r="C103" s="51"/>
      <c r="D103" s="51"/>
      <c r="E103" s="51"/>
      <c r="F103" s="51"/>
      <c r="G103" s="51"/>
      <c r="H103" s="51"/>
      <c r="I103" s="51"/>
      <c r="J103" s="51"/>
      <c r="K103" s="51"/>
      <c r="L103" s="43"/>
      <c r="S103" s="33"/>
      <c r="T103" s="33"/>
      <c r="U103" s="33"/>
      <c r="V103" s="33"/>
      <c r="W103" s="33"/>
      <c r="X103" s="33"/>
      <c r="Y103" s="33"/>
      <c r="Z103" s="33"/>
      <c r="AA103" s="33"/>
      <c r="AB103" s="33"/>
      <c r="AC103" s="33"/>
      <c r="AD103" s="33"/>
      <c r="AE103" s="33"/>
    </row>
    <row r="104" spans="1:31" s="2" customFormat="1" ht="25" customHeight="1">
      <c r="A104" s="33"/>
      <c r="B104" s="34"/>
      <c r="C104" s="22" t="s">
        <v>117</v>
      </c>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7" customHeight="1">
      <c r="A105" s="33"/>
      <c r="B105" s="34"/>
      <c r="C105" s="33"/>
      <c r="D105" s="33"/>
      <c r="E105" s="33"/>
      <c r="F105" s="33"/>
      <c r="G105" s="33"/>
      <c r="H105" s="33"/>
      <c r="I105" s="33"/>
      <c r="J105" s="33"/>
      <c r="K105" s="33"/>
      <c r="L105" s="43"/>
      <c r="S105" s="33"/>
      <c r="T105" s="33"/>
      <c r="U105" s="33"/>
      <c r="V105" s="33"/>
      <c r="W105" s="33"/>
      <c r="X105" s="33"/>
      <c r="Y105" s="33"/>
      <c r="Z105" s="33"/>
      <c r="AA105" s="33"/>
      <c r="AB105" s="33"/>
      <c r="AC105" s="33"/>
      <c r="AD105" s="33"/>
      <c r="AE105" s="33"/>
    </row>
    <row r="106" spans="1:31" s="2" customFormat="1" ht="12" customHeight="1">
      <c r="A106" s="33"/>
      <c r="B106" s="34"/>
      <c r="C106" s="28" t="s">
        <v>16</v>
      </c>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16.5" customHeight="1">
      <c r="A107" s="33"/>
      <c r="B107" s="34"/>
      <c r="C107" s="33"/>
      <c r="D107" s="33"/>
      <c r="E107" s="263" t="str">
        <f>E7</f>
        <v>Oprava trati v úseku Újezdec u Luhačovic - Luhačovice</v>
      </c>
      <c r="F107" s="264"/>
      <c r="G107" s="264"/>
      <c r="H107" s="264"/>
      <c r="I107" s="33"/>
      <c r="J107" s="33"/>
      <c r="K107" s="33"/>
      <c r="L107" s="43"/>
      <c r="S107" s="33"/>
      <c r="T107" s="33"/>
      <c r="U107" s="33"/>
      <c r="V107" s="33"/>
      <c r="W107" s="33"/>
      <c r="X107" s="33"/>
      <c r="Y107" s="33"/>
      <c r="Z107" s="33"/>
      <c r="AA107" s="33"/>
      <c r="AB107" s="33"/>
      <c r="AC107" s="33"/>
      <c r="AD107" s="33"/>
      <c r="AE107" s="33"/>
    </row>
    <row r="108" spans="1:31" s="2" customFormat="1" ht="12" customHeight="1">
      <c r="A108" s="33"/>
      <c r="B108" s="34"/>
      <c r="C108" s="28" t="s">
        <v>106</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6.5" customHeight="1">
      <c r="A109" s="33"/>
      <c r="B109" s="34"/>
      <c r="C109" s="33"/>
      <c r="D109" s="33"/>
      <c r="E109" s="243" t="str">
        <f>E9</f>
        <v>VON - Vedlejší a ostatní náklady</v>
      </c>
      <c r="F109" s="265"/>
      <c r="G109" s="265"/>
      <c r="H109" s="265"/>
      <c r="I109" s="33"/>
      <c r="J109" s="33"/>
      <c r="K109" s="33"/>
      <c r="L109" s="43"/>
      <c r="S109" s="33"/>
      <c r="T109" s="33"/>
      <c r="U109" s="33"/>
      <c r="V109" s="33"/>
      <c r="W109" s="33"/>
      <c r="X109" s="33"/>
      <c r="Y109" s="33"/>
      <c r="Z109" s="33"/>
      <c r="AA109" s="33"/>
      <c r="AB109" s="33"/>
      <c r="AC109" s="33"/>
      <c r="AD109" s="33"/>
      <c r="AE109" s="33"/>
    </row>
    <row r="110" spans="1:31" s="2" customFormat="1" ht="7"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20</v>
      </c>
      <c r="D111" s="33"/>
      <c r="E111" s="33"/>
      <c r="F111" s="26" t="str">
        <f>F12</f>
        <v xml:space="preserve"> </v>
      </c>
      <c r="G111" s="33"/>
      <c r="H111" s="33"/>
      <c r="I111" s="28" t="s">
        <v>22</v>
      </c>
      <c r="J111" s="56" t="str">
        <f>IF(J12="","",J12)</f>
        <v>16. 8. 2023</v>
      </c>
      <c r="K111" s="33"/>
      <c r="L111" s="43"/>
      <c r="S111" s="33"/>
      <c r="T111" s="33"/>
      <c r="U111" s="33"/>
      <c r="V111" s="33"/>
      <c r="W111" s="33"/>
      <c r="X111" s="33"/>
      <c r="Y111" s="33"/>
      <c r="Z111" s="33"/>
      <c r="AA111" s="33"/>
      <c r="AB111" s="33"/>
      <c r="AC111" s="33"/>
      <c r="AD111" s="33"/>
      <c r="AE111" s="33"/>
    </row>
    <row r="112" spans="1:31" s="2" customFormat="1" ht="7"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5.15" customHeight="1">
      <c r="A113" s="33"/>
      <c r="B113" s="34"/>
      <c r="C113" s="28" t="s">
        <v>24</v>
      </c>
      <c r="D113" s="33"/>
      <c r="E113" s="33"/>
      <c r="F113" s="26" t="str">
        <f>E15</f>
        <v>Správa železnic s.o.</v>
      </c>
      <c r="G113" s="33"/>
      <c r="H113" s="33"/>
      <c r="I113" s="28" t="s">
        <v>32</v>
      </c>
      <c r="J113" s="31" t="str">
        <f>E21</f>
        <v xml:space="preserve"> </v>
      </c>
      <c r="K113" s="33"/>
      <c r="L113" s="43"/>
      <c r="S113" s="33"/>
      <c r="T113" s="33"/>
      <c r="U113" s="33"/>
      <c r="V113" s="33"/>
      <c r="W113" s="33"/>
      <c r="X113" s="33"/>
      <c r="Y113" s="33"/>
      <c r="Z113" s="33"/>
      <c r="AA113" s="33"/>
      <c r="AB113" s="33"/>
      <c r="AC113" s="33"/>
      <c r="AD113" s="33"/>
      <c r="AE113" s="33"/>
    </row>
    <row r="114" spans="1:31" s="2" customFormat="1" ht="15.15" customHeight="1">
      <c r="A114" s="33"/>
      <c r="B114" s="34"/>
      <c r="C114" s="28" t="s">
        <v>30</v>
      </c>
      <c r="D114" s="33"/>
      <c r="E114" s="33"/>
      <c r="F114" s="26" t="str">
        <f>IF(E18="","",E18)</f>
        <v>Vyplň údaj</v>
      </c>
      <c r="G114" s="33"/>
      <c r="H114" s="33"/>
      <c r="I114" s="28" t="s">
        <v>34</v>
      </c>
      <c r="J114" s="31" t="str">
        <f>E24</f>
        <v xml:space="preserve"> </v>
      </c>
      <c r="K114" s="33"/>
      <c r="L114" s="43"/>
      <c r="S114" s="33"/>
      <c r="T114" s="33"/>
      <c r="U114" s="33"/>
      <c r="V114" s="33"/>
      <c r="W114" s="33"/>
      <c r="X114" s="33"/>
      <c r="Y114" s="33"/>
      <c r="Z114" s="33"/>
      <c r="AA114" s="33"/>
      <c r="AB114" s="33"/>
      <c r="AC114" s="33"/>
      <c r="AD114" s="33"/>
      <c r="AE114" s="33"/>
    </row>
    <row r="115" spans="1:31" s="2" customFormat="1" ht="10.2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11" customFormat="1" ht="29.25" customHeight="1">
      <c r="A116" s="122"/>
      <c r="B116" s="123"/>
      <c r="C116" s="124" t="s">
        <v>118</v>
      </c>
      <c r="D116" s="125" t="s">
        <v>61</v>
      </c>
      <c r="E116" s="125" t="s">
        <v>57</v>
      </c>
      <c r="F116" s="125" t="s">
        <v>58</v>
      </c>
      <c r="G116" s="125" t="s">
        <v>119</v>
      </c>
      <c r="H116" s="125" t="s">
        <v>120</v>
      </c>
      <c r="I116" s="125" t="s">
        <v>121</v>
      </c>
      <c r="J116" s="125" t="s">
        <v>110</v>
      </c>
      <c r="K116" s="126" t="s">
        <v>122</v>
      </c>
      <c r="L116" s="127"/>
      <c r="M116" s="63" t="s">
        <v>1</v>
      </c>
      <c r="N116" s="64" t="s">
        <v>40</v>
      </c>
      <c r="O116" s="64" t="s">
        <v>123</v>
      </c>
      <c r="P116" s="64" t="s">
        <v>124</v>
      </c>
      <c r="Q116" s="64" t="s">
        <v>125</v>
      </c>
      <c r="R116" s="64" t="s">
        <v>126</v>
      </c>
      <c r="S116" s="64" t="s">
        <v>127</v>
      </c>
      <c r="T116" s="65" t="s">
        <v>128</v>
      </c>
      <c r="U116" s="122"/>
      <c r="V116" s="122"/>
      <c r="W116" s="122"/>
      <c r="X116" s="122"/>
      <c r="Y116" s="122"/>
      <c r="Z116" s="122"/>
      <c r="AA116" s="122"/>
      <c r="AB116" s="122"/>
      <c r="AC116" s="122"/>
      <c r="AD116" s="122"/>
      <c r="AE116" s="122"/>
    </row>
    <row r="117" spans="1:63" s="2" customFormat="1" ht="22.75" customHeight="1">
      <c r="A117" s="33"/>
      <c r="B117" s="34"/>
      <c r="C117" s="70" t="s">
        <v>129</v>
      </c>
      <c r="D117" s="33"/>
      <c r="E117" s="33"/>
      <c r="F117" s="33"/>
      <c r="G117" s="33"/>
      <c r="H117" s="33"/>
      <c r="I117" s="33"/>
      <c r="J117" s="128">
        <f>BK117</f>
        <v>0</v>
      </c>
      <c r="K117" s="33"/>
      <c r="L117" s="34"/>
      <c r="M117" s="66"/>
      <c r="N117" s="57"/>
      <c r="O117" s="67"/>
      <c r="P117" s="129">
        <f>P118</f>
        <v>0</v>
      </c>
      <c r="Q117" s="67"/>
      <c r="R117" s="129">
        <f>R118</f>
        <v>0</v>
      </c>
      <c r="S117" s="67"/>
      <c r="T117" s="130">
        <f>T118</f>
        <v>0</v>
      </c>
      <c r="U117" s="33"/>
      <c r="V117" s="33"/>
      <c r="W117" s="33"/>
      <c r="X117" s="33"/>
      <c r="Y117" s="33"/>
      <c r="Z117" s="33"/>
      <c r="AA117" s="33"/>
      <c r="AB117" s="33"/>
      <c r="AC117" s="33"/>
      <c r="AD117" s="33"/>
      <c r="AE117" s="33"/>
      <c r="AT117" s="18" t="s">
        <v>75</v>
      </c>
      <c r="AU117" s="18" t="s">
        <v>112</v>
      </c>
      <c r="BK117" s="131">
        <f>BK118</f>
        <v>0</v>
      </c>
    </row>
    <row r="118" spans="2:63" s="12" customFormat="1" ht="25.9" customHeight="1">
      <c r="B118" s="132"/>
      <c r="D118" s="133" t="s">
        <v>75</v>
      </c>
      <c r="E118" s="134" t="s">
        <v>615</v>
      </c>
      <c r="F118" s="134" t="s">
        <v>616</v>
      </c>
      <c r="I118" s="135"/>
      <c r="J118" s="136">
        <f>BK118</f>
        <v>0</v>
      </c>
      <c r="L118" s="132"/>
      <c r="M118" s="137"/>
      <c r="N118" s="138"/>
      <c r="O118" s="138"/>
      <c r="P118" s="139">
        <f>SUM(P119:P136)</f>
        <v>0</v>
      </c>
      <c r="Q118" s="138"/>
      <c r="R118" s="139">
        <f>SUM(R119:R136)</f>
        <v>0</v>
      </c>
      <c r="S118" s="138"/>
      <c r="T118" s="140">
        <f>SUM(T119:T136)</f>
        <v>0</v>
      </c>
      <c r="AR118" s="133" t="s">
        <v>133</v>
      </c>
      <c r="AT118" s="141" t="s">
        <v>75</v>
      </c>
      <c r="AU118" s="141" t="s">
        <v>76</v>
      </c>
      <c r="AY118" s="133" t="s">
        <v>132</v>
      </c>
      <c r="BK118" s="142">
        <f>SUM(BK119:BK136)</f>
        <v>0</v>
      </c>
    </row>
    <row r="119" spans="1:65" s="2" customFormat="1" ht="16.5" customHeight="1">
      <c r="A119" s="33"/>
      <c r="B119" s="145"/>
      <c r="C119" s="146" t="s">
        <v>84</v>
      </c>
      <c r="D119" s="146" t="s">
        <v>135</v>
      </c>
      <c r="E119" s="147" t="s">
        <v>617</v>
      </c>
      <c r="F119" s="148" t="s">
        <v>618</v>
      </c>
      <c r="G119" s="149" t="s">
        <v>138</v>
      </c>
      <c r="H119" s="150">
        <v>2.5</v>
      </c>
      <c r="I119" s="151"/>
      <c r="J119" s="152">
        <f>ROUND(I119*H119,2)</f>
        <v>0</v>
      </c>
      <c r="K119" s="148" t="s">
        <v>139</v>
      </c>
      <c r="L119" s="34"/>
      <c r="M119" s="153" t="s">
        <v>1</v>
      </c>
      <c r="N119" s="154" t="s">
        <v>41</v>
      </c>
      <c r="O119" s="59"/>
      <c r="P119" s="155">
        <f>O119*H119</f>
        <v>0</v>
      </c>
      <c r="Q119" s="155">
        <v>0</v>
      </c>
      <c r="R119" s="155">
        <f>Q119*H119</f>
        <v>0</v>
      </c>
      <c r="S119" s="155">
        <v>0</v>
      </c>
      <c r="T119" s="156">
        <f>S119*H119</f>
        <v>0</v>
      </c>
      <c r="U119" s="33"/>
      <c r="V119" s="33"/>
      <c r="W119" s="33"/>
      <c r="X119" s="33"/>
      <c r="Y119" s="33"/>
      <c r="Z119" s="33"/>
      <c r="AA119" s="33"/>
      <c r="AB119" s="33"/>
      <c r="AC119" s="33"/>
      <c r="AD119" s="33"/>
      <c r="AE119" s="33"/>
      <c r="AR119" s="157" t="s">
        <v>140</v>
      </c>
      <c r="AT119" s="157" t="s">
        <v>135</v>
      </c>
      <c r="AU119" s="157" t="s">
        <v>84</v>
      </c>
      <c r="AY119" s="18" t="s">
        <v>132</v>
      </c>
      <c r="BE119" s="158">
        <f>IF(N119="základní",J119,0)</f>
        <v>0</v>
      </c>
      <c r="BF119" s="158">
        <f>IF(N119="snížená",J119,0)</f>
        <v>0</v>
      </c>
      <c r="BG119" s="158">
        <f>IF(N119="zákl. přenesená",J119,0)</f>
        <v>0</v>
      </c>
      <c r="BH119" s="158">
        <f>IF(N119="sníž. přenesená",J119,0)</f>
        <v>0</v>
      </c>
      <c r="BI119" s="158">
        <f>IF(N119="nulová",J119,0)</f>
        <v>0</v>
      </c>
      <c r="BJ119" s="18" t="s">
        <v>84</v>
      </c>
      <c r="BK119" s="158">
        <f>ROUND(I119*H119,2)</f>
        <v>0</v>
      </c>
      <c r="BL119" s="18" t="s">
        <v>140</v>
      </c>
      <c r="BM119" s="157" t="s">
        <v>619</v>
      </c>
    </row>
    <row r="120" spans="1:47" s="2" customFormat="1" ht="10">
      <c r="A120" s="33"/>
      <c r="B120" s="34"/>
      <c r="C120" s="33"/>
      <c r="D120" s="159" t="s">
        <v>142</v>
      </c>
      <c r="E120" s="33"/>
      <c r="F120" s="160" t="s">
        <v>618</v>
      </c>
      <c r="G120" s="33"/>
      <c r="H120" s="33"/>
      <c r="I120" s="161"/>
      <c r="J120" s="33"/>
      <c r="K120" s="33"/>
      <c r="L120" s="34"/>
      <c r="M120" s="162"/>
      <c r="N120" s="163"/>
      <c r="O120" s="59"/>
      <c r="P120" s="59"/>
      <c r="Q120" s="59"/>
      <c r="R120" s="59"/>
      <c r="S120" s="59"/>
      <c r="T120" s="60"/>
      <c r="U120" s="33"/>
      <c r="V120" s="33"/>
      <c r="W120" s="33"/>
      <c r="X120" s="33"/>
      <c r="Y120" s="33"/>
      <c r="Z120" s="33"/>
      <c r="AA120" s="33"/>
      <c r="AB120" s="33"/>
      <c r="AC120" s="33"/>
      <c r="AD120" s="33"/>
      <c r="AE120" s="33"/>
      <c r="AT120" s="18" t="s">
        <v>142</v>
      </c>
      <c r="AU120" s="18" t="s">
        <v>84</v>
      </c>
    </row>
    <row r="121" spans="1:65" s="2" customFormat="1" ht="16.5" customHeight="1">
      <c r="A121" s="33"/>
      <c r="B121" s="145"/>
      <c r="C121" s="146" t="s">
        <v>86</v>
      </c>
      <c r="D121" s="146" t="s">
        <v>135</v>
      </c>
      <c r="E121" s="147" t="s">
        <v>620</v>
      </c>
      <c r="F121" s="148" t="s">
        <v>621</v>
      </c>
      <c r="G121" s="149" t="s">
        <v>138</v>
      </c>
      <c r="H121" s="150">
        <v>2.5</v>
      </c>
      <c r="I121" s="151"/>
      <c r="J121" s="152">
        <f>ROUND(I121*H121,2)</f>
        <v>0</v>
      </c>
      <c r="K121" s="148" t="s">
        <v>139</v>
      </c>
      <c r="L121" s="34"/>
      <c r="M121" s="153" t="s">
        <v>1</v>
      </c>
      <c r="N121" s="154" t="s">
        <v>41</v>
      </c>
      <c r="O121" s="59"/>
      <c r="P121" s="155">
        <f>O121*H121</f>
        <v>0</v>
      </c>
      <c r="Q121" s="155">
        <v>0</v>
      </c>
      <c r="R121" s="155">
        <f>Q121*H121</f>
        <v>0</v>
      </c>
      <c r="S121" s="155">
        <v>0</v>
      </c>
      <c r="T121" s="156">
        <f>S121*H121</f>
        <v>0</v>
      </c>
      <c r="U121" s="33"/>
      <c r="V121" s="33"/>
      <c r="W121" s="33"/>
      <c r="X121" s="33"/>
      <c r="Y121" s="33"/>
      <c r="Z121" s="33"/>
      <c r="AA121" s="33"/>
      <c r="AB121" s="33"/>
      <c r="AC121" s="33"/>
      <c r="AD121" s="33"/>
      <c r="AE121" s="33"/>
      <c r="AR121" s="157" t="s">
        <v>140</v>
      </c>
      <c r="AT121" s="157" t="s">
        <v>135</v>
      </c>
      <c r="AU121" s="157" t="s">
        <v>84</v>
      </c>
      <c r="AY121" s="18" t="s">
        <v>132</v>
      </c>
      <c r="BE121" s="158">
        <f>IF(N121="základní",J121,0)</f>
        <v>0</v>
      </c>
      <c r="BF121" s="158">
        <f>IF(N121="snížená",J121,0)</f>
        <v>0</v>
      </c>
      <c r="BG121" s="158">
        <f>IF(N121="zákl. přenesená",J121,0)</f>
        <v>0</v>
      </c>
      <c r="BH121" s="158">
        <f>IF(N121="sníž. přenesená",J121,0)</f>
        <v>0</v>
      </c>
      <c r="BI121" s="158">
        <f>IF(N121="nulová",J121,0)</f>
        <v>0</v>
      </c>
      <c r="BJ121" s="18" t="s">
        <v>84</v>
      </c>
      <c r="BK121" s="158">
        <f>ROUND(I121*H121,2)</f>
        <v>0</v>
      </c>
      <c r="BL121" s="18" t="s">
        <v>140</v>
      </c>
      <c r="BM121" s="157" t="s">
        <v>622</v>
      </c>
    </row>
    <row r="122" spans="1:47" s="2" customFormat="1" ht="10">
      <c r="A122" s="33"/>
      <c r="B122" s="34"/>
      <c r="C122" s="33"/>
      <c r="D122" s="159" t="s">
        <v>142</v>
      </c>
      <c r="E122" s="33"/>
      <c r="F122" s="160" t="s">
        <v>621</v>
      </c>
      <c r="G122" s="33"/>
      <c r="H122" s="33"/>
      <c r="I122" s="161"/>
      <c r="J122" s="33"/>
      <c r="K122" s="33"/>
      <c r="L122" s="34"/>
      <c r="M122" s="162"/>
      <c r="N122" s="163"/>
      <c r="O122" s="59"/>
      <c r="P122" s="59"/>
      <c r="Q122" s="59"/>
      <c r="R122" s="59"/>
      <c r="S122" s="59"/>
      <c r="T122" s="60"/>
      <c r="U122" s="33"/>
      <c r="V122" s="33"/>
      <c r="W122" s="33"/>
      <c r="X122" s="33"/>
      <c r="Y122" s="33"/>
      <c r="Z122" s="33"/>
      <c r="AA122" s="33"/>
      <c r="AB122" s="33"/>
      <c r="AC122" s="33"/>
      <c r="AD122" s="33"/>
      <c r="AE122" s="33"/>
      <c r="AT122" s="18" t="s">
        <v>142</v>
      </c>
      <c r="AU122" s="18" t="s">
        <v>84</v>
      </c>
    </row>
    <row r="123" spans="1:65" s="2" customFormat="1" ht="16.5" customHeight="1">
      <c r="A123" s="33"/>
      <c r="B123" s="145"/>
      <c r="C123" s="146" t="s">
        <v>149</v>
      </c>
      <c r="D123" s="146" t="s">
        <v>135</v>
      </c>
      <c r="E123" s="147" t="s">
        <v>623</v>
      </c>
      <c r="F123" s="148" t="s">
        <v>624</v>
      </c>
      <c r="G123" s="149" t="s">
        <v>138</v>
      </c>
      <c r="H123" s="150">
        <v>2.5</v>
      </c>
      <c r="I123" s="151"/>
      <c r="J123" s="152">
        <f>ROUND(I123*H123,2)</f>
        <v>0</v>
      </c>
      <c r="K123" s="148" t="s">
        <v>139</v>
      </c>
      <c r="L123" s="34"/>
      <c r="M123" s="153" t="s">
        <v>1</v>
      </c>
      <c r="N123" s="154" t="s">
        <v>41</v>
      </c>
      <c r="O123" s="59"/>
      <c r="P123" s="155">
        <f>O123*H123</f>
        <v>0</v>
      </c>
      <c r="Q123" s="155">
        <v>0</v>
      </c>
      <c r="R123" s="155">
        <f>Q123*H123</f>
        <v>0</v>
      </c>
      <c r="S123" s="155">
        <v>0</v>
      </c>
      <c r="T123" s="156">
        <f>S123*H123</f>
        <v>0</v>
      </c>
      <c r="U123" s="33"/>
      <c r="V123" s="33"/>
      <c r="W123" s="33"/>
      <c r="X123" s="33"/>
      <c r="Y123" s="33"/>
      <c r="Z123" s="33"/>
      <c r="AA123" s="33"/>
      <c r="AB123" s="33"/>
      <c r="AC123" s="33"/>
      <c r="AD123" s="33"/>
      <c r="AE123" s="33"/>
      <c r="AR123" s="157" t="s">
        <v>140</v>
      </c>
      <c r="AT123" s="157" t="s">
        <v>135</v>
      </c>
      <c r="AU123" s="157" t="s">
        <v>84</v>
      </c>
      <c r="AY123" s="18" t="s">
        <v>132</v>
      </c>
      <c r="BE123" s="158">
        <f>IF(N123="základní",J123,0)</f>
        <v>0</v>
      </c>
      <c r="BF123" s="158">
        <f>IF(N123="snížená",J123,0)</f>
        <v>0</v>
      </c>
      <c r="BG123" s="158">
        <f>IF(N123="zákl. přenesená",J123,0)</f>
        <v>0</v>
      </c>
      <c r="BH123" s="158">
        <f>IF(N123="sníž. přenesená",J123,0)</f>
        <v>0</v>
      </c>
      <c r="BI123" s="158">
        <f>IF(N123="nulová",J123,0)</f>
        <v>0</v>
      </c>
      <c r="BJ123" s="18" t="s">
        <v>84</v>
      </c>
      <c r="BK123" s="158">
        <f>ROUND(I123*H123,2)</f>
        <v>0</v>
      </c>
      <c r="BL123" s="18" t="s">
        <v>140</v>
      </c>
      <c r="BM123" s="157" t="s">
        <v>625</v>
      </c>
    </row>
    <row r="124" spans="1:47" s="2" customFormat="1" ht="10">
      <c r="A124" s="33"/>
      <c r="B124" s="34"/>
      <c r="C124" s="33"/>
      <c r="D124" s="159" t="s">
        <v>142</v>
      </c>
      <c r="E124" s="33"/>
      <c r="F124" s="160" t="s">
        <v>624</v>
      </c>
      <c r="G124" s="33"/>
      <c r="H124" s="33"/>
      <c r="I124" s="161"/>
      <c r="J124" s="33"/>
      <c r="K124" s="33"/>
      <c r="L124" s="34"/>
      <c r="M124" s="162"/>
      <c r="N124" s="163"/>
      <c r="O124" s="59"/>
      <c r="P124" s="59"/>
      <c r="Q124" s="59"/>
      <c r="R124" s="59"/>
      <c r="S124" s="59"/>
      <c r="T124" s="60"/>
      <c r="U124" s="33"/>
      <c r="V124" s="33"/>
      <c r="W124" s="33"/>
      <c r="X124" s="33"/>
      <c r="Y124" s="33"/>
      <c r="Z124" s="33"/>
      <c r="AA124" s="33"/>
      <c r="AB124" s="33"/>
      <c r="AC124" s="33"/>
      <c r="AD124" s="33"/>
      <c r="AE124" s="33"/>
      <c r="AT124" s="18" t="s">
        <v>142</v>
      </c>
      <c r="AU124" s="18" t="s">
        <v>84</v>
      </c>
    </row>
    <row r="125" spans="1:65" s="2" customFormat="1" ht="16.5" customHeight="1">
      <c r="A125" s="33"/>
      <c r="B125" s="145"/>
      <c r="C125" s="146" t="s">
        <v>140</v>
      </c>
      <c r="D125" s="146" t="s">
        <v>135</v>
      </c>
      <c r="E125" s="147" t="s">
        <v>626</v>
      </c>
      <c r="F125" s="148" t="s">
        <v>627</v>
      </c>
      <c r="G125" s="149" t="s">
        <v>628</v>
      </c>
      <c r="H125" s="150">
        <v>20</v>
      </c>
      <c r="I125" s="151"/>
      <c r="J125" s="152">
        <f>ROUND(I125*H125,2)</f>
        <v>0</v>
      </c>
      <c r="K125" s="148" t="s">
        <v>139</v>
      </c>
      <c r="L125" s="34"/>
      <c r="M125" s="153" t="s">
        <v>1</v>
      </c>
      <c r="N125" s="154" t="s">
        <v>41</v>
      </c>
      <c r="O125" s="59"/>
      <c r="P125" s="155">
        <f>O125*H125</f>
        <v>0</v>
      </c>
      <c r="Q125" s="155">
        <v>0</v>
      </c>
      <c r="R125" s="155">
        <f>Q125*H125</f>
        <v>0</v>
      </c>
      <c r="S125" s="155">
        <v>0</v>
      </c>
      <c r="T125" s="156">
        <f>S125*H125</f>
        <v>0</v>
      </c>
      <c r="U125" s="33"/>
      <c r="V125" s="33"/>
      <c r="W125" s="33"/>
      <c r="X125" s="33"/>
      <c r="Y125" s="33"/>
      <c r="Z125" s="33"/>
      <c r="AA125" s="33"/>
      <c r="AB125" s="33"/>
      <c r="AC125" s="33"/>
      <c r="AD125" s="33"/>
      <c r="AE125" s="33"/>
      <c r="AR125" s="157" t="s">
        <v>140</v>
      </c>
      <c r="AT125" s="157" t="s">
        <v>135</v>
      </c>
      <c r="AU125" s="157" t="s">
        <v>84</v>
      </c>
      <c r="AY125" s="18" t="s">
        <v>132</v>
      </c>
      <c r="BE125" s="158">
        <f>IF(N125="základní",J125,0)</f>
        <v>0</v>
      </c>
      <c r="BF125" s="158">
        <f>IF(N125="snížená",J125,0)</f>
        <v>0</v>
      </c>
      <c r="BG125" s="158">
        <f>IF(N125="zákl. přenesená",J125,0)</f>
        <v>0</v>
      </c>
      <c r="BH125" s="158">
        <f>IF(N125="sníž. přenesená",J125,0)</f>
        <v>0</v>
      </c>
      <c r="BI125" s="158">
        <f>IF(N125="nulová",J125,0)</f>
        <v>0</v>
      </c>
      <c r="BJ125" s="18" t="s">
        <v>84</v>
      </c>
      <c r="BK125" s="158">
        <f>ROUND(I125*H125,2)</f>
        <v>0</v>
      </c>
      <c r="BL125" s="18" t="s">
        <v>140</v>
      </c>
      <c r="BM125" s="157" t="s">
        <v>629</v>
      </c>
    </row>
    <row r="126" spans="1:47" s="2" customFormat="1" ht="27">
      <c r="A126" s="33"/>
      <c r="B126" s="34"/>
      <c r="C126" s="33"/>
      <c r="D126" s="159" t="s">
        <v>142</v>
      </c>
      <c r="E126" s="33"/>
      <c r="F126" s="160" t="s">
        <v>630</v>
      </c>
      <c r="G126" s="33"/>
      <c r="H126" s="33"/>
      <c r="I126" s="161"/>
      <c r="J126" s="33"/>
      <c r="K126" s="33"/>
      <c r="L126" s="34"/>
      <c r="M126" s="162"/>
      <c r="N126" s="163"/>
      <c r="O126" s="59"/>
      <c r="P126" s="59"/>
      <c r="Q126" s="59"/>
      <c r="R126" s="59"/>
      <c r="S126" s="59"/>
      <c r="T126" s="60"/>
      <c r="U126" s="33"/>
      <c r="V126" s="33"/>
      <c r="W126" s="33"/>
      <c r="X126" s="33"/>
      <c r="Y126" s="33"/>
      <c r="Z126" s="33"/>
      <c r="AA126" s="33"/>
      <c r="AB126" s="33"/>
      <c r="AC126" s="33"/>
      <c r="AD126" s="33"/>
      <c r="AE126" s="33"/>
      <c r="AT126" s="18" t="s">
        <v>142</v>
      </c>
      <c r="AU126" s="18" t="s">
        <v>84</v>
      </c>
    </row>
    <row r="127" spans="1:65" s="2" customFormat="1" ht="37.75" customHeight="1">
      <c r="A127" s="33"/>
      <c r="B127" s="145"/>
      <c r="C127" s="146" t="s">
        <v>133</v>
      </c>
      <c r="D127" s="146" t="s">
        <v>135</v>
      </c>
      <c r="E127" s="147" t="s">
        <v>631</v>
      </c>
      <c r="F127" s="148" t="s">
        <v>632</v>
      </c>
      <c r="G127" s="149" t="s">
        <v>633</v>
      </c>
      <c r="H127" s="150">
        <v>1</v>
      </c>
      <c r="I127" s="151"/>
      <c r="J127" s="152">
        <f>ROUND(I127*H127,2)</f>
        <v>0</v>
      </c>
      <c r="K127" s="148" t="s">
        <v>139</v>
      </c>
      <c r="L127" s="34"/>
      <c r="M127" s="153" t="s">
        <v>1</v>
      </c>
      <c r="N127" s="154" t="s">
        <v>41</v>
      </c>
      <c r="O127" s="59"/>
      <c r="P127" s="155">
        <f>O127*H127</f>
        <v>0</v>
      </c>
      <c r="Q127" s="155">
        <v>0</v>
      </c>
      <c r="R127" s="155">
        <f>Q127*H127</f>
        <v>0</v>
      </c>
      <c r="S127" s="155">
        <v>0</v>
      </c>
      <c r="T127" s="156">
        <f>S127*H127</f>
        <v>0</v>
      </c>
      <c r="U127" s="33"/>
      <c r="V127" s="33"/>
      <c r="W127" s="33"/>
      <c r="X127" s="33"/>
      <c r="Y127" s="33"/>
      <c r="Z127" s="33"/>
      <c r="AA127" s="33"/>
      <c r="AB127" s="33"/>
      <c r="AC127" s="33"/>
      <c r="AD127" s="33"/>
      <c r="AE127" s="33"/>
      <c r="AR127" s="157" t="s">
        <v>140</v>
      </c>
      <c r="AT127" s="157" t="s">
        <v>135</v>
      </c>
      <c r="AU127" s="157" t="s">
        <v>84</v>
      </c>
      <c r="AY127" s="18" t="s">
        <v>132</v>
      </c>
      <c r="BE127" s="158">
        <f>IF(N127="základní",J127,0)</f>
        <v>0</v>
      </c>
      <c r="BF127" s="158">
        <f>IF(N127="snížená",J127,0)</f>
        <v>0</v>
      </c>
      <c r="BG127" s="158">
        <f>IF(N127="zákl. přenesená",J127,0)</f>
        <v>0</v>
      </c>
      <c r="BH127" s="158">
        <f>IF(N127="sníž. přenesená",J127,0)</f>
        <v>0</v>
      </c>
      <c r="BI127" s="158">
        <f>IF(N127="nulová",J127,0)</f>
        <v>0</v>
      </c>
      <c r="BJ127" s="18" t="s">
        <v>84</v>
      </c>
      <c r="BK127" s="158">
        <f>ROUND(I127*H127,2)</f>
        <v>0</v>
      </c>
      <c r="BL127" s="18" t="s">
        <v>140</v>
      </c>
      <c r="BM127" s="157" t="s">
        <v>634</v>
      </c>
    </row>
    <row r="128" spans="1:47" s="2" customFormat="1" ht="18">
      <c r="A128" s="33"/>
      <c r="B128" s="34"/>
      <c r="C128" s="33"/>
      <c r="D128" s="159" t="s">
        <v>142</v>
      </c>
      <c r="E128" s="33"/>
      <c r="F128" s="160" t="s">
        <v>632</v>
      </c>
      <c r="G128" s="33"/>
      <c r="H128" s="33"/>
      <c r="I128" s="161"/>
      <c r="J128" s="33"/>
      <c r="K128" s="33"/>
      <c r="L128" s="34"/>
      <c r="M128" s="162"/>
      <c r="N128" s="163"/>
      <c r="O128" s="59"/>
      <c r="P128" s="59"/>
      <c r="Q128" s="59"/>
      <c r="R128" s="59"/>
      <c r="S128" s="59"/>
      <c r="T128" s="60"/>
      <c r="U128" s="33"/>
      <c r="V128" s="33"/>
      <c r="W128" s="33"/>
      <c r="X128" s="33"/>
      <c r="Y128" s="33"/>
      <c r="Z128" s="33"/>
      <c r="AA128" s="33"/>
      <c r="AB128" s="33"/>
      <c r="AC128" s="33"/>
      <c r="AD128" s="33"/>
      <c r="AE128" s="33"/>
      <c r="AT128" s="18" t="s">
        <v>142</v>
      </c>
      <c r="AU128" s="18" t="s">
        <v>84</v>
      </c>
    </row>
    <row r="129" spans="1:65" s="2" customFormat="1" ht="16.5" customHeight="1">
      <c r="A129" s="33"/>
      <c r="B129" s="145"/>
      <c r="C129" s="146" t="s">
        <v>174</v>
      </c>
      <c r="D129" s="146" t="s">
        <v>135</v>
      </c>
      <c r="E129" s="147" t="s">
        <v>635</v>
      </c>
      <c r="F129" s="148" t="s">
        <v>636</v>
      </c>
      <c r="G129" s="149" t="s">
        <v>633</v>
      </c>
      <c r="H129" s="150">
        <v>4</v>
      </c>
      <c r="I129" s="151"/>
      <c r="J129" s="152">
        <f>ROUND(I129*H129,2)</f>
        <v>0</v>
      </c>
      <c r="K129" s="148" t="s">
        <v>139</v>
      </c>
      <c r="L129" s="34"/>
      <c r="M129" s="153" t="s">
        <v>1</v>
      </c>
      <c r="N129" s="154" t="s">
        <v>41</v>
      </c>
      <c r="O129" s="59"/>
      <c r="P129" s="155">
        <f>O129*H129</f>
        <v>0</v>
      </c>
      <c r="Q129" s="155">
        <v>0</v>
      </c>
      <c r="R129" s="155">
        <f>Q129*H129</f>
        <v>0</v>
      </c>
      <c r="S129" s="155">
        <v>0</v>
      </c>
      <c r="T129" s="156">
        <f>S129*H129</f>
        <v>0</v>
      </c>
      <c r="U129" s="33"/>
      <c r="V129" s="33"/>
      <c r="W129" s="33"/>
      <c r="X129" s="33"/>
      <c r="Y129" s="33"/>
      <c r="Z129" s="33"/>
      <c r="AA129" s="33"/>
      <c r="AB129" s="33"/>
      <c r="AC129" s="33"/>
      <c r="AD129" s="33"/>
      <c r="AE129" s="33"/>
      <c r="AR129" s="157" t="s">
        <v>140</v>
      </c>
      <c r="AT129" s="157" t="s">
        <v>135</v>
      </c>
      <c r="AU129" s="157" t="s">
        <v>84</v>
      </c>
      <c r="AY129" s="18" t="s">
        <v>132</v>
      </c>
      <c r="BE129" s="158">
        <f>IF(N129="základní",J129,0)</f>
        <v>0</v>
      </c>
      <c r="BF129" s="158">
        <f>IF(N129="snížená",J129,0)</f>
        <v>0</v>
      </c>
      <c r="BG129" s="158">
        <f>IF(N129="zákl. přenesená",J129,0)</f>
        <v>0</v>
      </c>
      <c r="BH129" s="158">
        <f>IF(N129="sníž. přenesená",J129,0)</f>
        <v>0</v>
      </c>
      <c r="BI129" s="158">
        <f>IF(N129="nulová",J129,0)</f>
        <v>0</v>
      </c>
      <c r="BJ129" s="18" t="s">
        <v>84</v>
      </c>
      <c r="BK129" s="158">
        <f>ROUND(I129*H129,2)</f>
        <v>0</v>
      </c>
      <c r="BL129" s="18" t="s">
        <v>140</v>
      </c>
      <c r="BM129" s="157" t="s">
        <v>637</v>
      </c>
    </row>
    <row r="130" spans="1:47" s="2" customFormat="1" ht="10">
      <c r="A130" s="33"/>
      <c r="B130" s="34"/>
      <c r="C130" s="33"/>
      <c r="D130" s="159" t="s">
        <v>142</v>
      </c>
      <c r="E130" s="33"/>
      <c r="F130" s="160" t="s">
        <v>636</v>
      </c>
      <c r="G130" s="33"/>
      <c r="H130" s="33"/>
      <c r="I130" s="161"/>
      <c r="J130" s="33"/>
      <c r="K130" s="33"/>
      <c r="L130" s="34"/>
      <c r="M130" s="162"/>
      <c r="N130" s="163"/>
      <c r="O130" s="59"/>
      <c r="P130" s="59"/>
      <c r="Q130" s="59"/>
      <c r="R130" s="59"/>
      <c r="S130" s="59"/>
      <c r="T130" s="60"/>
      <c r="U130" s="33"/>
      <c r="V130" s="33"/>
      <c r="W130" s="33"/>
      <c r="X130" s="33"/>
      <c r="Y130" s="33"/>
      <c r="Z130" s="33"/>
      <c r="AA130" s="33"/>
      <c r="AB130" s="33"/>
      <c r="AC130" s="33"/>
      <c r="AD130" s="33"/>
      <c r="AE130" s="33"/>
      <c r="AT130" s="18" t="s">
        <v>142</v>
      </c>
      <c r="AU130" s="18" t="s">
        <v>84</v>
      </c>
    </row>
    <row r="131" spans="2:51" s="14" customFormat="1" ht="10">
      <c r="B131" s="172"/>
      <c r="D131" s="159" t="s">
        <v>144</v>
      </c>
      <c r="E131" s="173" t="s">
        <v>1</v>
      </c>
      <c r="F131" s="174" t="s">
        <v>638</v>
      </c>
      <c r="H131" s="173" t="s">
        <v>1</v>
      </c>
      <c r="I131" s="175"/>
      <c r="L131" s="172"/>
      <c r="M131" s="176"/>
      <c r="N131" s="177"/>
      <c r="O131" s="177"/>
      <c r="P131" s="177"/>
      <c r="Q131" s="177"/>
      <c r="R131" s="177"/>
      <c r="S131" s="177"/>
      <c r="T131" s="178"/>
      <c r="AT131" s="173" t="s">
        <v>144</v>
      </c>
      <c r="AU131" s="173" t="s">
        <v>84</v>
      </c>
      <c r="AV131" s="14" t="s">
        <v>84</v>
      </c>
      <c r="AW131" s="14" t="s">
        <v>33</v>
      </c>
      <c r="AX131" s="14" t="s">
        <v>76</v>
      </c>
      <c r="AY131" s="173" t="s">
        <v>132</v>
      </c>
    </row>
    <row r="132" spans="2:51" s="13" customFormat="1" ht="10">
      <c r="B132" s="164"/>
      <c r="D132" s="159" t="s">
        <v>144</v>
      </c>
      <c r="E132" s="165" t="s">
        <v>1</v>
      </c>
      <c r="F132" s="166" t="s">
        <v>140</v>
      </c>
      <c r="H132" s="167">
        <v>4</v>
      </c>
      <c r="I132" s="168"/>
      <c r="L132" s="164"/>
      <c r="M132" s="169"/>
      <c r="N132" s="170"/>
      <c r="O132" s="170"/>
      <c r="P132" s="170"/>
      <c r="Q132" s="170"/>
      <c r="R132" s="170"/>
      <c r="S132" s="170"/>
      <c r="T132" s="171"/>
      <c r="AT132" s="165" t="s">
        <v>144</v>
      </c>
      <c r="AU132" s="165" t="s">
        <v>84</v>
      </c>
      <c r="AV132" s="13" t="s">
        <v>86</v>
      </c>
      <c r="AW132" s="13" t="s">
        <v>33</v>
      </c>
      <c r="AX132" s="13" t="s">
        <v>84</v>
      </c>
      <c r="AY132" s="165" t="s">
        <v>132</v>
      </c>
    </row>
    <row r="133" spans="1:65" s="2" customFormat="1" ht="16.5" customHeight="1">
      <c r="A133" s="33"/>
      <c r="B133" s="145"/>
      <c r="C133" s="146" t="s">
        <v>182</v>
      </c>
      <c r="D133" s="146" t="s">
        <v>135</v>
      </c>
      <c r="E133" s="147" t="s">
        <v>639</v>
      </c>
      <c r="F133" s="148" t="s">
        <v>640</v>
      </c>
      <c r="G133" s="149" t="s">
        <v>177</v>
      </c>
      <c r="H133" s="150">
        <v>2303</v>
      </c>
      <c r="I133" s="151"/>
      <c r="J133" s="152">
        <f>ROUND(I133*H133,2)</f>
        <v>0</v>
      </c>
      <c r="K133" s="148" t="s">
        <v>139</v>
      </c>
      <c r="L133" s="34"/>
      <c r="M133" s="153" t="s">
        <v>1</v>
      </c>
      <c r="N133" s="154" t="s">
        <v>41</v>
      </c>
      <c r="O133" s="59"/>
      <c r="P133" s="155">
        <f>O133*H133</f>
        <v>0</v>
      </c>
      <c r="Q133" s="155">
        <v>0</v>
      </c>
      <c r="R133" s="155">
        <f>Q133*H133</f>
        <v>0</v>
      </c>
      <c r="S133" s="155">
        <v>0</v>
      </c>
      <c r="T133" s="156">
        <f>S133*H133</f>
        <v>0</v>
      </c>
      <c r="U133" s="33"/>
      <c r="V133" s="33"/>
      <c r="W133" s="33"/>
      <c r="X133" s="33"/>
      <c r="Y133" s="33"/>
      <c r="Z133" s="33"/>
      <c r="AA133" s="33"/>
      <c r="AB133" s="33"/>
      <c r="AC133" s="33"/>
      <c r="AD133" s="33"/>
      <c r="AE133" s="33"/>
      <c r="AR133" s="157" t="s">
        <v>140</v>
      </c>
      <c r="AT133" s="157" t="s">
        <v>135</v>
      </c>
      <c r="AU133" s="157" t="s">
        <v>84</v>
      </c>
      <c r="AY133" s="18" t="s">
        <v>132</v>
      </c>
      <c r="BE133" s="158">
        <f>IF(N133="základní",J133,0)</f>
        <v>0</v>
      </c>
      <c r="BF133" s="158">
        <f>IF(N133="snížená",J133,0)</f>
        <v>0</v>
      </c>
      <c r="BG133" s="158">
        <f>IF(N133="zákl. přenesená",J133,0)</f>
        <v>0</v>
      </c>
      <c r="BH133" s="158">
        <f>IF(N133="sníž. přenesená",J133,0)</f>
        <v>0</v>
      </c>
      <c r="BI133" s="158">
        <f>IF(N133="nulová",J133,0)</f>
        <v>0</v>
      </c>
      <c r="BJ133" s="18" t="s">
        <v>84</v>
      </c>
      <c r="BK133" s="158">
        <f>ROUND(I133*H133,2)</f>
        <v>0</v>
      </c>
      <c r="BL133" s="18" t="s">
        <v>140</v>
      </c>
      <c r="BM133" s="157" t="s">
        <v>641</v>
      </c>
    </row>
    <row r="134" spans="1:47" s="2" customFormat="1" ht="27">
      <c r="A134" s="33"/>
      <c r="B134" s="34"/>
      <c r="C134" s="33"/>
      <c r="D134" s="159" t="s">
        <v>142</v>
      </c>
      <c r="E134" s="33"/>
      <c r="F134" s="160" t="s">
        <v>642</v>
      </c>
      <c r="G134" s="33"/>
      <c r="H134" s="33"/>
      <c r="I134" s="161"/>
      <c r="J134" s="33"/>
      <c r="K134" s="33"/>
      <c r="L134" s="34"/>
      <c r="M134" s="162"/>
      <c r="N134" s="163"/>
      <c r="O134" s="59"/>
      <c r="P134" s="59"/>
      <c r="Q134" s="59"/>
      <c r="R134" s="59"/>
      <c r="S134" s="59"/>
      <c r="T134" s="60"/>
      <c r="U134" s="33"/>
      <c r="V134" s="33"/>
      <c r="W134" s="33"/>
      <c r="X134" s="33"/>
      <c r="Y134" s="33"/>
      <c r="Z134" s="33"/>
      <c r="AA134" s="33"/>
      <c r="AB134" s="33"/>
      <c r="AC134" s="33"/>
      <c r="AD134" s="33"/>
      <c r="AE134" s="33"/>
      <c r="AT134" s="18" t="s">
        <v>142</v>
      </c>
      <c r="AU134" s="18" t="s">
        <v>84</v>
      </c>
    </row>
    <row r="135" spans="1:47" s="2" customFormat="1" ht="18">
      <c r="A135" s="33"/>
      <c r="B135" s="34"/>
      <c r="C135" s="33"/>
      <c r="D135" s="159" t="s">
        <v>204</v>
      </c>
      <c r="E135" s="33"/>
      <c r="F135" s="187" t="s">
        <v>643</v>
      </c>
      <c r="G135" s="33"/>
      <c r="H135" s="33"/>
      <c r="I135" s="161"/>
      <c r="J135" s="33"/>
      <c r="K135" s="33"/>
      <c r="L135" s="34"/>
      <c r="M135" s="162"/>
      <c r="N135" s="163"/>
      <c r="O135" s="59"/>
      <c r="P135" s="59"/>
      <c r="Q135" s="59"/>
      <c r="R135" s="59"/>
      <c r="S135" s="59"/>
      <c r="T135" s="60"/>
      <c r="U135" s="33"/>
      <c r="V135" s="33"/>
      <c r="W135" s="33"/>
      <c r="X135" s="33"/>
      <c r="Y135" s="33"/>
      <c r="Z135" s="33"/>
      <c r="AA135" s="33"/>
      <c r="AB135" s="33"/>
      <c r="AC135" s="33"/>
      <c r="AD135" s="33"/>
      <c r="AE135" s="33"/>
      <c r="AT135" s="18" t="s">
        <v>204</v>
      </c>
      <c r="AU135" s="18" t="s">
        <v>84</v>
      </c>
    </row>
    <row r="136" spans="2:51" s="13" customFormat="1" ht="10">
      <c r="B136" s="164"/>
      <c r="D136" s="159" t="s">
        <v>144</v>
      </c>
      <c r="E136" s="165" t="s">
        <v>1</v>
      </c>
      <c r="F136" s="166" t="s">
        <v>644</v>
      </c>
      <c r="H136" s="167">
        <v>2303</v>
      </c>
      <c r="I136" s="168"/>
      <c r="L136" s="164"/>
      <c r="M136" s="213"/>
      <c r="N136" s="214"/>
      <c r="O136" s="214"/>
      <c r="P136" s="214"/>
      <c r="Q136" s="214"/>
      <c r="R136" s="214"/>
      <c r="S136" s="214"/>
      <c r="T136" s="215"/>
      <c r="AT136" s="165" t="s">
        <v>144</v>
      </c>
      <c r="AU136" s="165" t="s">
        <v>84</v>
      </c>
      <c r="AV136" s="13" t="s">
        <v>86</v>
      </c>
      <c r="AW136" s="13" t="s">
        <v>33</v>
      </c>
      <c r="AX136" s="13" t="s">
        <v>84</v>
      </c>
      <c r="AY136" s="165" t="s">
        <v>132</v>
      </c>
    </row>
    <row r="137" spans="1:31" s="2" customFormat="1" ht="7" customHeight="1">
      <c r="A137" s="33"/>
      <c r="B137" s="48"/>
      <c r="C137" s="49"/>
      <c r="D137" s="49"/>
      <c r="E137" s="49"/>
      <c r="F137" s="49"/>
      <c r="G137" s="49"/>
      <c r="H137" s="49"/>
      <c r="I137" s="49"/>
      <c r="J137" s="49"/>
      <c r="K137" s="49"/>
      <c r="L137" s="34"/>
      <c r="M137" s="33"/>
      <c r="O137" s="33"/>
      <c r="P137" s="33"/>
      <c r="Q137" s="33"/>
      <c r="R137" s="33"/>
      <c r="S137" s="33"/>
      <c r="T137" s="33"/>
      <c r="U137" s="33"/>
      <c r="V137" s="33"/>
      <c r="W137" s="33"/>
      <c r="X137" s="33"/>
      <c r="Y137" s="33"/>
      <c r="Z137" s="33"/>
      <c r="AA137" s="33"/>
      <c r="AB137" s="33"/>
      <c r="AC137" s="33"/>
      <c r="AD137" s="33"/>
      <c r="AE137" s="33"/>
    </row>
  </sheetData>
  <sheetProtection password="C160" sheet="1" objects="1" scenarios="1"/>
  <autoFilter ref="C116:K136"/>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5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710937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7" customHeight="1"/>
    <row r="3" spans="2:8" s="1" customFormat="1" ht="7" customHeight="1">
      <c r="B3" s="19"/>
      <c r="C3" s="20"/>
      <c r="D3" s="20"/>
      <c r="E3" s="20"/>
      <c r="F3" s="20"/>
      <c r="G3" s="20"/>
      <c r="H3" s="21"/>
    </row>
    <row r="4" spans="2:8" s="1" customFormat="1" ht="25" customHeight="1">
      <c r="B4" s="21"/>
      <c r="C4" s="22" t="s">
        <v>645</v>
      </c>
      <c r="H4" s="21"/>
    </row>
    <row r="5" spans="2:8" s="1" customFormat="1" ht="12" customHeight="1">
      <c r="B5" s="21"/>
      <c r="C5" s="25" t="s">
        <v>13</v>
      </c>
      <c r="D5" s="232" t="s">
        <v>14</v>
      </c>
      <c r="E5" s="228"/>
      <c r="F5" s="228"/>
      <c r="H5" s="21"/>
    </row>
    <row r="6" spans="2:8" s="1" customFormat="1" ht="37" customHeight="1">
      <c r="B6" s="21"/>
      <c r="C6" s="27" t="s">
        <v>16</v>
      </c>
      <c r="D6" s="229" t="s">
        <v>17</v>
      </c>
      <c r="E6" s="228"/>
      <c r="F6" s="228"/>
      <c r="H6" s="21"/>
    </row>
    <row r="7" spans="2:8" s="1" customFormat="1" ht="16.5" customHeight="1">
      <c r="B7" s="21"/>
      <c r="C7" s="28" t="s">
        <v>22</v>
      </c>
      <c r="D7" s="56" t="str">
        <f>'Rekapitulace stavby'!AN8</f>
        <v>16. 8. 2023</v>
      </c>
      <c r="H7" s="21"/>
    </row>
    <row r="8" spans="1:8" s="2" customFormat="1" ht="10.75" customHeight="1">
      <c r="A8" s="33"/>
      <c r="B8" s="34"/>
      <c r="C8" s="33"/>
      <c r="D8" s="33"/>
      <c r="E8" s="33"/>
      <c r="F8" s="33"/>
      <c r="G8" s="33"/>
      <c r="H8" s="34"/>
    </row>
    <row r="9" spans="1:8" s="11" customFormat="1" ht="29.25" customHeight="1">
      <c r="A9" s="122"/>
      <c r="B9" s="123"/>
      <c r="C9" s="124" t="s">
        <v>57</v>
      </c>
      <c r="D9" s="125" t="s">
        <v>58</v>
      </c>
      <c r="E9" s="125" t="s">
        <v>119</v>
      </c>
      <c r="F9" s="126" t="s">
        <v>646</v>
      </c>
      <c r="G9" s="122"/>
      <c r="H9" s="123"/>
    </row>
    <row r="10" spans="1:8" s="2" customFormat="1" ht="26.4" customHeight="1">
      <c r="A10" s="33"/>
      <c r="B10" s="34"/>
      <c r="C10" s="216" t="s">
        <v>647</v>
      </c>
      <c r="D10" s="216" t="s">
        <v>82</v>
      </c>
      <c r="E10" s="33"/>
      <c r="F10" s="33"/>
      <c r="G10" s="33"/>
      <c r="H10" s="34"/>
    </row>
    <row r="11" spans="1:8" s="2" customFormat="1" ht="16.75" customHeight="1">
      <c r="A11" s="33"/>
      <c r="B11" s="34"/>
      <c r="C11" s="217" t="s">
        <v>95</v>
      </c>
      <c r="D11" s="218" t="s">
        <v>1</v>
      </c>
      <c r="E11" s="219" t="s">
        <v>1</v>
      </c>
      <c r="F11" s="220">
        <v>0.037</v>
      </c>
      <c r="G11" s="33"/>
      <c r="H11" s="34"/>
    </row>
    <row r="12" spans="1:8" s="2" customFormat="1" ht="16.75" customHeight="1">
      <c r="A12" s="33"/>
      <c r="B12" s="34"/>
      <c r="C12" s="221" t="s">
        <v>1</v>
      </c>
      <c r="D12" s="221" t="s">
        <v>214</v>
      </c>
      <c r="E12" s="18" t="s">
        <v>1</v>
      </c>
      <c r="F12" s="222">
        <v>0</v>
      </c>
      <c r="G12" s="33"/>
      <c r="H12" s="34"/>
    </row>
    <row r="13" spans="1:8" s="2" customFormat="1" ht="16.75" customHeight="1">
      <c r="A13" s="33"/>
      <c r="B13" s="34"/>
      <c r="C13" s="221" t="s">
        <v>1</v>
      </c>
      <c r="D13" s="221" t="s">
        <v>215</v>
      </c>
      <c r="E13" s="18" t="s">
        <v>1</v>
      </c>
      <c r="F13" s="222">
        <v>0</v>
      </c>
      <c r="G13" s="33"/>
      <c r="H13" s="34"/>
    </row>
    <row r="14" spans="1:8" s="2" customFormat="1" ht="16.75" customHeight="1">
      <c r="A14" s="33"/>
      <c r="B14" s="34"/>
      <c r="C14" s="221" t="s">
        <v>1</v>
      </c>
      <c r="D14" s="221" t="s">
        <v>216</v>
      </c>
      <c r="E14" s="18" t="s">
        <v>1</v>
      </c>
      <c r="F14" s="222">
        <v>0.026</v>
      </c>
      <c r="G14" s="33"/>
      <c r="H14" s="34"/>
    </row>
    <row r="15" spans="1:8" s="2" customFormat="1" ht="16.75" customHeight="1">
      <c r="A15" s="33"/>
      <c r="B15" s="34"/>
      <c r="C15" s="221" t="s">
        <v>1</v>
      </c>
      <c r="D15" s="221" t="s">
        <v>217</v>
      </c>
      <c r="E15" s="18" t="s">
        <v>1</v>
      </c>
      <c r="F15" s="222">
        <v>0</v>
      </c>
      <c r="G15" s="33"/>
      <c r="H15" s="34"/>
    </row>
    <row r="16" spans="1:8" s="2" customFormat="1" ht="16.75" customHeight="1">
      <c r="A16" s="33"/>
      <c r="B16" s="34"/>
      <c r="C16" s="221" t="s">
        <v>1</v>
      </c>
      <c r="D16" s="221" t="s">
        <v>218</v>
      </c>
      <c r="E16" s="18" t="s">
        <v>1</v>
      </c>
      <c r="F16" s="222">
        <v>0.011</v>
      </c>
      <c r="G16" s="33"/>
      <c r="H16" s="34"/>
    </row>
    <row r="17" spans="1:8" s="2" customFormat="1" ht="16.75" customHeight="1">
      <c r="A17" s="33"/>
      <c r="B17" s="34"/>
      <c r="C17" s="221" t="s">
        <v>95</v>
      </c>
      <c r="D17" s="221" t="s">
        <v>159</v>
      </c>
      <c r="E17" s="18" t="s">
        <v>1</v>
      </c>
      <c r="F17" s="222">
        <v>0.037</v>
      </c>
      <c r="G17" s="33"/>
      <c r="H17" s="34"/>
    </row>
    <row r="18" spans="1:8" s="2" customFormat="1" ht="16.75" customHeight="1">
      <c r="A18" s="33"/>
      <c r="B18" s="34"/>
      <c r="C18" s="223" t="s">
        <v>648</v>
      </c>
      <c r="D18" s="33"/>
      <c r="E18" s="33"/>
      <c r="F18" s="33"/>
      <c r="G18" s="33"/>
      <c r="H18" s="34"/>
    </row>
    <row r="19" spans="1:8" s="2" customFormat="1" ht="16.75" customHeight="1">
      <c r="A19" s="33"/>
      <c r="B19" s="34"/>
      <c r="C19" s="221" t="s">
        <v>210</v>
      </c>
      <c r="D19" s="221" t="s">
        <v>211</v>
      </c>
      <c r="E19" s="18" t="s">
        <v>138</v>
      </c>
      <c r="F19" s="222">
        <v>0.037</v>
      </c>
      <c r="G19" s="33"/>
      <c r="H19" s="34"/>
    </row>
    <row r="20" spans="1:8" s="2" customFormat="1" ht="16.75" customHeight="1">
      <c r="A20" s="33"/>
      <c r="B20" s="34"/>
      <c r="C20" s="221" t="s">
        <v>228</v>
      </c>
      <c r="D20" s="221" t="s">
        <v>229</v>
      </c>
      <c r="E20" s="18" t="s">
        <v>230</v>
      </c>
      <c r="F20" s="222">
        <v>2966.4</v>
      </c>
      <c r="G20" s="33"/>
      <c r="H20" s="34"/>
    </row>
    <row r="21" spans="1:8" s="2" customFormat="1" ht="16.75" customHeight="1">
      <c r="A21" s="33"/>
      <c r="B21" s="34"/>
      <c r="C21" s="221" t="s">
        <v>145</v>
      </c>
      <c r="D21" s="221" t="s">
        <v>146</v>
      </c>
      <c r="E21" s="18" t="s">
        <v>138</v>
      </c>
      <c r="F21" s="222">
        <v>0.037</v>
      </c>
      <c r="G21" s="33"/>
      <c r="H21" s="34"/>
    </row>
    <row r="22" spans="1:8" s="2" customFormat="1" ht="16.75" customHeight="1">
      <c r="A22" s="33"/>
      <c r="B22" s="34"/>
      <c r="C22" s="221" t="s">
        <v>243</v>
      </c>
      <c r="D22" s="221" t="s">
        <v>244</v>
      </c>
      <c r="E22" s="18" t="s">
        <v>245</v>
      </c>
      <c r="F22" s="222">
        <v>692.16</v>
      </c>
      <c r="G22" s="33"/>
      <c r="H22" s="34"/>
    </row>
    <row r="23" spans="1:8" s="2" customFormat="1" ht="16.75" customHeight="1">
      <c r="A23" s="33"/>
      <c r="B23" s="34"/>
      <c r="C23" s="221" t="s">
        <v>220</v>
      </c>
      <c r="D23" s="221" t="s">
        <v>221</v>
      </c>
      <c r="E23" s="18" t="s">
        <v>138</v>
      </c>
      <c r="F23" s="222">
        <v>0.824</v>
      </c>
      <c r="G23" s="33"/>
      <c r="H23" s="34"/>
    </row>
    <row r="24" spans="1:8" s="2" customFormat="1" ht="16.75" customHeight="1">
      <c r="A24" s="33"/>
      <c r="B24" s="34"/>
      <c r="C24" s="221" t="s">
        <v>250</v>
      </c>
      <c r="D24" s="221" t="s">
        <v>251</v>
      </c>
      <c r="E24" s="18" t="s">
        <v>138</v>
      </c>
      <c r="F24" s="222">
        <v>0.824</v>
      </c>
      <c r="G24" s="33"/>
      <c r="H24" s="34"/>
    </row>
    <row r="25" spans="1:8" s="2" customFormat="1" ht="16.75" customHeight="1">
      <c r="A25" s="33"/>
      <c r="B25" s="34"/>
      <c r="C25" s="221" t="s">
        <v>263</v>
      </c>
      <c r="D25" s="221" t="s">
        <v>264</v>
      </c>
      <c r="E25" s="18" t="s">
        <v>138</v>
      </c>
      <c r="F25" s="222">
        <v>0.924</v>
      </c>
      <c r="G25" s="33"/>
      <c r="H25" s="34"/>
    </row>
    <row r="26" spans="1:8" s="2" customFormat="1" ht="16.75" customHeight="1">
      <c r="A26" s="33"/>
      <c r="B26" s="34"/>
      <c r="C26" s="221" t="s">
        <v>317</v>
      </c>
      <c r="D26" s="221" t="s">
        <v>318</v>
      </c>
      <c r="E26" s="18" t="s">
        <v>313</v>
      </c>
      <c r="F26" s="222">
        <v>42</v>
      </c>
      <c r="G26" s="33"/>
      <c r="H26" s="34"/>
    </row>
    <row r="27" spans="1:8" s="2" customFormat="1" ht="16.75" customHeight="1">
      <c r="A27" s="33"/>
      <c r="B27" s="34"/>
      <c r="C27" s="221" t="s">
        <v>192</v>
      </c>
      <c r="D27" s="221" t="s">
        <v>193</v>
      </c>
      <c r="E27" s="18" t="s">
        <v>185</v>
      </c>
      <c r="F27" s="222">
        <v>20.35</v>
      </c>
      <c r="G27" s="33"/>
      <c r="H27" s="34"/>
    </row>
    <row r="28" spans="1:8" s="2" customFormat="1" ht="16.75" customHeight="1">
      <c r="A28" s="33"/>
      <c r="B28" s="34"/>
      <c r="C28" s="221" t="s">
        <v>236</v>
      </c>
      <c r="D28" s="221" t="s">
        <v>237</v>
      </c>
      <c r="E28" s="18" t="s">
        <v>185</v>
      </c>
      <c r="F28" s="222">
        <v>515</v>
      </c>
      <c r="G28" s="33"/>
      <c r="H28" s="34"/>
    </row>
    <row r="29" spans="1:8" s="2" customFormat="1" ht="20">
      <c r="A29" s="33"/>
      <c r="B29" s="34"/>
      <c r="C29" s="221" t="s">
        <v>377</v>
      </c>
      <c r="D29" s="221" t="s">
        <v>378</v>
      </c>
      <c r="E29" s="18" t="s">
        <v>185</v>
      </c>
      <c r="F29" s="222">
        <v>768.302</v>
      </c>
      <c r="G29" s="33"/>
      <c r="H29" s="34"/>
    </row>
    <row r="30" spans="1:8" s="2" customFormat="1" ht="16.75" customHeight="1">
      <c r="A30" s="33"/>
      <c r="B30" s="34"/>
      <c r="C30" s="221" t="s">
        <v>409</v>
      </c>
      <c r="D30" s="221" t="s">
        <v>410</v>
      </c>
      <c r="E30" s="18" t="s">
        <v>185</v>
      </c>
      <c r="F30" s="222">
        <v>515</v>
      </c>
      <c r="G30" s="33"/>
      <c r="H30" s="34"/>
    </row>
    <row r="31" spans="1:8" s="2" customFormat="1" ht="16.75" customHeight="1">
      <c r="A31" s="33"/>
      <c r="B31" s="34"/>
      <c r="C31" s="217" t="s">
        <v>649</v>
      </c>
      <c r="D31" s="218" t="s">
        <v>1</v>
      </c>
      <c r="E31" s="219" t="s">
        <v>1</v>
      </c>
      <c r="F31" s="220">
        <v>0.287</v>
      </c>
      <c r="G31" s="33"/>
      <c r="H31" s="34"/>
    </row>
    <row r="32" spans="1:8" s="2" customFormat="1" ht="16.75" customHeight="1">
      <c r="A32" s="33"/>
      <c r="B32" s="34"/>
      <c r="C32" s="217" t="s">
        <v>93</v>
      </c>
      <c r="D32" s="218" t="s">
        <v>1</v>
      </c>
      <c r="E32" s="219" t="s">
        <v>1</v>
      </c>
      <c r="F32" s="220">
        <v>0.787</v>
      </c>
      <c r="G32" s="33"/>
      <c r="H32" s="34"/>
    </row>
    <row r="33" spans="1:8" s="2" customFormat="1" ht="16.75" customHeight="1">
      <c r="A33" s="33"/>
      <c r="B33" s="34"/>
      <c r="C33" s="221" t="s">
        <v>1</v>
      </c>
      <c r="D33" s="221" t="s">
        <v>206</v>
      </c>
      <c r="E33" s="18" t="s">
        <v>1</v>
      </c>
      <c r="F33" s="222">
        <v>0</v>
      </c>
      <c r="G33" s="33"/>
      <c r="H33" s="34"/>
    </row>
    <row r="34" spans="1:8" s="2" customFormat="1" ht="16.75" customHeight="1">
      <c r="A34" s="33"/>
      <c r="B34" s="34"/>
      <c r="C34" s="221" t="s">
        <v>1</v>
      </c>
      <c r="D34" s="221" t="s">
        <v>207</v>
      </c>
      <c r="E34" s="18" t="s">
        <v>1</v>
      </c>
      <c r="F34" s="222">
        <v>0</v>
      </c>
      <c r="G34" s="33"/>
      <c r="H34" s="34"/>
    </row>
    <row r="35" spans="1:8" s="2" customFormat="1" ht="16.75" customHeight="1">
      <c r="A35" s="33"/>
      <c r="B35" s="34"/>
      <c r="C35" s="221" t="s">
        <v>1</v>
      </c>
      <c r="D35" s="221" t="s">
        <v>208</v>
      </c>
      <c r="E35" s="18" t="s">
        <v>1</v>
      </c>
      <c r="F35" s="222">
        <v>0.787</v>
      </c>
      <c r="G35" s="33"/>
      <c r="H35" s="34"/>
    </row>
    <row r="36" spans="1:8" s="2" customFormat="1" ht="16.75" customHeight="1">
      <c r="A36" s="33"/>
      <c r="B36" s="34"/>
      <c r="C36" s="221" t="s">
        <v>93</v>
      </c>
      <c r="D36" s="221" t="s">
        <v>159</v>
      </c>
      <c r="E36" s="18" t="s">
        <v>1</v>
      </c>
      <c r="F36" s="222">
        <v>0.787</v>
      </c>
      <c r="G36" s="33"/>
      <c r="H36" s="34"/>
    </row>
    <row r="37" spans="1:8" s="2" customFormat="1" ht="16.75" customHeight="1">
      <c r="A37" s="33"/>
      <c r="B37" s="34"/>
      <c r="C37" s="223" t="s">
        <v>648</v>
      </c>
      <c r="D37" s="33"/>
      <c r="E37" s="33"/>
      <c r="F37" s="33"/>
      <c r="G37" s="33"/>
      <c r="H37" s="34"/>
    </row>
    <row r="38" spans="1:8" s="2" customFormat="1" ht="16.75" customHeight="1">
      <c r="A38" s="33"/>
      <c r="B38" s="34"/>
      <c r="C38" s="221" t="s">
        <v>200</v>
      </c>
      <c r="D38" s="221" t="s">
        <v>201</v>
      </c>
      <c r="E38" s="18" t="s">
        <v>138</v>
      </c>
      <c r="F38" s="222">
        <v>0.787</v>
      </c>
      <c r="G38" s="33"/>
      <c r="H38" s="34"/>
    </row>
    <row r="39" spans="1:8" s="2" customFormat="1" ht="16.75" customHeight="1">
      <c r="A39" s="33"/>
      <c r="B39" s="34"/>
      <c r="C39" s="221" t="s">
        <v>228</v>
      </c>
      <c r="D39" s="221" t="s">
        <v>229</v>
      </c>
      <c r="E39" s="18" t="s">
        <v>230</v>
      </c>
      <c r="F39" s="222">
        <v>2966.4</v>
      </c>
      <c r="G39" s="33"/>
      <c r="H39" s="34"/>
    </row>
    <row r="40" spans="1:8" s="2" customFormat="1" ht="16.75" customHeight="1">
      <c r="A40" s="33"/>
      <c r="B40" s="34"/>
      <c r="C40" s="221" t="s">
        <v>136</v>
      </c>
      <c r="D40" s="221" t="s">
        <v>137</v>
      </c>
      <c r="E40" s="18" t="s">
        <v>138</v>
      </c>
      <c r="F40" s="222">
        <v>0.787</v>
      </c>
      <c r="G40" s="33"/>
      <c r="H40" s="34"/>
    </row>
    <row r="41" spans="1:8" s="2" customFormat="1" ht="16.75" customHeight="1">
      <c r="A41" s="33"/>
      <c r="B41" s="34"/>
      <c r="C41" s="221" t="s">
        <v>243</v>
      </c>
      <c r="D41" s="221" t="s">
        <v>244</v>
      </c>
      <c r="E41" s="18" t="s">
        <v>245</v>
      </c>
      <c r="F41" s="222">
        <v>692.16</v>
      </c>
      <c r="G41" s="33"/>
      <c r="H41" s="34"/>
    </row>
    <row r="42" spans="1:8" s="2" customFormat="1" ht="16.75" customHeight="1">
      <c r="A42" s="33"/>
      <c r="B42" s="34"/>
      <c r="C42" s="221" t="s">
        <v>220</v>
      </c>
      <c r="D42" s="221" t="s">
        <v>221</v>
      </c>
      <c r="E42" s="18" t="s">
        <v>138</v>
      </c>
      <c r="F42" s="222">
        <v>0.824</v>
      </c>
      <c r="G42" s="33"/>
      <c r="H42" s="34"/>
    </row>
    <row r="43" spans="1:8" s="2" customFormat="1" ht="16.75" customHeight="1">
      <c r="A43" s="33"/>
      <c r="B43" s="34"/>
      <c r="C43" s="221" t="s">
        <v>250</v>
      </c>
      <c r="D43" s="221" t="s">
        <v>251</v>
      </c>
      <c r="E43" s="18" t="s">
        <v>138</v>
      </c>
      <c r="F43" s="222">
        <v>0.824</v>
      </c>
      <c r="G43" s="33"/>
      <c r="H43" s="34"/>
    </row>
    <row r="44" spans="1:8" s="2" customFormat="1" ht="16.75" customHeight="1">
      <c r="A44" s="33"/>
      <c r="B44" s="34"/>
      <c r="C44" s="221" t="s">
        <v>263</v>
      </c>
      <c r="D44" s="221" t="s">
        <v>264</v>
      </c>
      <c r="E44" s="18" t="s">
        <v>138</v>
      </c>
      <c r="F44" s="222">
        <v>0.924</v>
      </c>
      <c r="G44" s="33"/>
      <c r="H44" s="34"/>
    </row>
    <row r="45" spans="1:8" s="2" customFormat="1" ht="16.75" customHeight="1">
      <c r="A45" s="33"/>
      <c r="B45" s="34"/>
      <c r="C45" s="221" t="s">
        <v>317</v>
      </c>
      <c r="D45" s="221" t="s">
        <v>318</v>
      </c>
      <c r="E45" s="18" t="s">
        <v>313</v>
      </c>
      <c r="F45" s="222">
        <v>42</v>
      </c>
      <c r="G45" s="33"/>
      <c r="H45" s="34"/>
    </row>
    <row r="46" spans="1:8" s="2" customFormat="1" ht="16.75" customHeight="1">
      <c r="A46" s="33"/>
      <c r="B46" s="34"/>
      <c r="C46" s="221" t="s">
        <v>183</v>
      </c>
      <c r="D46" s="221" t="s">
        <v>184</v>
      </c>
      <c r="E46" s="18" t="s">
        <v>185</v>
      </c>
      <c r="F46" s="222">
        <v>232.952</v>
      </c>
      <c r="G46" s="33"/>
      <c r="H46" s="34"/>
    </row>
    <row r="47" spans="1:8" s="2" customFormat="1" ht="16.75" customHeight="1">
      <c r="A47" s="33"/>
      <c r="B47" s="34"/>
      <c r="C47" s="221" t="s">
        <v>236</v>
      </c>
      <c r="D47" s="221" t="s">
        <v>237</v>
      </c>
      <c r="E47" s="18" t="s">
        <v>185</v>
      </c>
      <c r="F47" s="222">
        <v>515</v>
      </c>
      <c r="G47" s="33"/>
      <c r="H47" s="34"/>
    </row>
    <row r="48" spans="1:8" s="2" customFormat="1" ht="20">
      <c r="A48" s="33"/>
      <c r="B48" s="34"/>
      <c r="C48" s="221" t="s">
        <v>377</v>
      </c>
      <c r="D48" s="221" t="s">
        <v>378</v>
      </c>
      <c r="E48" s="18" t="s">
        <v>185</v>
      </c>
      <c r="F48" s="222">
        <v>768.302</v>
      </c>
      <c r="G48" s="33"/>
      <c r="H48" s="34"/>
    </row>
    <row r="49" spans="1:8" s="2" customFormat="1" ht="16.75" customHeight="1">
      <c r="A49" s="33"/>
      <c r="B49" s="34"/>
      <c r="C49" s="221" t="s">
        <v>409</v>
      </c>
      <c r="D49" s="221" t="s">
        <v>410</v>
      </c>
      <c r="E49" s="18" t="s">
        <v>185</v>
      </c>
      <c r="F49" s="222">
        <v>515</v>
      </c>
      <c r="G49" s="33"/>
      <c r="H49" s="34"/>
    </row>
    <row r="50" spans="1:8" s="2" customFormat="1" ht="16.75" customHeight="1">
      <c r="A50" s="33"/>
      <c r="B50" s="34"/>
      <c r="C50" s="217" t="s">
        <v>650</v>
      </c>
      <c r="D50" s="218" t="s">
        <v>1</v>
      </c>
      <c r="E50" s="219" t="s">
        <v>1</v>
      </c>
      <c r="F50" s="220">
        <v>0.937</v>
      </c>
      <c r="G50" s="33"/>
      <c r="H50" s="34"/>
    </row>
    <row r="51" spans="1:8" s="2" customFormat="1" ht="16.75" customHeight="1">
      <c r="A51" s="33"/>
      <c r="B51" s="34"/>
      <c r="C51" s="217" t="s">
        <v>439</v>
      </c>
      <c r="D51" s="218" t="s">
        <v>1</v>
      </c>
      <c r="E51" s="219" t="s">
        <v>1</v>
      </c>
      <c r="F51" s="220">
        <v>0.046</v>
      </c>
      <c r="G51" s="33"/>
      <c r="H51" s="34"/>
    </row>
    <row r="52" spans="1:8" s="2" customFormat="1" ht="16.75" customHeight="1">
      <c r="A52" s="33"/>
      <c r="B52" s="34"/>
      <c r="C52" s="217" t="s">
        <v>100</v>
      </c>
      <c r="D52" s="218" t="s">
        <v>1</v>
      </c>
      <c r="E52" s="219" t="s">
        <v>1</v>
      </c>
      <c r="F52" s="220">
        <v>692.16</v>
      </c>
      <c r="G52" s="33"/>
      <c r="H52" s="34"/>
    </row>
    <row r="53" spans="1:8" s="2" customFormat="1" ht="16.75" customHeight="1">
      <c r="A53" s="33"/>
      <c r="B53" s="34"/>
      <c r="C53" s="221" t="s">
        <v>1</v>
      </c>
      <c r="D53" s="221" t="s">
        <v>248</v>
      </c>
      <c r="E53" s="18" t="s">
        <v>1</v>
      </c>
      <c r="F53" s="222">
        <v>0</v>
      </c>
      <c r="G53" s="33"/>
      <c r="H53" s="34"/>
    </row>
    <row r="54" spans="1:8" s="2" customFormat="1" ht="16.75" customHeight="1">
      <c r="A54" s="33"/>
      <c r="B54" s="34"/>
      <c r="C54" s="221" t="s">
        <v>100</v>
      </c>
      <c r="D54" s="221" t="s">
        <v>249</v>
      </c>
      <c r="E54" s="18" t="s">
        <v>1</v>
      </c>
      <c r="F54" s="222">
        <v>692.16</v>
      </c>
      <c r="G54" s="33"/>
      <c r="H54" s="34"/>
    </row>
    <row r="55" spans="1:8" s="2" customFormat="1" ht="16.75" customHeight="1">
      <c r="A55" s="33"/>
      <c r="B55" s="34"/>
      <c r="C55" s="223" t="s">
        <v>648</v>
      </c>
      <c r="D55" s="33"/>
      <c r="E55" s="33"/>
      <c r="F55" s="33"/>
      <c r="G55" s="33"/>
      <c r="H55" s="34"/>
    </row>
    <row r="56" spans="1:8" s="2" customFormat="1" ht="16.75" customHeight="1">
      <c r="A56" s="33"/>
      <c r="B56" s="34"/>
      <c r="C56" s="221" t="s">
        <v>243</v>
      </c>
      <c r="D56" s="221" t="s">
        <v>244</v>
      </c>
      <c r="E56" s="18" t="s">
        <v>245</v>
      </c>
      <c r="F56" s="222">
        <v>692.16</v>
      </c>
      <c r="G56" s="33"/>
      <c r="H56" s="34"/>
    </row>
    <row r="57" spans="1:8" s="2" customFormat="1" ht="16.75" customHeight="1">
      <c r="A57" s="33"/>
      <c r="B57" s="34"/>
      <c r="C57" s="221" t="s">
        <v>401</v>
      </c>
      <c r="D57" s="221" t="s">
        <v>402</v>
      </c>
      <c r="E57" s="18" t="s">
        <v>185</v>
      </c>
      <c r="F57" s="222">
        <v>1176.672</v>
      </c>
      <c r="G57" s="33"/>
      <c r="H57" s="34"/>
    </row>
    <row r="58" spans="1:8" s="2" customFormat="1" ht="16.75" customHeight="1">
      <c r="A58" s="33"/>
      <c r="B58" s="34"/>
      <c r="C58" s="221" t="s">
        <v>343</v>
      </c>
      <c r="D58" s="221" t="s">
        <v>344</v>
      </c>
      <c r="E58" s="18" t="s">
        <v>185</v>
      </c>
      <c r="F58" s="222">
        <v>1176.672</v>
      </c>
      <c r="G58" s="33"/>
      <c r="H58" s="34"/>
    </row>
    <row r="59" spans="1:8" s="2" customFormat="1" ht="16.75" customHeight="1">
      <c r="A59" s="33"/>
      <c r="B59" s="34"/>
      <c r="C59" s="217" t="s">
        <v>225</v>
      </c>
      <c r="D59" s="218" t="s">
        <v>1</v>
      </c>
      <c r="E59" s="219" t="s">
        <v>1</v>
      </c>
      <c r="F59" s="220">
        <v>0.824</v>
      </c>
      <c r="G59" s="33"/>
      <c r="H59" s="34"/>
    </row>
    <row r="60" spans="1:8" s="2" customFormat="1" ht="16.75" customHeight="1">
      <c r="A60" s="33"/>
      <c r="B60" s="34"/>
      <c r="C60" s="221" t="s">
        <v>1</v>
      </c>
      <c r="D60" s="221" t="s">
        <v>224</v>
      </c>
      <c r="E60" s="18" t="s">
        <v>1</v>
      </c>
      <c r="F60" s="222">
        <v>0</v>
      </c>
      <c r="G60" s="33"/>
      <c r="H60" s="34"/>
    </row>
    <row r="61" spans="1:8" s="2" customFormat="1" ht="16.75" customHeight="1">
      <c r="A61" s="33"/>
      <c r="B61" s="34"/>
      <c r="C61" s="221" t="s">
        <v>225</v>
      </c>
      <c r="D61" s="221" t="s">
        <v>226</v>
      </c>
      <c r="E61" s="18" t="s">
        <v>1</v>
      </c>
      <c r="F61" s="222">
        <v>0.824</v>
      </c>
      <c r="G61" s="33"/>
      <c r="H61" s="34"/>
    </row>
    <row r="62" spans="1:8" s="2" customFormat="1" ht="16.75" customHeight="1">
      <c r="A62" s="33"/>
      <c r="B62" s="34"/>
      <c r="C62" s="217" t="s">
        <v>304</v>
      </c>
      <c r="D62" s="218" t="s">
        <v>1</v>
      </c>
      <c r="E62" s="219" t="s">
        <v>1</v>
      </c>
      <c r="F62" s="220">
        <v>1077</v>
      </c>
      <c r="G62" s="33"/>
      <c r="H62" s="34"/>
    </row>
    <row r="63" spans="1:8" s="2" customFormat="1" ht="16.75" customHeight="1">
      <c r="A63" s="33"/>
      <c r="B63" s="34"/>
      <c r="C63" s="221" t="s">
        <v>1</v>
      </c>
      <c r="D63" s="221" t="s">
        <v>273</v>
      </c>
      <c r="E63" s="18" t="s">
        <v>1</v>
      </c>
      <c r="F63" s="222">
        <v>0</v>
      </c>
      <c r="G63" s="33"/>
      <c r="H63" s="34"/>
    </row>
    <row r="64" spans="1:8" s="2" customFormat="1" ht="16.75" customHeight="1">
      <c r="A64" s="33"/>
      <c r="B64" s="34"/>
      <c r="C64" s="221" t="s">
        <v>1</v>
      </c>
      <c r="D64" s="221" t="s">
        <v>303</v>
      </c>
      <c r="E64" s="18" t="s">
        <v>1</v>
      </c>
      <c r="F64" s="222">
        <v>1077</v>
      </c>
      <c r="G64" s="33"/>
      <c r="H64" s="34"/>
    </row>
    <row r="65" spans="1:8" s="2" customFormat="1" ht="16.75" customHeight="1">
      <c r="A65" s="33"/>
      <c r="B65" s="34"/>
      <c r="C65" s="221" t="s">
        <v>304</v>
      </c>
      <c r="D65" s="221" t="s">
        <v>159</v>
      </c>
      <c r="E65" s="18" t="s">
        <v>1</v>
      </c>
      <c r="F65" s="222">
        <v>1077</v>
      </c>
      <c r="G65" s="33"/>
      <c r="H65" s="34"/>
    </row>
    <row r="66" spans="1:8" s="2" customFormat="1" ht="16.75" customHeight="1">
      <c r="A66" s="33"/>
      <c r="B66" s="34"/>
      <c r="C66" s="217" t="s">
        <v>104</v>
      </c>
      <c r="D66" s="218" t="s">
        <v>1</v>
      </c>
      <c r="E66" s="219" t="s">
        <v>1</v>
      </c>
      <c r="F66" s="220">
        <v>42</v>
      </c>
      <c r="G66" s="33"/>
      <c r="H66" s="34"/>
    </row>
    <row r="67" spans="1:8" s="2" customFormat="1" ht="16.75" customHeight="1">
      <c r="A67" s="33"/>
      <c r="B67" s="34"/>
      <c r="C67" s="221" t="s">
        <v>1</v>
      </c>
      <c r="D67" s="221" t="s">
        <v>321</v>
      </c>
      <c r="E67" s="18" t="s">
        <v>1</v>
      </c>
      <c r="F67" s="222">
        <v>0</v>
      </c>
      <c r="G67" s="33"/>
      <c r="H67" s="34"/>
    </row>
    <row r="68" spans="1:8" s="2" customFormat="1" ht="16.75" customHeight="1">
      <c r="A68" s="33"/>
      <c r="B68" s="34"/>
      <c r="C68" s="221" t="s">
        <v>1</v>
      </c>
      <c r="D68" s="221" t="s">
        <v>322</v>
      </c>
      <c r="E68" s="18" t="s">
        <v>1</v>
      </c>
      <c r="F68" s="222">
        <v>28</v>
      </c>
      <c r="G68" s="33"/>
      <c r="H68" s="34"/>
    </row>
    <row r="69" spans="1:8" s="2" customFormat="1" ht="16.75" customHeight="1">
      <c r="A69" s="33"/>
      <c r="B69" s="34"/>
      <c r="C69" s="221" t="s">
        <v>1</v>
      </c>
      <c r="D69" s="221" t="s">
        <v>323</v>
      </c>
      <c r="E69" s="18" t="s">
        <v>1</v>
      </c>
      <c r="F69" s="222">
        <v>0</v>
      </c>
      <c r="G69" s="33"/>
      <c r="H69" s="34"/>
    </row>
    <row r="70" spans="1:8" s="2" customFormat="1" ht="16.75" customHeight="1">
      <c r="A70" s="33"/>
      <c r="B70" s="34"/>
      <c r="C70" s="221" t="s">
        <v>1</v>
      </c>
      <c r="D70" s="221" t="s">
        <v>324</v>
      </c>
      <c r="E70" s="18" t="s">
        <v>1</v>
      </c>
      <c r="F70" s="222">
        <v>14</v>
      </c>
      <c r="G70" s="33"/>
      <c r="H70" s="34"/>
    </row>
    <row r="71" spans="1:8" s="2" customFormat="1" ht="16.75" customHeight="1">
      <c r="A71" s="33"/>
      <c r="B71" s="34"/>
      <c r="C71" s="221" t="s">
        <v>104</v>
      </c>
      <c r="D71" s="221" t="s">
        <v>159</v>
      </c>
      <c r="E71" s="18" t="s">
        <v>1</v>
      </c>
      <c r="F71" s="222">
        <v>42</v>
      </c>
      <c r="G71" s="33"/>
      <c r="H71" s="34"/>
    </row>
    <row r="72" spans="1:8" s="2" customFormat="1" ht="16.75" customHeight="1">
      <c r="A72" s="33"/>
      <c r="B72" s="34"/>
      <c r="C72" s="223" t="s">
        <v>648</v>
      </c>
      <c r="D72" s="33"/>
      <c r="E72" s="33"/>
      <c r="F72" s="33"/>
      <c r="G72" s="33"/>
      <c r="H72" s="34"/>
    </row>
    <row r="73" spans="1:8" s="2" customFormat="1" ht="16.75" customHeight="1">
      <c r="A73" s="33"/>
      <c r="B73" s="34"/>
      <c r="C73" s="221" t="s">
        <v>317</v>
      </c>
      <c r="D73" s="221" t="s">
        <v>318</v>
      </c>
      <c r="E73" s="18" t="s">
        <v>313</v>
      </c>
      <c r="F73" s="222">
        <v>42</v>
      </c>
      <c r="G73" s="33"/>
      <c r="H73" s="34"/>
    </row>
    <row r="74" spans="1:8" s="2" customFormat="1" ht="16.75" customHeight="1">
      <c r="A74" s="33"/>
      <c r="B74" s="34"/>
      <c r="C74" s="221" t="s">
        <v>150</v>
      </c>
      <c r="D74" s="221" t="s">
        <v>151</v>
      </c>
      <c r="E74" s="18" t="s">
        <v>152</v>
      </c>
      <c r="F74" s="222">
        <v>110</v>
      </c>
      <c r="G74" s="33"/>
      <c r="H74" s="34"/>
    </row>
    <row r="75" spans="1:8" s="2" customFormat="1" ht="16.75" customHeight="1">
      <c r="A75" s="33"/>
      <c r="B75" s="34"/>
      <c r="C75" s="221" t="s">
        <v>331</v>
      </c>
      <c r="D75" s="221" t="s">
        <v>332</v>
      </c>
      <c r="E75" s="18" t="s">
        <v>313</v>
      </c>
      <c r="F75" s="222">
        <v>34</v>
      </c>
      <c r="G75" s="33"/>
      <c r="H75" s="34"/>
    </row>
    <row r="76" spans="1:8" s="2" customFormat="1" ht="16.75" customHeight="1">
      <c r="A76" s="33"/>
      <c r="B76" s="34"/>
      <c r="C76" s="217" t="s">
        <v>441</v>
      </c>
      <c r="D76" s="218" t="s">
        <v>1</v>
      </c>
      <c r="E76" s="219" t="s">
        <v>1</v>
      </c>
      <c r="F76" s="220">
        <v>27.862</v>
      </c>
      <c r="G76" s="33"/>
      <c r="H76" s="34"/>
    </row>
    <row r="77" spans="1:8" s="2" customFormat="1" ht="16.75" customHeight="1">
      <c r="A77" s="33"/>
      <c r="B77" s="34"/>
      <c r="C77" s="217" t="s">
        <v>98</v>
      </c>
      <c r="D77" s="218" t="s">
        <v>1</v>
      </c>
      <c r="E77" s="219" t="s">
        <v>1</v>
      </c>
      <c r="F77" s="220">
        <v>1848</v>
      </c>
      <c r="G77" s="33"/>
      <c r="H77" s="34"/>
    </row>
    <row r="78" spans="1:8" s="2" customFormat="1" ht="16.75" customHeight="1">
      <c r="A78" s="33"/>
      <c r="B78" s="34"/>
      <c r="C78" s="221" t="s">
        <v>1</v>
      </c>
      <c r="D78" s="221" t="s">
        <v>309</v>
      </c>
      <c r="E78" s="18" t="s">
        <v>1</v>
      </c>
      <c r="F78" s="222">
        <v>0</v>
      </c>
      <c r="G78" s="33"/>
      <c r="H78" s="34"/>
    </row>
    <row r="79" spans="1:8" s="2" customFormat="1" ht="16.75" customHeight="1">
      <c r="A79" s="33"/>
      <c r="B79" s="34"/>
      <c r="C79" s="221" t="s">
        <v>98</v>
      </c>
      <c r="D79" s="221" t="s">
        <v>310</v>
      </c>
      <c r="E79" s="18" t="s">
        <v>1</v>
      </c>
      <c r="F79" s="222">
        <v>1848</v>
      </c>
      <c r="G79" s="33"/>
      <c r="H79" s="34"/>
    </row>
    <row r="80" spans="1:8" s="2" customFormat="1" ht="16.75" customHeight="1">
      <c r="A80" s="33"/>
      <c r="B80" s="34"/>
      <c r="C80" s="223" t="s">
        <v>648</v>
      </c>
      <c r="D80" s="33"/>
      <c r="E80" s="33"/>
      <c r="F80" s="33"/>
      <c r="G80" s="33"/>
      <c r="H80" s="34"/>
    </row>
    <row r="81" spans="1:8" s="2" customFormat="1" ht="16.75" customHeight="1">
      <c r="A81" s="33"/>
      <c r="B81" s="34"/>
      <c r="C81" s="221" t="s">
        <v>305</v>
      </c>
      <c r="D81" s="221" t="s">
        <v>306</v>
      </c>
      <c r="E81" s="18" t="s">
        <v>177</v>
      </c>
      <c r="F81" s="222">
        <v>1848</v>
      </c>
      <c r="G81" s="33"/>
      <c r="H81" s="34"/>
    </row>
    <row r="82" spans="1:8" s="2" customFormat="1" ht="16.75" customHeight="1">
      <c r="A82" s="33"/>
      <c r="B82" s="34"/>
      <c r="C82" s="221" t="s">
        <v>337</v>
      </c>
      <c r="D82" s="221" t="s">
        <v>338</v>
      </c>
      <c r="E82" s="18" t="s">
        <v>177</v>
      </c>
      <c r="F82" s="222">
        <v>1848</v>
      </c>
      <c r="G82" s="33"/>
      <c r="H82" s="34"/>
    </row>
    <row r="83" spans="1:8" s="2" customFormat="1" ht="16.75" customHeight="1">
      <c r="A83" s="33"/>
      <c r="B83" s="34"/>
      <c r="C83" s="217" t="s">
        <v>197</v>
      </c>
      <c r="D83" s="218" t="s">
        <v>1</v>
      </c>
      <c r="E83" s="219" t="s">
        <v>1</v>
      </c>
      <c r="F83" s="220">
        <v>20.35</v>
      </c>
      <c r="G83" s="33"/>
      <c r="H83" s="34"/>
    </row>
    <row r="84" spans="1:8" s="2" customFormat="1" ht="16.75" customHeight="1">
      <c r="A84" s="33"/>
      <c r="B84" s="34"/>
      <c r="C84" s="221" t="s">
        <v>1</v>
      </c>
      <c r="D84" s="221" t="s">
        <v>196</v>
      </c>
      <c r="E84" s="18" t="s">
        <v>1</v>
      </c>
      <c r="F84" s="222">
        <v>0</v>
      </c>
      <c r="G84" s="33"/>
      <c r="H84" s="34"/>
    </row>
    <row r="85" spans="1:8" s="2" customFormat="1" ht="16.75" customHeight="1">
      <c r="A85" s="33"/>
      <c r="B85" s="34"/>
      <c r="C85" s="221" t="s">
        <v>197</v>
      </c>
      <c r="D85" s="221" t="s">
        <v>198</v>
      </c>
      <c r="E85" s="18" t="s">
        <v>1</v>
      </c>
      <c r="F85" s="222">
        <v>20.35</v>
      </c>
      <c r="G85" s="33"/>
      <c r="H85" s="34"/>
    </row>
    <row r="86" spans="1:8" s="2" customFormat="1" ht="16.75" customHeight="1">
      <c r="A86" s="33"/>
      <c r="B86" s="34"/>
      <c r="C86" s="217" t="s">
        <v>189</v>
      </c>
      <c r="D86" s="218" t="s">
        <v>1</v>
      </c>
      <c r="E86" s="219" t="s">
        <v>1</v>
      </c>
      <c r="F86" s="220">
        <v>232.952</v>
      </c>
      <c r="G86" s="33"/>
      <c r="H86" s="34"/>
    </row>
    <row r="87" spans="1:8" s="2" customFormat="1" ht="16.75" customHeight="1">
      <c r="A87" s="33"/>
      <c r="B87" s="34"/>
      <c r="C87" s="221" t="s">
        <v>1</v>
      </c>
      <c r="D87" s="221" t="s">
        <v>188</v>
      </c>
      <c r="E87" s="18" t="s">
        <v>1</v>
      </c>
      <c r="F87" s="222">
        <v>0</v>
      </c>
      <c r="G87" s="33"/>
      <c r="H87" s="34"/>
    </row>
    <row r="88" spans="1:8" s="2" customFormat="1" ht="16.75" customHeight="1">
      <c r="A88" s="33"/>
      <c r="B88" s="34"/>
      <c r="C88" s="221" t="s">
        <v>189</v>
      </c>
      <c r="D88" s="221" t="s">
        <v>190</v>
      </c>
      <c r="E88" s="18" t="s">
        <v>1</v>
      </c>
      <c r="F88" s="222">
        <v>232.952</v>
      </c>
      <c r="G88" s="33"/>
      <c r="H88" s="34"/>
    </row>
    <row r="89" spans="1:8" s="2" customFormat="1" ht="16.75" customHeight="1">
      <c r="A89" s="33"/>
      <c r="B89" s="34"/>
      <c r="C89" s="217" t="s">
        <v>102</v>
      </c>
      <c r="D89" s="218" t="s">
        <v>1</v>
      </c>
      <c r="E89" s="219" t="s">
        <v>1</v>
      </c>
      <c r="F89" s="220">
        <v>855</v>
      </c>
      <c r="G89" s="33"/>
      <c r="H89" s="34"/>
    </row>
    <row r="90" spans="1:8" s="2" customFormat="1" ht="16.75" customHeight="1">
      <c r="A90" s="33"/>
      <c r="B90" s="34"/>
      <c r="C90" s="221" t="s">
        <v>1</v>
      </c>
      <c r="D90" s="221" t="s">
        <v>280</v>
      </c>
      <c r="E90" s="18" t="s">
        <v>1</v>
      </c>
      <c r="F90" s="222">
        <v>0</v>
      </c>
      <c r="G90" s="33"/>
      <c r="H90" s="34"/>
    </row>
    <row r="91" spans="1:8" s="2" customFormat="1" ht="16.75" customHeight="1">
      <c r="A91" s="33"/>
      <c r="B91" s="34"/>
      <c r="C91" s="221" t="s">
        <v>1</v>
      </c>
      <c r="D91" s="221" t="s">
        <v>281</v>
      </c>
      <c r="E91" s="18" t="s">
        <v>1</v>
      </c>
      <c r="F91" s="222">
        <v>0</v>
      </c>
      <c r="G91" s="33"/>
      <c r="H91" s="34"/>
    </row>
    <row r="92" spans="1:8" s="2" customFormat="1" ht="16.75" customHeight="1">
      <c r="A92" s="33"/>
      <c r="B92" s="34"/>
      <c r="C92" s="221" t="s">
        <v>1</v>
      </c>
      <c r="D92" s="221" t="s">
        <v>282</v>
      </c>
      <c r="E92" s="18" t="s">
        <v>1</v>
      </c>
      <c r="F92" s="222">
        <v>199</v>
      </c>
      <c r="G92" s="33"/>
      <c r="H92" s="34"/>
    </row>
    <row r="93" spans="1:8" s="2" customFormat="1" ht="16.75" customHeight="1">
      <c r="A93" s="33"/>
      <c r="B93" s="34"/>
      <c r="C93" s="221" t="s">
        <v>1</v>
      </c>
      <c r="D93" s="221" t="s">
        <v>283</v>
      </c>
      <c r="E93" s="18" t="s">
        <v>1</v>
      </c>
      <c r="F93" s="222">
        <v>0</v>
      </c>
      <c r="G93" s="33"/>
      <c r="H93" s="34"/>
    </row>
    <row r="94" spans="1:8" s="2" customFormat="1" ht="16.75" customHeight="1">
      <c r="A94" s="33"/>
      <c r="B94" s="34"/>
      <c r="C94" s="221" t="s">
        <v>1</v>
      </c>
      <c r="D94" s="221" t="s">
        <v>284</v>
      </c>
      <c r="E94" s="18" t="s">
        <v>1</v>
      </c>
      <c r="F94" s="222">
        <v>29</v>
      </c>
      <c r="G94" s="33"/>
      <c r="H94" s="34"/>
    </row>
    <row r="95" spans="1:8" s="2" customFormat="1" ht="16.75" customHeight="1">
      <c r="A95" s="33"/>
      <c r="B95" s="34"/>
      <c r="C95" s="221" t="s">
        <v>1</v>
      </c>
      <c r="D95" s="221" t="s">
        <v>285</v>
      </c>
      <c r="E95" s="18" t="s">
        <v>1</v>
      </c>
      <c r="F95" s="222">
        <v>0</v>
      </c>
      <c r="G95" s="33"/>
      <c r="H95" s="34"/>
    </row>
    <row r="96" spans="1:8" s="2" customFormat="1" ht="16.75" customHeight="1">
      <c r="A96" s="33"/>
      <c r="B96" s="34"/>
      <c r="C96" s="221" t="s">
        <v>1</v>
      </c>
      <c r="D96" s="221" t="s">
        <v>286</v>
      </c>
      <c r="E96" s="18" t="s">
        <v>1</v>
      </c>
      <c r="F96" s="222">
        <v>12</v>
      </c>
      <c r="G96" s="33"/>
      <c r="H96" s="34"/>
    </row>
    <row r="97" spans="1:8" s="2" customFormat="1" ht="16.75" customHeight="1">
      <c r="A97" s="33"/>
      <c r="B97" s="34"/>
      <c r="C97" s="221" t="s">
        <v>1</v>
      </c>
      <c r="D97" s="221" t="s">
        <v>288</v>
      </c>
      <c r="E97" s="18" t="s">
        <v>1</v>
      </c>
      <c r="F97" s="222">
        <v>0</v>
      </c>
      <c r="G97" s="33"/>
      <c r="H97" s="34"/>
    </row>
    <row r="98" spans="1:8" s="2" customFormat="1" ht="16.75" customHeight="1">
      <c r="A98" s="33"/>
      <c r="B98" s="34"/>
      <c r="C98" s="221" t="s">
        <v>1</v>
      </c>
      <c r="D98" s="221" t="s">
        <v>289</v>
      </c>
      <c r="E98" s="18" t="s">
        <v>1</v>
      </c>
      <c r="F98" s="222">
        <v>0</v>
      </c>
      <c r="G98" s="33"/>
      <c r="H98" s="34"/>
    </row>
    <row r="99" spans="1:8" s="2" customFormat="1" ht="16.75" customHeight="1">
      <c r="A99" s="33"/>
      <c r="B99" s="34"/>
      <c r="C99" s="221" t="s">
        <v>1</v>
      </c>
      <c r="D99" s="221" t="s">
        <v>290</v>
      </c>
      <c r="E99" s="18" t="s">
        <v>1</v>
      </c>
      <c r="F99" s="222">
        <v>15</v>
      </c>
      <c r="G99" s="33"/>
      <c r="H99" s="34"/>
    </row>
    <row r="100" spans="1:8" s="2" customFormat="1" ht="16.75" customHeight="1">
      <c r="A100" s="33"/>
      <c r="B100" s="34"/>
      <c r="C100" s="221" t="s">
        <v>1</v>
      </c>
      <c r="D100" s="221" t="s">
        <v>291</v>
      </c>
      <c r="E100" s="18" t="s">
        <v>1</v>
      </c>
      <c r="F100" s="222">
        <v>0</v>
      </c>
      <c r="G100" s="33"/>
      <c r="H100" s="34"/>
    </row>
    <row r="101" spans="1:8" s="2" customFormat="1" ht="16.75" customHeight="1">
      <c r="A101" s="33"/>
      <c r="B101" s="34"/>
      <c r="C101" s="221" t="s">
        <v>1</v>
      </c>
      <c r="D101" s="221" t="s">
        <v>292</v>
      </c>
      <c r="E101" s="18" t="s">
        <v>1</v>
      </c>
      <c r="F101" s="222">
        <v>397</v>
      </c>
      <c r="G101" s="33"/>
      <c r="H101" s="34"/>
    </row>
    <row r="102" spans="1:8" s="2" customFormat="1" ht="16.75" customHeight="1">
      <c r="A102" s="33"/>
      <c r="B102" s="34"/>
      <c r="C102" s="221" t="s">
        <v>1</v>
      </c>
      <c r="D102" s="221" t="s">
        <v>293</v>
      </c>
      <c r="E102" s="18" t="s">
        <v>1</v>
      </c>
      <c r="F102" s="222">
        <v>0</v>
      </c>
      <c r="G102" s="33"/>
      <c r="H102" s="34"/>
    </row>
    <row r="103" spans="1:8" s="2" customFormat="1" ht="16.75" customHeight="1">
      <c r="A103" s="33"/>
      <c r="B103" s="34"/>
      <c r="C103" s="221" t="s">
        <v>1</v>
      </c>
      <c r="D103" s="221" t="s">
        <v>294</v>
      </c>
      <c r="E103" s="18" t="s">
        <v>1</v>
      </c>
      <c r="F103" s="222">
        <v>171</v>
      </c>
      <c r="G103" s="33"/>
      <c r="H103" s="34"/>
    </row>
    <row r="104" spans="1:8" s="2" customFormat="1" ht="16.75" customHeight="1">
      <c r="A104" s="33"/>
      <c r="B104" s="34"/>
      <c r="C104" s="221" t="s">
        <v>1</v>
      </c>
      <c r="D104" s="221" t="s">
        <v>295</v>
      </c>
      <c r="E104" s="18" t="s">
        <v>1</v>
      </c>
      <c r="F104" s="222">
        <v>0</v>
      </c>
      <c r="G104" s="33"/>
      <c r="H104" s="34"/>
    </row>
    <row r="105" spans="1:8" s="2" customFormat="1" ht="16.75" customHeight="1">
      <c r="A105" s="33"/>
      <c r="B105" s="34"/>
      <c r="C105" s="221" t="s">
        <v>1</v>
      </c>
      <c r="D105" s="221" t="s">
        <v>296</v>
      </c>
      <c r="E105" s="18" t="s">
        <v>1</v>
      </c>
      <c r="F105" s="222">
        <v>17</v>
      </c>
      <c r="G105" s="33"/>
      <c r="H105" s="34"/>
    </row>
    <row r="106" spans="1:8" s="2" customFormat="1" ht="16.75" customHeight="1">
      <c r="A106" s="33"/>
      <c r="B106" s="34"/>
      <c r="C106" s="221" t="s">
        <v>1</v>
      </c>
      <c r="D106" s="221" t="s">
        <v>297</v>
      </c>
      <c r="E106" s="18" t="s">
        <v>1</v>
      </c>
      <c r="F106" s="222">
        <v>0</v>
      </c>
      <c r="G106" s="33"/>
      <c r="H106" s="34"/>
    </row>
    <row r="107" spans="1:8" s="2" customFormat="1" ht="16.75" customHeight="1">
      <c r="A107" s="33"/>
      <c r="B107" s="34"/>
      <c r="C107" s="221" t="s">
        <v>1</v>
      </c>
      <c r="D107" s="221" t="s">
        <v>289</v>
      </c>
      <c r="E107" s="18" t="s">
        <v>1</v>
      </c>
      <c r="F107" s="222">
        <v>0</v>
      </c>
      <c r="G107" s="33"/>
      <c r="H107" s="34"/>
    </row>
    <row r="108" spans="1:8" s="2" customFormat="1" ht="16.75" customHeight="1">
      <c r="A108" s="33"/>
      <c r="B108" s="34"/>
      <c r="C108" s="221" t="s">
        <v>1</v>
      </c>
      <c r="D108" s="221" t="s">
        <v>290</v>
      </c>
      <c r="E108" s="18" t="s">
        <v>1</v>
      </c>
      <c r="F108" s="222">
        <v>15</v>
      </c>
      <c r="G108" s="33"/>
      <c r="H108" s="34"/>
    </row>
    <row r="109" spans="1:8" s="2" customFormat="1" ht="16.75" customHeight="1">
      <c r="A109" s="33"/>
      <c r="B109" s="34"/>
      <c r="C109" s="221" t="s">
        <v>102</v>
      </c>
      <c r="D109" s="221" t="s">
        <v>159</v>
      </c>
      <c r="E109" s="18" t="s">
        <v>1</v>
      </c>
      <c r="F109" s="222">
        <v>855</v>
      </c>
      <c r="G109" s="33"/>
      <c r="H109" s="34"/>
    </row>
    <row r="110" spans="1:8" s="2" customFormat="1" ht="16.75" customHeight="1">
      <c r="A110" s="33"/>
      <c r="B110" s="34"/>
      <c r="C110" s="223" t="s">
        <v>648</v>
      </c>
      <c r="D110" s="33"/>
      <c r="E110" s="33"/>
      <c r="F110" s="33"/>
      <c r="G110" s="33"/>
      <c r="H110" s="34"/>
    </row>
    <row r="111" spans="1:8" s="2" customFormat="1" ht="16.75" customHeight="1">
      <c r="A111" s="33"/>
      <c r="B111" s="34"/>
      <c r="C111" s="221" t="s">
        <v>276</v>
      </c>
      <c r="D111" s="221" t="s">
        <v>277</v>
      </c>
      <c r="E111" s="18" t="s">
        <v>177</v>
      </c>
      <c r="F111" s="222">
        <v>855</v>
      </c>
      <c r="G111" s="33"/>
      <c r="H111" s="34"/>
    </row>
    <row r="112" spans="1:8" s="2" customFormat="1" ht="16.75" customHeight="1">
      <c r="A112" s="33"/>
      <c r="B112" s="34"/>
      <c r="C112" s="221" t="s">
        <v>317</v>
      </c>
      <c r="D112" s="221" t="s">
        <v>318</v>
      </c>
      <c r="E112" s="18" t="s">
        <v>313</v>
      </c>
      <c r="F112" s="222">
        <v>42</v>
      </c>
      <c r="G112" s="33"/>
      <c r="H112" s="34"/>
    </row>
    <row r="113" spans="1:8" s="2" customFormat="1" ht="26.4" customHeight="1">
      <c r="A113" s="33"/>
      <c r="B113" s="34"/>
      <c r="C113" s="216" t="s">
        <v>651</v>
      </c>
      <c r="D113" s="216" t="s">
        <v>88</v>
      </c>
      <c r="E113" s="33"/>
      <c r="F113" s="33"/>
      <c r="G113" s="33"/>
      <c r="H113" s="34"/>
    </row>
    <row r="114" spans="1:8" s="2" customFormat="1" ht="16.75" customHeight="1">
      <c r="A114" s="33"/>
      <c r="B114" s="34"/>
      <c r="C114" s="217" t="s">
        <v>95</v>
      </c>
      <c r="D114" s="218" t="s">
        <v>1</v>
      </c>
      <c r="E114" s="219" t="s">
        <v>1</v>
      </c>
      <c r="F114" s="220">
        <v>0.265</v>
      </c>
      <c r="G114" s="33"/>
      <c r="H114" s="34"/>
    </row>
    <row r="115" spans="1:8" s="2" customFormat="1" ht="16.75" customHeight="1">
      <c r="A115" s="33"/>
      <c r="B115" s="34"/>
      <c r="C115" s="221" t="s">
        <v>1</v>
      </c>
      <c r="D115" s="221" t="s">
        <v>214</v>
      </c>
      <c r="E115" s="18" t="s">
        <v>1</v>
      </c>
      <c r="F115" s="222">
        <v>0</v>
      </c>
      <c r="G115" s="33"/>
      <c r="H115" s="34"/>
    </row>
    <row r="116" spans="1:8" s="2" customFormat="1" ht="16.75" customHeight="1">
      <c r="A116" s="33"/>
      <c r="B116" s="34"/>
      <c r="C116" s="221" t="s">
        <v>1</v>
      </c>
      <c r="D116" s="221" t="s">
        <v>487</v>
      </c>
      <c r="E116" s="18" t="s">
        <v>1</v>
      </c>
      <c r="F116" s="222">
        <v>0</v>
      </c>
      <c r="G116" s="33"/>
      <c r="H116" s="34"/>
    </row>
    <row r="117" spans="1:8" s="2" customFormat="1" ht="16.75" customHeight="1">
      <c r="A117" s="33"/>
      <c r="B117" s="34"/>
      <c r="C117" s="221" t="s">
        <v>1</v>
      </c>
      <c r="D117" s="221" t="s">
        <v>488</v>
      </c>
      <c r="E117" s="18" t="s">
        <v>1</v>
      </c>
      <c r="F117" s="222">
        <v>0.016</v>
      </c>
      <c r="G117" s="33"/>
      <c r="H117" s="34"/>
    </row>
    <row r="118" spans="1:8" s="2" customFormat="1" ht="16.75" customHeight="1">
      <c r="A118" s="33"/>
      <c r="B118" s="34"/>
      <c r="C118" s="221" t="s">
        <v>1</v>
      </c>
      <c r="D118" s="221" t="s">
        <v>489</v>
      </c>
      <c r="E118" s="18" t="s">
        <v>1</v>
      </c>
      <c r="F118" s="222">
        <v>0</v>
      </c>
      <c r="G118" s="33"/>
      <c r="H118" s="34"/>
    </row>
    <row r="119" spans="1:8" s="2" customFormat="1" ht="16.75" customHeight="1">
      <c r="A119" s="33"/>
      <c r="B119" s="34"/>
      <c r="C119" s="221" t="s">
        <v>1</v>
      </c>
      <c r="D119" s="221" t="s">
        <v>490</v>
      </c>
      <c r="E119" s="18" t="s">
        <v>1</v>
      </c>
      <c r="F119" s="222">
        <v>0.02</v>
      </c>
      <c r="G119" s="33"/>
      <c r="H119" s="34"/>
    </row>
    <row r="120" spans="1:8" s="2" customFormat="1" ht="16.75" customHeight="1">
      <c r="A120" s="33"/>
      <c r="B120" s="34"/>
      <c r="C120" s="221" t="s">
        <v>1</v>
      </c>
      <c r="D120" s="221" t="s">
        <v>491</v>
      </c>
      <c r="E120" s="18" t="s">
        <v>1</v>
      </c>
      <c r="F120" s="222">
        <v>0</v>
      </c>
      <c r="G120" s="33"/>
      <c r="H120" s="34"/>
    </row>
    <row r="121" spans="1:8" s="2" customFormat="1" ht="16.75" customHeight="1">
      <c r="A121" s="33"/>
      <c r="B121" s="34"/>
      <c r="C121" s="221" t="s">
        <v>1</v>
      </c>
      <c r="D121" s="221" t="s">
        <v>492</v>
      </c>
      <c r="E121" s="18" t="s">
        <v>1</v>
      </c>
      <c r="F121" s="222">
        <v>0.136</v>
      </c>
      <c r="G121" s="33"/>
      <c r="H121" s="34"/>
    </row>
    <row r="122" spans="1:8" s="2" customFormat="1" ht="16.75" customHeight="1">
      <c r="A122" s="33"/>
      <c r="B122" s="34"/>
      <c r="C122" s="221" t="s">
        <v>1</v>
      </c>
      <c r="D122" s="221" t="s">
        <v>493</v>
      </c>
      <c r="E122" s="18" t="s">
        <v>1</v>
      </c>
      <c r="F122" s="222">
        <v>0</v>
      </c>
      <c r="G122" s="33"/>
      <c r="H122" s="34"/>
    </row>
    <row r="123" spans="1:8" s="2" customFormat="1" ht="16.75" customHeight="1">
      <c r="A123" s="33"/>
      <c r="B123" s="34"/>
      <c r="C123" s="221" t="s">
        <v>1</v>
      </c>
      <c r="D123" s="221" t="s">
        <v>494</v>
      </c>
      <c r="E123" s="18" t="s">
        <v>1</v>
      </c>
      <c r="F123" s="222">
        <v>0.093</v>
      </c>
      <c r="G123" s="33"/>
      <c r="H123" s="34"/>
    </row>
    <row r="124" spans="1:8" s="2" customFormat="1" ht="16.75" customHeight="1">
      <c r="A124" s="33"/>
      <c r="B124" s="34"/>
      <c r="C124" s="221" t="s">
        <v>95</v>
      </c>
      <c r="D124" s="221" t="s">
        <v>159</v>
      </c>
      <c r="E124" s="18" t="s">
        <v>1</v>
      </c>
      <c r="F124" s="222">
        <v>0.265</v>
      </c>
      <c r="G124" s="33"/>
      <c r="H124" s="34"/>
    </row>
    <row r="125" spans="1:8" s="2" customFormat="1" ht="16.75" customHeight="1">
      <c r="A125" s="33"/>
      <c r="B125" s="34"/>
      <c r="C125" s="223" t="s">
        <v>648</v>
      </c>
      <c r="D125" s="33"/>
      <c r="E125" s="33"/>
      <c r="F125" s="33"/>
      <c r="G125" s="33"/>
      <c r="H125" s="34"/>
    </row>
    <row r="126" spans="1:8" s="2" customFormat="1" ht="16.75" customHeight="1">
      <c r="A126" s="33"/>
      <c r="B126" s="34"/>
      <c r="C126" s="221" t="s">
        <v>210</v>
      </c>
      <c r="D126" s="221" t="s">
        <v>211</v>
      </c>
      <c r="E126" s="18" t="s">
        <v>138</v>
      </c>
      <c r="F126" s="222">
        <v>0.265</v>
      </c>
      <c r="G126" s="33"/>
      <c r="H126" s="34"/>
    </row>
    <row r="127" spans="1:8" s="2" customFormat="1" ht="16.75" customHeight="1">
      <c r="A127" s="33"/>
      <c r="B127" s="34"/>
      <c r="C127" s="221" t="s">
        <v>228</v>
      </c>
      <c r="D127" s="221" t="s">
        <v>229</v>
      </c>
      <c r="E127" s="18" t="s">
        <v>230</v>
      </c>
      <c r="F127" s="222">
        <v>4327.2</v>
      </c>
      <c r="G127" s="33"/>
      <c r="H127" s="34"/>
    </row>
    <row r="128" spans="1:8" s="2" customFormat="1" ht="16.75" customHeight="1">
      <c r="A128" s="33"/>
      <c r="B128" s="34"/>
      <c r="C128" s="221" t="s">
        <v>145</v>
      </c>
      <c r="D128" s="221" t="s">
        <v>146</v>
      </c>
      <c r="E128" s="18" t="s">
        <v>138</v>
      </c>
      <c r="F128" s="222">
        <v>0.265</v>
      </c>
      <c r="G128" s="33"/>
      <c r="H128" s="34"/>
    </row>
    <row r="129" spans="1:8" s="2" customFormat="1" ht="16.75" customHeight="1">
      <c r="A129" s="33"/>
      <c r="B129" s="34"/>
      <c r="C129" s="221" t="s">
        <v>243</v>
      </c>
      <c r="D129" s="221" t="s">
        <v>244</v>
      </c>
      <c r="E129" s="18" t="s">
        <v>245</v>
      </c>
      <c r="F129" s="222">
        <v>1104.68</v>
      </c>
      <c r="G129" s="33"/>
      <c r="H129" s="34"/>
    </row>
    <row r="130" spans="1:8" s="2" customFormat="1" ht="16.75" customHeight="1">
      <c r="A130" s="33"/>
      <c r="B130" s="34"/>
      <c r="C130" s="221" t="s">
        <v>220</v>
      </c>
      <c r="D130" s="221" t="s">
        <v>221</v>
      </c>
      <c r="E130" s="18" t="s">
        <v>138</v>
      </c>
      <c r="F130" s="222">
        <v>1.202</v>
      </c>
      <c r="G130" s="33"/>
      <c r="H130" s="34"/>
    </row>
    <row r="131" spans="1:8" s="2" customFormat="1" ht="16.75" customHeight="1">
      <c r="A131" s="33"/>
      <c r="B131" s="34"/>
      <c r="C131" s="221" t="s">
        <v>250</v>
      </c>
      <c r="D131" s="221" t="s">
        <v>251</v>
      </c>
      <c r="E131" s="18" t="s">
        <v>138</v>
      </c>
      <c r="F131" s="222">
        <v>1.202</v>
      </c>
      <c r="G131" s="33"/>
      <c r="H131" s="34"/>
    </row>
    <row r="132" spans="1:8" s="2" customFormat="1" ht="16.75" customHeight="1">
      <c r="A132" s="33"/>
      <c r="B132" s="34"/>
      <c r="C132" s="221" t="s">
        <v>263</v>
      </c>
      <c r="D132" s="221" t="s">
        <v>264</v>
      </c>
      <c r="E132" s="18" t="s">
        <v>138</v>
      </c>
      <c r="F132" s="222">
        <v>1.302</v>
      </c>
      <c r="G132" s="33"/>
      <c r="H132" s="34"/>
    </row>
    <row r="133" spans="1:8" s="2" customFormat="1" ht="16.75" customHeight="1">
      <c r="A133" s="33"/>
      <c r="B133" s="34"/>
      <c r="C133" s="221" t="s">
        <v>192</v>
      </c>
      <c r="D133" s="221" t="s">
        <v>193</v>
      </c>
      <c r="E133" s="18" t="s">
        <v>185</v>
      </c>
      <c r="F133" s="222">
        <v>145.75</v>
      </c>
      <c r="G133" s="33"/>
      <c r="H133" s="34"/>
    </row>
    <row r="134" spans="1:8" s="2" customFormat="1" ht="16.75" customHeight="1">
      <c r="A134" s="33"/>
      <c r="B134" s="34"/>
      <c r="C134" s="221" t="s">
        <v>236</v>
      </c>
      <c r="D134" s="221" t="s">
        <v>237</v>
      </c>
      <c r="E134" s="18" t="s">
        <v>185</v>
      </c>
      <c r="F134" s="222">
        <v>751.25</v>
      </c>
      <c r="G134" s="33"/>
      <c r="H134" s="34"/>
    </row>
    <row r="135" spans="1:8" s="2" customFormat="1" ht="20">
      <c r="A135" s="33"/>
      <c r="B135" s="34"/>
      <c r="C135" s="221" t="s">
        <v>377</v>
      </c>
      <c r="D135" s="221" t="s">
        <v>378</v>
      </c>
      <c r="E135" s="18" t="s">
        <v>185</v>
      </c>
      <c r="F135" s="222">
        <v>1174.352</v>
      </c>
      <c r="G135" s="33"/>
      <c r="H135" s="34"/>
    </row>
    <row r="136" spans="1:8" s="2" customFormat="1" ht="16.75" customHeight="1">
      <c r="A136" s="33"/>
      <c r="B136" s="34"/>
      <c r="C136" s="221" t="s">
        <v>409</v>
      </c>
      <c r="D136" s="221" t="s">
        <v>410</v>
      </c>
      <c r="E136" s="18" t="s">
        <v>185</v>
      </c>
      <c r="F136" s="222">
        <v>751.25</v>
      </c>
      <c r="G136" s="33"/>
      <c r="H136" s="34"/>
    </row>
    <row r="137" spans="1:8" s="2" customFormat="1" ht="16.75" customHeight="1">
      <c r="A137" s="33"/>
      <c r="B137" s="34"/>
      <c r="C137" s="217" t="s">
        <v>93</v>
      </c>
      <c r="D137" s="218" t="s">
        <v>1</v>
      </c>
      <c r="E137" s="219" t="s">
        <v>1</v>
      </c>
      <c r="F137" s="220">
        <v>0.937</v>
      </c>
      <c r="G137" s="33"/>
      <c r="H137" s="34"/>
    </row>
    <row r="138" spans="1:8" s="2" customFormat="1" ht="16.75" customHeight="1">
      <c r="A138" s="33"/>
      <c r="B138" s="34"/>
      <c r="C138" s="221" t="s">
        <v>1</v>
      </c>
      <c r="D138" s="221" t="s">
        <v>206</v>
      </c>
      <c r="E138" s="18" t="s">
        <v>1</v>
      </c>
      <c r="F138" s="222">
        <v>0</v>
      </c>
      <c r="G138" s="33"/>
      <c r="H138" s="34"/>
    </row>
    <row r="139" spans="1:8" s="2" customFormat="1" ht="16.75" customHeight="1">
      <c r="A139" s="33"/>
      <c r="B139" s="34"/>
      <c r="C139" s="221" t="s">
        <v>1</v>
      </c>
      <c r="D139" s="221" t="s">
        <v>474</v>
      </c>
      <c r="E139" s="18" t="s">
        <v>1</v>
      </c>
      <c r="F139" s="222">
        <v>0</v>
      </c>
      <c r="G139" s="33"/>
      <c r="H139" s="34"/>
    </row>
    <row r="140" spans="1:8" s="2" customFormat="1" ht="16.75" customHeight="1">
      <c r="A140" s="33"/>
      <c r="B140" s="34"/>
      <c r="C140" s="221" t="s">
        <v>1</v>
      </c>
      <c r="D140" s="221" t="s">
        <v>475</v>
      </c>
      <c r="E140" s="18" t="s">
        <v>1</v>
      </c>
      <c r="F140" s="222">
        <v>0.417</v>
      </c>
      <c r="G140" s="33"/>
      <c r="H140" s="34"/>
    </row>
    <row r="141" spans="1:8" s="2" customFormat="1" ht="16.75" customHeight="1">
      <c r="A141" s="33"/>
      <c r="B141" s="34"/>
      <c r="C141" s="221" t="s">
        <v>1</v>
      </c>
      <c r="D141" s="221" t="s">
        <v>476</v>
      </c>
      <c r="E141" s="18" t="s">
        <v>1</v>
      </c>
      <c r="F141" s="222">
        <v>0</v>
      </c>
      <c r="G141" s="33"/>
      <c r="H141" s="34"/>
    </row>
    <row r="142" spans="1:8" s="2" customFormat="1" ht="16.75" customHeight="1">
      <c r="A142" s="33"/>
      <c r="B142" s="34"/>
      <c r="C142" s="221" t="s">
        <v>1</v>
      </c>
      <c r="D142" s="221" t="s">
        <v>477</v>
      </c>
      <c r="E142" s="18" t="s">
        <v>1</v>
      </c>
      <c r="F142" s="222">
        <v>0.197</v>
      </c>
      <c r="G142" s="33"/>
      <c r="H142" s="34"/>
    </row>
    <row r="143" spans="1:8" s="2" customFormat="1" ht="16.75" customHeight="1">
      <c r="A143" s="33"/>
      <c r="B143" s="34"/>
      <c r="C143" s="221" t="s">
        <v>1</v>
      </c>
      <c r="D143" s="221" t="s">
        <v>478</v>
      </c>
      <c r="E143" s="18" t="s">
        <v>1</v>
      </c>
      <c r="F143" s="222">
        <v>0</v>
      </c>
      <c r="G143" s="33"/>
      <c r="H143" s="34"/>
    </row>
    <row r="144" spans="1:8" s="2" customFormat="1" ht="16.75" customHeight="1">
      <c r="A144" s="33"/>
      <c r="B144" s="34"/>
      <c r="C144" s="221" t="s">
        <v>1</v>
      </c>
      <c r="D144" s="221" t="s">
        <v>479</v>
      </c>
      <c r="E144" s="18" t="s">
        <v>1</v>
      </c>
      <c r="F144" s="222">
        <v>0.114</v>
      </c>
      <c r="G144" s="33"/>
      <c r="H144" s="34"/>
    </row>
    <row r="145" spans="1:8" s="2" customFormat="1" ht="16.75" customHeight="1">
      <c r="A145" s="33"/>
      <c r="B145" s="34"/>
      <c r="C145" s="221" t="s">
        <v>1</v>
      </c>
      <c r="D145" s="221" t="s">
        <v>480</v>
      </c>
      <c r="E145" s="18" t="s">
        <v>1</v>
      </c>
      <c r="F145" s="222">
        <v>0</v>
      </c>
      <c r="G145" s="33"/>
      <c r="H145" s="34"/>
    </row>
    <row r="146" spans="1:8" s="2" customFormat="1" ht="16.75" customHeight="1">
      <c r="A146" s="33"/>
      <c r="B146" s="34"/>
      <c r="C146" s="221" t="s">
        <v>1</v>
      </c>
      <c r="D146" s="221" t="s">
        <v>481</v>
      </c>
      <c r="E146" s="18" t="s">
        <v>1</v>
      </c>
      <c r="F146" s="222">
        <v>0.09</v>
      </c>
      <c r="G146" s="33"/>
      <c r="H146" s="34"/>
    </row>
    <row r="147" spans="1:8" s="2" customFormat="1" ht="16.75" customHeight="1">
      <c r="A147" s="33"/>
      <c r="B147" s="34"/>
      <c r="C147" s="221" t="s">
        <v>1</v>
      </c>
      <c r="D147" s="221" t="s">
        <v>482</v>
      </c>
      <c r="E147" s="18" t="s">
        <v>1</v>
      </c>
      <c r="F147" s="222">
        <v>0</v>
      </c>
      <c r="G147" s="33"/>
      <c r="H147" s="34"/>
    </row>
    <row r="148" spans="1:8" s="2" customFormat="1" ht="16.75" customHeight="1">
      <c r="A148" s="33"/>
      <c r="B148" s="34"/>
      <c r="C148" s="221" t="s">
        <v>1</v>
      </c>
      <c r="D148" s="221" t="s">
        <v>483</v>
      </c>
      <c r="E148" s="18" t="s">
        <v>1</v>
      </c>
      <c r="F148" s="222">
        <v>0.092</v>
      </c>
      <c r="G148" s="33"/>
      <c r="H148" s="34"/>
    </row>
    <row r="149" spans="1:8" s="2" customFormat="1" ht="16.75" customHeight="1">
      <c r="A149" s="33"/>
      <c r="B149" s="34"/>
      <c r="C149" s="221" t="s">
        <v>1</v>
      </c>
      <c r="D149" s="221" t="s">
        <v>484</v>
      </c>
      <c r="E149" s="18" t="s">
        <v>1</v>
      </c>
      <c r="F149" s="222">
        <v>0</v>
      </c>
      <c r="G149" s="33"/>
      <c r="H149" s="34"/>
    </row>
    <row r="150" spans="1:8" s="2" customFormat="1" ht="16.75" customHeight="1">
      <c r="A150" s="33"/>
      <c r="B150" s="34"/>
      <c r="C150" s="221" t="s">
        <v>1</v>
      </c>
      <c r="D150" s="221" t="s">
        <v>485</v>
      </c>
      <c r="E150" s="18" t="s">
        <v>1</v>
      </c>
      <c r="F150" s="222">
        <v>0.027</v>
      </c>
      <c r="G150" s="33"/>
      <c r="H150" s="34"/>
    </row>
    <row r="151" spans="1:8" s="2" customFormat="1" ht="16.75" customHeight="1">
      <c r="A151" s="33"/>
      <c r="B151" s="34"/>
      <c r="C151" s="221" t="s">
        <v>93</v>
      </c>
      <c r="D151" s="221" t="s">
        <v>159</v>
      </c>
      <c r="E151" s="18" t="s">
        <v>1</v>
      </c>
      <c r="F151" s="222">
        <v>0.937</v>
      </c>
      <c r="G151" s="33"/>
      <c r="H151" s="34"/>
    </row>
    <row r="152" spans="1:8" s="2" customFormat="1" ht="16.75" customHeight="1">
      <c r="A152" s="33"/>
      <c r="B152" s="34"/>
      <c r="C152" s="223" t="s">
        <v>648</v>
      </c>
      <c r="D152" s="33"/>
      <c r="E152" s="33"/>
      <c r="F152" s="33"/>
      <c r="G152" s="33"/>
      <c r="H152" s="34"/>
    </row>
    <row r="153" spans="1:8" s="2" customFormat="1" ht="16.75" customHeight="1">
      <c r="A153" s="33"/>
      <c r="B153" s="34"/>
      <c r="C153" s="221" t="s">
        <v>200</v>
      </c>
      <c r="D153" s="221" t="s">
        <v>201</v>
      </c>
      <c r="E153" s="18" t="s">
        <v>138</v>
      </c>
      <c r="F153" s="222">
        <v>0.937</v>
      </c>
      <c r="G153" s="33"/>
      <c r="H153" s="34"/>
    </row>
    <row r="154" spans="1:8" s="2" customFormat="1" ht="16.75" customHeight="1">
      <c r="A154" s="33"/>
      <c r="B154" s="34"/>
      <c r="C154" s="221" t="s">
        <v>228</v>
      </c>
      <c r="D154" s="221" t="s">
        <v>229</v>
      </c>
      <c r="E154" s="18" t="s">
        <v>230</v>
      </c>
      <c r="F154" s="222">
        <v>4327.2</v>
      </c>
      <c r="G154" s="33"/>
      <c r="H154" s="34"/>
    </row>
    <row r="155" spans="1:8" s="2" customFormat="1" ht="16.75" customHeight="1">
      <c r="A155" s="33"/>
      <c r="B155" s="34"/>
      <c r="C155" s="221" t="s">
        <v>136</v>
      </c>
      <c r="D155" s="221" t="s">
        <v>137</v>
      </c>
      <c r="E155" s="18" t="s">
        <v>138</v>
      </c>
      <c r="F155" s="222">
        <v>0.937</v>
      </c>
      <c r="G155" s="33"/>
      <c r="H155" s="34"/>
    </row>
    <row r="156" spans="1:8" s="2" customFormat="1" ht="16.75" customHeight="1">
      <c r="A156" s="33"/>
      <c r="B156" s="34"/>
      <c r="C156" s="221" t="s">
        <v>243</v>
      </c>
      <c r="D156" s="221" t="s">
        <v>244</v>
      </c>
      <c r="E156" s="18" t="s">
        <v>245</v>
      </c>
      <c r="F156" s="222">
        <v>1104.68</v>
      </c>
      <c r="G156" s="33"/>
      <c r="H156" s="34"/>
    </row>
    <row r="157" spans="1:8" s="2" customFormat="1" ht="16.75" customHeight="1">
      <c r="A157" s="33"/>
      <c r="B157" s="34"/>
      <c r="C157" s="221" t="s">
        <v>220</v>
      </c>
      <c r="D157" s="221" t="s">
        <v>221</v>
      </c>
      <c r="E157" s="18" t="s">
        <v>138</v>
      </c>
      <c r="F157" s="222">
        <v>1.202</v>
      </c>
      <c r="G157" s="33"/>
      <c r="H157" s="34"/>
    </row>
    <row r="158" spans="1:8" s="2" customFormat="1" ht="16.75" customHeight="1">
      <c r="A158" s="33"/>
      <c r="B158" s="34"/>
      <c r="C158" s="221" t="s">
        <v>250</v>
      </c>
      <c r="D158" s="221" t="s">
        <v>251</v>
      </c>
      <c r="E158" s="18" t="s">
        <v>138</v>
      </c>
      <c r="F158" s="222">
        <v>1.202</v>
      </c>
      <c r="G158" s="33"/>
      <c r="H158" s="34"/>
    </row>
    <row r="159" spans="1:8" s="2" customFormat="1" ht="16.75" customHeight="1">
      <c r="A159" s="33"/>
      <c r="B159" s="34"/>
      <c r="C159" s="221" t="s">
        <v>263</v>
      </c>
      <c r="D159" s="221" t="s">
        <v>264</v>
      </c>
      <c r="E159" s="18" t="s">
        <v>138</v>
      </c>
      <c r="F159" s="222">
        <v>1.302</v>
      </c>
      <c r="G159" s="33"/>
      <c r="H159" s="34"/>
    </row>
    <row r="160" spans="1:8" s="2" customFormat="1" ht="16.75" customHeight="1">
      <c r="A160" s="33"/>
      <c r="B160" s="34"/>
      <c r="C160" s="221" t="s">
        <v>183</v>
      </c>
      <c r="D160" s="221" t="s">
        <v>184</v>
      </c>
      <c r="E160" s="18" t="s">
        <v>185</v>
      </c>
      <c r="F160" s="222">
        <v>277.352</v>
      </c>
      <c r="G160" s="33"/>
      <c r="H160" s="34"/>
    </row>
    <row r="161" spans="1:8" s="2" customFormat="1" ht="16.75" customHeight="1">
      <c r="A161" s="33"/>
      <c r="B161" s="34"/>
      <c r="C161" s="221" t="s">
        <v>236</v>
      </c>
      <c r="D161" s="221" t="s">
        <v>237</v>
      </c>
      <c r="E161" s="18" t="s">
        <v>185</v>
      </c>
      <c r="F161" s="222">
        <v>751.25</v>
      </c>
      <c r="G161" s="33"/>
      <c r="H161" s="34"/>
    </row>
    <row r="162" spans="1:8" s="2" customFormat="1" ht="20">
      <c r="A162" s="33"/>
      <c r="B162" s="34"/>
      <c r="C162" s="221" t="s">
        <v>377</v>
      </c>
      <c r="D162" s="221" t="s">
        <v>378</v>
      </c>
      <c r="E162" s="18" t="s">
        <v>185</v>
      </c>
      <c r="F162" s="222">
        <v>1174.352</v>
      </c>
      <c r="G162" s="33"/>
      <c r="H162" s="34"/>
    </row>
    <row r="163" spans="1:8" s="2" customFormat="1" ht="16.75" customHeight="1">
      <c r="A163" s="33"/>
      <c r="B163" s="34"/>
      <c r="C163" s="221" t="s">
        <v>409</v>
      </c>
      <c r="D163" s="221" t="s">
        <v>410</v>
      </c>
      <c r="E163" s="18" t="s">
        <v>185</v>
      </c>
      <c r="F163" s="222">
        <v>751.25</v>
      </c>
      <c r="G163" s="33"/>
      <c r="H163" s="34"/>
    </row>
    <row r="164" spans="1:8" s="2" customFormat="1" ht="16.75" customHeight="1">
      <c r="A164" s="33"/>
      <c r="B164" s="34"/>
      <c r="C164" s="217" t="s">
        <v>439</v>
      </c>
      <c r="D164" s="218" t="s">
        <v>1</v>
      </c>
      <c r="E164" s="219" t="s">
        <v>1</v>
      </c>
      <c r="F164" s="220">
        <v>0.05</v>
      </c>
      <c r="G164" s="33"/>
      <c r="H164" s="34"/>
    </row>
    <row r="165" spans="1:8" s="2" customFormat="1" ht="16.75" customHeight="1">
      <c r="A165" s="33"/>
      <c r="B165" s="34"/>
      <c r="C165" s="221" t="s">
        <v>1</v>
      </c>
      <c r="D165" s="221" t="s">
        <v>466</v>
      </c>
      <c r="E165" s="18" t="s">
        <v>1</v>
      </c>
      <c r="F165" s="222">
        <v>0</v>
      </c>
      <c r="G165" s="33"/>
      <c r="H165" s="34"/>
    </row>
    <row r="166" spans="1:8" s="2" customFormat="1" ht="16.75" customHeight="1">
      <c r="A166" s="33"/>
      <c r="B166" s="34"/>
      <c r="C166" s="221" t="s">
        <v>1</v>
      </c>
      <c r="D166" s="221" t="s">
        <v>467</v>
      </c>
      <c r="E166" s="18" t="s">
        <v>1</v>
      </c>
      <c r="F166" s="222">
        <v>0</v>
      </c>
      <c r="G166" s="33"/>
      <c r="H166" s="34"/>
    </row>
    <row r="167" spans="1:8" s="2" customFormat="1" ht="16.75" customHeight="1">
      <c r="A167" s="33"/>
      <c r="B167" s="34"/>
      <c r="C167" s="221" t="s">
        <v>1</v>
      </c>
      <c r="D167" s="221" t="s">
        <v>468</v>
      </c>
      <c r="E167" s="18" t="s">
        <v>1</v>
      </c>
      <c r="F167" s="222">
        <v>0.024</v>
      </c>
      <c r="G167" s="33"/>
      <c r="H167" s="34"/>
    </row>
    <row r="168" spans="1:8" s="2" customFormat="1" ht="16.75" customHeight="1">
      <c r="A168" s="33"/>
      <c r="B168" s="34"/>
      <c r="C168" s="221" t="s">
        <v>1</v>
      </c>
      <c r="D168" s="221" t="s">
        <v>469</v>
      </c>
      <c r="E168" s="18" t="s">
        <v>1</v>
      </c>
      <c r="F168" s="222">
        <v>0</v>
      </c>
      <c r="G168" s="33"/>
      <c r="H168" s="34"/>
    </row>
    <row r="169" spans="1:8" s="2" customFormat="1" ht="16.75" customHeight="1">
      <c r="A169" s="33"/>
      <c r="B169" s="34"/>
      <c r="C169" s="221" t="s">
        <v>1</v>
      </c>
      <c r="D169" s="221" t="s">
        <v>470</v>
      </c>
      <c r="E169" s="18" t="s">
        <v>1</v>
      </c>
      <c r="F169" s="222">
        <v>0.012</v>
      </c>
      <c r="G169" s="33"/>
      <c r="H169" s="34"/>
    </row>
    <row r="170" spans="1:8" s="2" customFormat="1" ht="16.75" customHeight="1">
      <c r="A170" s="33"/>
      <c r="B170" s="34"/>
      <c r="C170" s="221" t="s">
        <v>1</v>
      </c>
      <c r="D170" s="221" t="s">
        <v>471</v>
      </c>
      <c r="E170" s="18" t="s">
        <v>1</v>
      </c>
      <c r="F170" s="222">
        <v>0</v>
      </c>
      <c r="G170" s="33"/>
      <c r="H170" s="34"/>
    </row>
    <row r="171" spans="1:8" s="2" customFormat="1" ht="16.75" customHeight="1">
      <c r="A171" s="33"/>
      <c r="B171" s="34"/>
      <c r="C171" s="221" t="s">
        <v>1</v>
      </c>
      <c r="D171" s="221" t="s">
        <v>472</v>
      </c>
      <c r="E171" s="18" t="s">
        <v>1</v>
      </c>
      <c r="F171" s="222">
        <v>0.014</v>
      </c>
      <c r="G171" s="33"/>
      <c r="H171" s="34"/>
    </row>
    <row r="172" spans="1:8" s="2" customFormat="1" ht="16.75" customHeight="1">
      <c r="A172" s="33"/>
      <c r="B172" s="34"/>
      <c r="C172" s="221" t="s">
        <v>439</v>
      </c>
      <c r="D172" s="221" t="s">
        <v>159</v>
      </c>
      <c r="E172" s="18" t="s">
        <v>1</v>
      </c>
      <c r="F172" s="222">
        <v>0.05</v>
      </c>
      <c r="G172" s="33"/>
      <c r="H172" s="34"/>
    </row>
    <row r="173" spans="1:8" s="2" customFormat="1" ht="16.75" customHeight="1">
      <c r="A173" s="33"/>
      <c r="B173" s="34"/>
      <c r="C173" s="223" t="s">
        <v>648</v>
      </c>
      <c r="D173" s="33"/>
      <c r="E173" s="33"/>
      <c r="F173" s="33"/>
      <c r="G173" s="33"/>
      <c r="H173" s="34"/>
    </row>
    <row r="174" spans="1:8" s="2" customFormat="1" ht="16.75" customHeight="1">
      <c r="A174" s="33"/>
      <c r="B174" s="34"/>
      <c r="C174" s="221" t="s">
        <v>462</v>
      </c>
      <c r="D174" s="221" t="s">
        <v>463</v>
      </c>
      <c r="E174" s="18" t="s">
        <v>138</v>
      </c>
      <c r="F174" s="222">
        <v>0.05</v>
      </c>
      <c r="G174" s="33"/>
      <c r="H174" s="34"/>
    </row>
    <row r="175" spans="1:8" s="2" customFormat="1" ht="16.75" customHeight="1">
      <c r="A175" s="33"/>
      <c r="B175" s="34"/>
      <c r="C175" s="221" t="s">
        <v>495</v>
      </c>
      <c r="D175" s="221" t="s">
        <v>496</v>
      </c>
      <c r="E175" s="18" t="s">
        <v>245</v>
      </c>
      <c r="F175" s="222">
        <v>95</v>
      </c>
      <c r="G175" s="33"/>
      <c r="H175" s="34"/>
    </row>
    <row r="176" spans="1:8" s="2" customFormat="1" ht="16.75" customHeight="1">
      <c r="A176" s="33"/>
      <c r="B176" s="34"/>
      <c r="C176" s="217" t="s">
        <v>565</v>
      </c>
      <c r="D176" s="218" t="s">
        <v>1</v>
      </c>
      <c r="E176" s="219" t="s">
        <v>1</v>
      </c>
      <c r="F176" s="220">
        <v>36.3</v>
      </c>
      <c r="G176" s="33"/>
      <c r="H176" s="34"/>
    </row>
    <row r="177" spans="1:8" s="2" customFormat="1" ht="16.75" customHeight="1">
      <c r="A177" s="33"/>
      <c r="B177" s="34"/>
      <c r="C177" s="221" t="s">
        <v>1</v>
      </c>
      <c r="D177" s="221" t="s">
        <v>559</v>
      </c>
      <c r="E177" s="18" t="s">
        <v>1</v>
      </c>
      <c r="F177" s="222">
        <v>0</v>
      </c>
      <c r="G177" s="33"/>
      <c r="H177" s="34"/>
    </row>
    <row r="178" spans="1:8" s="2" customFormat="1" ht="16.75" customHeight="1">
      <c r="A178" s="33"/>
      <c r="B178" s="34"/>
      <c r="C178" s="221" t="s">
        <v>1</v>
      </c>
      <c r="D178" s="221" t="s">
        <v>560</v>
      </c>
      <c r="E178" s="18" t="s">
        <v>1</v>
      </c>
      <c r="F178" s="222">
        <v>9.3</v>
      </c>
      <c r="G178" s="33"/>
      <c r="H178" s="34"/>
    </row>
    <row r="179" spans="1:8" s="2" customFormat="1" ht="16.75" customHeight="1">
      <c r="A179" s="33"/>
      <c r="B179" s="34"/>
      <c r="C179" s="221" t="s">
        <v>1</v>
      </c>
      <c r="D179" s="221" t="s">
        <v>561</v>
      </c>
      <c r="E179" s="18" t="s">
        <v>1</v>
      </c>
      <c r="F179" s="222">
        <v>0</v>
      </c>
      <c r="G179" s="33"/>
      <c r="H179" s="34"/>
    </row>
    <row r="180" spans="1:8" s="2" customFormat="1" ht="16.75" customHeight="1">
      <c r="A180" s="33"/>
      <c r="B180" s="34"/>
      <c r="C180" s="221" t="s">
        <v>1</v>
      </c>
      <c r="D180" s="221" t="s">
        <v>562</v>
      </c>
      <c r="E180" s="18" t="s">
        <v>1</v>
      </c>
      <c r="F180" s="222">
        <v>12.6</v>
      </c>
      <c r="G180" s="33"/>
      <c r="H180" s="34"/>
    </row>
    <row r="181" spans="1:8" s="2" customFormat="1" ht="16.75" customHeight="1">
      <c r="A181" s="33"/>
      <c r="B181" s="34"/>
      <c r="C181" s="221" t="s">
        <v>1</v>
      </c>
      <c r="D181" s="221" t="s">
        <v>563</v>
      </c>
      <c r="E181" s="18" t="s">
        <v>1</v>
      </c>
      <c r="F181" s="222">
        <v>0</v>
      </c>
      <c r="G181" s="33"/>
      <c r="H181" s="34"/>
    </row>
    <row r="182" spans="1:8" s="2" customFormat="1" ht="16.75" customHeight="1">
      <c r="A182" s="33"/>
      <c r="B182" s="34"/>
      <c r="C182" s="221" t="s">
        <v>1</v>
      </c>
      <c r="D182" s="221" t="s">
        <v>564</v>
      </c>
      <c r="E182" s="18" t="s">
        <v>1</v>
      </c>
      <c r="F182" s="222">
        <v>14.4</v>
      </c>
      <c r="G182" s="33"/>
      <c r="H182" s="34"/>
    </row>
    <row r="183" spans="1:8" s="2" customFormat="1" ht="16.75" customHeight="1">
      <c r="A183" s="33"/>
      <c r="B183" s="34"/>
      <c r="C183" s="221" t="s">
        <v>565</v>
      </c>
      <c r="D183" s="221" t="s">
        <v>159</v>
      </c>
      <c r="E183" s="18" t="s">
        <v>1</v>
      </c>
      <c r="F183" s="222">
        <v>36.3</v>
      </c>
      <c r="G183" s="33"/>
      <c r="H183" s="34"/>
    </row>
    <row r="184" spans="1:8" s="2" customFormat="1" ht="16.75" customHeight="1">
      <c r="A184" s="33"/>
      <c r="B184" s="34"/>
      <c r="C184" s="217" t="s">
        <v>100</v>
      </c>
      <c r="D184" s="218" t="s">
        <v>1</v>
      </c>
      <c r="E184" s="219" t="s">
        <v>1</v>
      </c>
      <c r="F184" s="220">
        <v>1104.68</v>
      </c>
      <c r="G184" s="33"/>
      <c r="H184" s="34"/>
    </row>
    <row r="185" spans="1:8" s="2" customFormat="1" ht="16.75" customHeight="1">
      <c r="A185" s="33"/>
      <c r="B185" s="34"/>
      <c r="C185" s="221" t="s">
        <v>1</v>
      </c>
      <c r="D185" s="221" t="s">
        <v>518</v>
      </c>
      <c r="E185" s="18" t="s">
        <v>1</v>
      </c>
      <c r="F185" s="222">
        <v>0</v>
      </c>
      <c r="G185" s="33"/>
      <c r="H185" s="34"/>
    </row>
    <row r="186" spans="1:8" s="2" customFormat="1" ht="16.75" customHeight="1">
      <c r="A186" s="33"/>
      <c r="B186" s="34"/>
      <c r="C186" s="221" t="s">
        <v>1</v>
      </c>
      <c r="D186" s="221" t="s">
        <v>249</v>
      </c>
      <c r="E186" s="18" t="s">
        <v>1</v>
      </c>
      <c r="F186" s="222">
        <v>1009.68</v>
      </c>
      <c r="G186" s="33"/>
      <c r="H186" s="34"/>
    </row>
    <row r="187" spans="1:8" s="2" customFormat="1" ht="16.75" customHeight="1">
      <c r="A187" s="33"/>
      <c r="B187" s="34"/>
      <c r="C187" s="221" t="s">
        <v>1</v>
      </c>
      <c r="D187" s="221" t="s">
        <v>519</v>
      </c>
      <c r="E187" s="18" t="s">
        <v>1</v>
      </c>
      <c r="F187" s="222">
        <v>0</v>
      </c>
      <c r="G187" s="33"/>
      <c r="H187" s="34"/>
    </row>
    <row r="188" spans="1:8" s="2" customFormat="1" ht="16.75" customHeight="1">
      <c r="A188" s="33"/>
      <c r="B188" s="34"/>
      <c r="C188" s="221" t="s">
        <v>1</v>
      </c>
      <c r="D188" s="221" t="s">
        <v>447</v>
      </c>
      <c r="E188" s="18" t="s">
        <v>1</v>
      </c>
      <c r="F188" s="222">
        <v>95</v>
      </c>
      <c r="G188" s="33"/>
      <c r="H188" s="34"/>
    </row>
    <row r="189" spans="1:8" s="2" customFormat="1" ht="16.75" customHeight="1">
      <c r="A189" s="33"/>
      <c r="B189" s="34"/>
      <c r="C189" s="221" t="s">
        <v>100</v>
      </c>
      <c r="D189" s="221" t="s">
        <v>159</v>
      </c>
      <c r="E189" s="18" t="s">
        <v>1</v>
      </c>
      <c r="F189" s="222">
        <v>1104.68</v>
      </c>
      <c r="G189" s="33"/>
      <c r="H189" s="34"/>
    </row>
    <row r="190" spans="1:8" s="2" customFormat="1" ht="16.75" customHeight="1">
      <c r="A190" s="33"/>
      <c r="B190" s="34"/>
      <c r="C190" s="223" t="s">
        <v>648</v>
      </c>
      <c r="D190" s="33"/>
      <c r="E190" s="33"/>
      <c r="F190" s="33"/>
      <c r="G190" s="33"/>
      <c r="H190" s="34"/>
    </row>
    <row r="191" spans="1:8" s="2" customFormat="1" ht="16.75" customHeight="1">
      <c r="A191" s="33"/>
      <c r="B191" s="34"/>
      <c r="C191" s="221" t="s">
        <v>243</v>
      </c>
      <c r="D191" s="221" t="s">
        <v>244</v>
      </c>
      <c r="E191" s="18" t="s">
        <v>245</v>
      </c>
      <c r="F191" s="222">
        <v>1104.68</v>
      </c>
      <c r="G191" s="33"/>
      <c r="H191" s="34"/>
    </row>
    <row r="192" spans="1:8" s="2" customFormat="1" ht="16.75" customHeight="1">
      <c r="A192" s="33"/>
      <c r="B192" s="34"/>
      <c r="C192" s="221" t="s">
        <v>401</v>
      </c>
      <c r="D192" s="221" t="s">
        <v>402</v>
      </c>
      <c r="E192" s="18" t="s">
        <v>185</v>
      </c>
      <c r="F192" s="222">
        <v>1877.956</v>
      </c>
      <c r="G192" s="33"/>
      <c r="H192" s="34"/>
    </row>
    <row r="193" spans="1:8" s="2" customFormat="1" ht="16.75" customHeight="1">
      <c r="A193" s="33"/>
      <c r="B193" s="34"/>
      <c r="C193" s="221" t="s">
        <v>343</v>
      </c>
      <c r="D193" s="221" t="s">
        <v>344</v>
      </c>
      <c r="E193" s="18" t="s">
        <v>185</v>
      </c>
      <c r="F193" s="222">
        <v>1877.956</v>
      </c>
      <c r="G193" s="33"/>
      <c r="H193" s="34"/>
    </row>
    <row r="194" spans="1:8" s="2" customFormat="1" ht="16.75" customHeight="1">
      <c r="A194" s="33"/>
      <c r="B194" s="34"/>
      <c r="C194" s="217" t="s">
        <v>304</v>
      </c>
      <c r="D194" s="218" t="s">
        <v>1</v>
      </c>
      <c r="E194" s="219" t="s">
        <v>1</v>
      </c>
      <c r="F194" s="220">
        <v>1071</v>
      </c>
      <c r="G194" s="33"/>
      <c r="H194" s="34"/>
    </row>
    <row r="195" spans="1:8" s="2" customFormat="1" ht="16.75" customHeight="1">
      <c r="A195" s="33"/>
      <c r="B195" s="34"/>
      <c r="C195" s="221" t="s">
        <v>1</v>
      </c>
      <c r="D195" s="221" t="s">
        <v>273</v>
      </c>
      <c r="E195" s="18" t="s">
        <v>1</v>
      </c>
      <c r="F195" s="222">
        <v>0</v>
      </c>
      <c r="G195" s="33"/>
      <c r="H195" s="34"/>
    </row>
    <row r="196" spans="1:8" s="2" customFormat="1" ht="16.75" customHeight="1">
      <c r="A196" s="33"/>
      <c r="B196" s="34"/>
      <c r="C196" s="221" t="s">
        <v>1</v>
      </c>
      <c r="D196" s="221" t="s">
        <v>540</v>
      </c>
      <c r="E196" s="18" t="s">
        <v>1</v>
      </c>
      <c r="F196" s="222">
        <v>1071</v>
      </c>
      <c r="G196" s="33"/>
      <c r="H196" s="34"/>
    </row>
    <row r="197" spans="1:8" s="2" customFormat="1" ht="16.75" customHeight="1">
      <c r="A197" s="33"/>
      <c r="B197" s="34"/>
      <c r="C197" s="221" t="s">
        <v>304</v>
      </c>
      <c r="D197" s="221" t="s">
        <v>159</v>
      </c>
      <c r="E197" s="18" t="s">
        <v>1</v>
      </c>
      <c r="F197" s="222">
        <v>1071</v>
      </c>
      <c r="G197" s="33"/>
      <c r="H197" s="34"/>
    </row>
    <row r="198" spans="1:8" s="2" customFormat="1" ht="16.75" customHeight="1">
      <c r="A198" s="33"/>
      <c r="B198" s="34"/>
      <c r="C198" s="217" t="s">
        <v>652</v>
      </c>
      <c r="D198" s="218" t="s">
        <v>1</v>
      </c>
      <c r="E198" s="219" t="s">
        <v>1</v>
      </c>
      <c r="F198" s="220">
        <v>47</v>
      </c>
      <c r="G198" s="33"/>
      <c r="H198" s="34"/>
    </row>
    <row r="199" spans="1:8" s="2" customFormat="1" ht="16.75" customHeight="1">
      <c r="A199" s="33"/>
      <c r="B199" s="34"/>
      <c r="C199" s="217" t="s">
        <v>104</v>
      </c>
      <c r="D199" s="218" t="s">
        <v>1</v>
      </c>
      <c r="E199" s="219" t="s">
        <v>1</v>
      </c>
      <c r="F199" s="220">
        <v>61</v>
      </c>
      <c r="G199" s="33"/>
      <c r="H199" s="34"/>
    </row>
    <row r="200" spans="1:8" s="2" customFormat="1" ht="16.75" customHeight="1">
      <c r="A200" s="33"/>
      <c r="B200" s="34"/>
      <c r="C200" s="221" t="s">
        <v>1</v>
      </c>
      <c r="D200" s="221" t="s">
        <v>321</v>
      </c>
      <c r="E200" s="18" t="s">
        <v>1</v>
      </c>
      <c r="F200" s="222">
        <v>0</v>
      </c>
      <c r="G200" s="33"/>
      <c r="H200" s="34"/>
    </row>
    <row r="201" spans="1:8" s="2" customFormat="1" ht="16.75" customHeight="1">
      <c r="A201" s="33"/>
      <c r="B201" s="34"/>
      <c r="C201" s="221" t="s">
        <v>1</v>
      </c>
      <c r="D201" s="221" t="s">
        <v>545</v>
      </c>
      <c r="E201" s="18" t="s">
        <v>1</v>
      </c>
      <c r="F201" s="222">
        <v>45</v>
      </c>
      <c r="G201" s="33"/>
      <c r="H201" s="34"/>
    </row>
    <row r="202" spans="1:8" s="2" customFormat="1" ht="16.75" customHeight="1">
      <c r="A202" s="33"/>
      <c r="B202" s="34"/>
      <c r="C202" s="221" t="s">
        <v>1</v>
      </c>
      <c r="D202" s="221" t="s">
        <v>323</v>
      </c>
      <c r="E202" s="18" t="s">
        <v>1</v>
      </c>
      <c r="F202" s="222">
        <v>0</v>
      </c>
      <c r="G202" s="33"/>
      <c r="H202" s="34"/>
    </row>
    <row r="203" spans="1:8" s="2" customFormat="1" ht="16.75" customHeight="1">
      <c r="A203" s="33"/>
      <c r="B203" s="34"/>
      <c r="C203" s="221" t="s">
        <v>1</v>
      </c>
      <c r="D203" s="221" t="s">
        <v>546</v>
      </c>
      <c r="E203" s="18" t="s">
        <v>1</v>
      </c>
      <c r="F203" s="222">
        <v>16</v>
      </c>
      <c r="G203" s="33"/>
      <c r="H203" s="34"/>
    </row>
    <row r="204" spans="1:8" s="2" customFormat="1" ht="16.75" customHeight="1">
      <c r="A204" s="33"/>
      <c r="B204" s="34"/>
      <c r="C204" s="221" t="s">
        <v>104</v>
      </c>
      <c r="D204" s="221" t="s">
        <v>159</v>
      </c>
      <c r="E204" s="18" t="s">
        <v>1</v>
      </c>
      <c r="F204" s="222">
        <v>61</v>
      </c>
      <c r="G204" s="33"/>
      <c r="H204" s="34"/>
    </row>
    <row r="205" spans="1:8" s="2" customFormat="1" ht="16.75" customHeight="1">
      <c r="A205" s="33"/>
      <c r="B205" s="34"/>
      <c r="C205" s="223" t="s">
        <v>648</v>
      </c>
      <c r="D205" s="33"/>
      <c r="E205" s="33"/>
      <c r="F205" s="33"/>
      <c r="G205" s="33"/>
      <c r="H205" s="34"/>
    </row>
    <row r="206" spans="1:8" s="2" customFormat="1" ht="16.75" customHeight="1">
      <c r="A206" s="33"/>
      <c r="B206" s="34"/>
      <c r="C206" s="221" t="s">
        <v>317</v>
      </c>
      <c r="D206" s="221" t="s">
        <v>318</v>
      </c>
      <c r="E206" s="18" t="s">
        <v>313</v>
      </c>
      <c r="F206" s="222">
        <v>61</v>
      </c>
      <c r="G206" s="33"/>
      <c r="H206" s="34"/>
    </row>
    <row r="207" spans="1:8" s="2" customFormat="1" ht="16.75" customHeight="1">
      <c r="A207" s="33"/>
      <c r="B207" s="34"/>
      <c r="C207" s="221" t="s">
        <v>331</v>
      </c>
      <c r="D207" s="221" t="s">
        <v>332</v>
      </c>
      <c r="E207" s="18" t="s">
        <v>313</v>
      </c>
      <c r="F207" s="222">
        <v>45</v>
      </c>
      <c r="G207" s="33"/>
      <c r="H207" s="34"/>
    </row>
    <row r="208" spans="1:8" s="2" customFormat="1" ht="16.75" customHeight="1">
      <c r="A208" s="33"/>
      <c r="B208" s="34"/>
      <c r="C208" s="217" t="s">
        <v>441</v>
      </c>
      <c r="D208" s="218" t="s">
        <v>1</v>
      </c>
      <c r="E208" s="219" t="s">
        <v>1</v>
      </c>
      <c r="F208" s="220">
        <v>14</v>
      </c>
      <c r="G208" s="33"/>
      <c r="H208" s="34"/>
    </row>
    <row r="209" spans="1:8" s="2" customFormat="1" ht="16.75" customHeight="1">
      <c r="A209" s="33"/>
      <c r="B209" s="34"/>
      <c r="C209" s="223" t="s">
        <v>648</v>
      </c>
      <c r="D209" s="33"/>
      <c r="E209" s="33"/>
      <c r="F209" s="33"/>
      <c r="G209" s="33"/>
      <c r="H209" s="34"/>
    </row>
    <row r="210" spans="1:8" s="2" customFormat="1" ht="16.75" customHeight="1">
      <c r="A210" s="33"/>
      <c r="B210" s="34"/>
      <c r="C210" s="221" t="s">
        <v>317</v>
      </c>
      <c r="D210" s="221" t="s">
        <v>318</v>
      </c>
      <c r="E210" s="18" t="s">
        <v>313</v>
      </c>
      <c r="F210" s="222">
        <v>61</v>
      </c>
      <c r="G210" s="33"/>
      <c r="H210" s="34"/>
    </row>
    <row r="211" spans="1:8" s="2" customFormat="1" ht="16.75" customHeight="1">
      <c r="A211" s="33"/>
      <c r="B211" s="34"/>
      <c r="C211" s="221" t="s">
        <v>150</v>
      </c>
      <c r="D211" s="221" t="s">
        <v>151</v>
      </c>
      <c r="E211" s="18" t="s">
        <v>152</v>
      </c>
      <c r="F211" s="222">
        <v>174</v>
      </c>
      <c r="G211" s="33"/>
      <c r="H211" s="34"/>
    </row>
    <row r="212" spans="1:8" s="2" customFormat="1" ht="16.75" customHeight="1">
      <c r="A212" s="33"/>
      <c r="B212" s="34"/>
      <c r="C212" s="217" t="s">
        <v>98</v>
      </c>
      <c r="D212" s="218" t="s">
        <v>1</v>
      </c>
      <c r="E212" s="219" t="s">
        <v>1</v>
      </c>
      <c r="F212" s="220">
        <v>2758</v>
      </c>
      <c r="G212" s="33"/>
      <c r="H212" s="34"/>
    </row>
    <row r="213" spans="1:8" s="2" customFormat="1" ht="16.75" customHeight="1">
      <c r="A213" s="33"/>
      <c r="B213" s="34"/>
      <c r="C213" s="221" t="s">
        <v>1</v>
      </c>
      <c r="D213" s="221" t="s">
        <v>309</v>
      </c>
      <c r="E213" s="18" t="s">
        <v>1</v>
      </c>
      <c r="F213" s="222">
        <v>0</v>
      </c>
      <c r="G213" s="33"/>
      <c r="H213" s="34"/>
    </row>
    <row r="214" spans="1:8" s="2" customFormat="1" ht="16.75" customHeight="1">
      <c r="A214" s="33"/>
      <c r="B214" s="34"/>
      <c r="C214" s="221" t="s">
        <v>98</v>
      </c>
      <c r="D214" s="221" t="s">
        <v>542</v>
      </c>
      <c r="E214" s="18" t="s">
        <v>1</v>
      </c>
      <c r="F214" s="222">
        <v>2758</v>
      </c>
      <c r="G214" s="33"/>
      <c r="H214" s="34"/>
    </row>
    <row r="215" spans="1:8" s="2" customFormat="1" ht="16.75" customHeight="1">
      <c r="A215" s="33"/>
      <c r="B215" s="34"/>
      <c r="C215" s="223" t="s">
        <v>648</v>
      </c>
      <c r="D215" s="33"/>
      <c r="E215" s="33"/>
      <c r="F215" s="33"/>
      <c r="G215" s="33"/>
      <c r="H215" s="34"/>
    </row>
    <row r="216" spans="1:8" s="2" customFormat="1" ht="16.75" customHeight="1">
      <c r="A216" s="33"/>
      <c r="B216" s="34"/>
      <c r="C216" s="221" t="s">
        <v>305</v>
      </c>
      <c r="D216" s="221" t="s">
        <v>306</v>
      </c>
      <c r="E216" s="18" t="s">
        <v>177</v>
      </c>
      <c r="F216" s="222">
        <v>2758</v>
      </c>
      <c r="G216" s="33"/>
      <c r="H216" s="34"/>
    </row>
    <row r="217" spans="1:8" s="2" customFormat="1" ht="16.75" customHeight="1">
      <c r="A217" s="33"/>
      <c r="B217" s="34"/>
      <c r="C217" s="221" t="s">
        <v>337</v>
      </c>
      <c r="D217" s="221" t="s">
        <v>338</v>
      </c>
      <c r="E217" s="18" t="s">
        <v>177</v>
      </c>
      <c r="F217" s="222">
        <v>2758</v>
      </c>
      <c r="G217" s="33"/>
      <c r="H217" s="34"/>
    </row>
    <row r="218" spans="1:8" s="2" customFormat="1" ht="16.75" customHeight="1">
      <c r="A218" s="33"/>
      <c r="B218" s="34"/>
      <c r="C218" s="217" t="s">
        <v>449</v>
      </c>
      <c r="D218" s="218" t="s">
        <v>1</v>
      </c>
      <c r="E218" s="219" t="s">
        <v>1</v>
      </c>
      <c r="F218" s="220">
        <v>47</v>
      </c>
      <c r="G218" s="33"/>
      <c r="H218" s="34"/>
    </row>
    <row r="219" spans="1:8" s="2" customFormat="1" ht="16.75" customHeight="1">
      <c r="A219" s="33"/>
      <c r="B219" s="34"/>
      <c r="C219" s="221" t="s">
        <v>1</v>
      </c>
      <c r="D219" s="221" t="s">
        <v>561</v>
      </c>
      <c r="E219" s="18" t="s">
        <v>1</v>
      </c>
      <c r="F219" s="222">
        <v>0</v>
      </c>
      <c r="G219" s="33"/>
      <c r="H219" s="34"/>
    </row>
    <row r="220" spans="1:8" s="2" customFormat="1" ht="16.75" customHeight="1">
      <c r="A220" s="33"/>
      <c r="B220" s="34"/>
      <c r="C220" s="221" t="s">
        <v>1</v>
      </c>
      <c r="D220" s="221" t="s">
        <v>653</v>
      </c>
      <c r="E220" s="18" t="s">
        <v>1</v>
      </c>
      <c r="F220" s="222">
        <v>22</v>
      </c>
      <c r="G220" s="33"/>
      <c r="H220" s="34"/>
    </row>
    <row r="221" spans="1:8" s="2" customFormat="1" ht="16.75" customHeight="1">
      <c r="A221" s="33"/>
      <c r="B221" s="34"/>
      <c r="C221" s="221" t="s">
        <v>1</v>
      </c>
      <c r="D221" s="221" t="s">
        <v>563</v>
      </c>
      <c r="E221" s="18" t="s">
        <v>1</v>
      </c>
      <c r="F221" s="222">
        <v>0</v>
      </c>
      <c r="G221" s="33"/>
      <c r="H221" s="34"/>
    </row>
    <row r="222" spans="1:8" s="2" customFormat="1" ht="16.75" customHeight="1">
      <c r="A222" s="33"/>
      <c r="B222" s="34"/>
      <c r="C222" s="221" t="s">
        <v>1</v>
      </c>
      <c r="D222" s="221" t="s">
        <v>654</v>
      </c>
      <c r="E222" s="18" t="s">
        <v>1</v>
      </c>
      <c r="F222" s="222">
        <v>25</v>
      </c>
      <c r="G222" s="33"/>
      <c r="H222" s="34"/>
    </row>
    <row r="223" spans="1:8" s="2" customFormat="1" ht="16.75" customHeight="1">
      <c r="A223" s="33"/>
      <c r="B223" s="34"/>
      <c r="C223" s="221" t="s">
        <v>449</v>
      </c>
      <c r="D223" s="221" t="s">
        <v>159</v>
      </c>
      <c r="E223" s="18" t="s">
        <v>1</v>
      </c>
      <c r="F223" s="222">
        <v>47</v>
      </c>
      <c r="G223" s="33"/>
      <c r="H223" s="34"/>
    </row>
    <row r="224" spans="1:8" s="2" customFormat="1" ht="16.75" customHeight="1">
      <c r="A224" s="33"/>
      <c r="B224" s="34"/>
      <c r="C224" s="223" t="s">
        <v>648</v>
      </c>
      <c r="D224" s="33"/>
      <c r="E224" s="33"/>
      <c r="F224" s="33"/>
      <c r="G224" s="33"/>
      <c r="H224" s="34"/>
    </row>
    <row r="225" spans="1:8" s="2" customFormat="1" ht="16.75" customHeight="1">
      <c r="A225" s="33"/>
      <c r="B225" s="34"/>
      <c r="C225" s="221" t="s">
        <v>551</v>
      </c>
      <c r="D225" s="221" t="s">
        <v>552</v>
      </c>
      <c r="E225" s="18" t="s">
        <v>152</v>
      </c>
      <c r="F225" s="222">
        <v>188</v>
      </c>
      <c r="G225" s="33"/>
      <c r="H225" s="34"/>
    </row>
    <row r="226" spans="1:8" s="2" customFormat="1" ht="16.75" customHeight="1">
      <c r="A226" s="33"/>
      <c r="B226" s="34"/>
      <c r="C226" s="217" t="s">
        <v>197</v>
      </c>
      <c r="D226" s="218" t="s">
        <v>1</v>
      </c>
      <c r="E226" s="219" t="s">
        <v>1</v>
      </c>
      <c r="F226" s="220">
        <v>145.75</v>
      </c>
      <c r="G226" s="33"/>
      <c r="H226" s="34"/>
    </row>
    <row r="227" spans="1:8" s="2" customFormat="1" ht="16.75" customHeight="1">
      <c r="A227" s="33"/>
      <c r="B227" s="34"/>
      <c r="C227" s="221" t="s">
        <v>1</v>
      </c>
      <c r="D227" s="221" t="s">
        <v>196</v>
      </c>
      <c r="E227" s="18" t="s">
        <v>1</v>
      </c>
      <c r="F227" s="222">
        <v>0</v>
      </c>
      <c r="G227" s="33"/>
      <c r="H227" s="34"/>
    </row>
    <row r="228" spans="1:8" s="2" customFormat="1" ht="16.75" customHeight="1">
      <c r="A228" s="33"/>
      <c r="B228" s="34"/>
      <c r="C228" s="221" t="s">
        <v>197</v>
      </c>
      <c r="D228" s="221" t="s">
        <v>198</v>
      </c>
      <c r="E228" s="18" t="s">
        <v>1</v>
      </c>
      <c r="F228" s="222">
        <v>145.75</v>
      </c>
      <c r="G228" s="33"/>
      <c r="H228" s="34"/>
    </row>
    <row r="229" spans="1:8" s="2" customFormat="1" ht="16.75" customHeight="1">
      <c r="A229" s="33"/>
      <c r="B229" s="34"/>
      <c r="C229" s="217" t="s">
        <v>189</v>
      </c>
      <c r="D229" s="218" t="s">
        <v>1</v>
      </c>
      <c r="E229" s="219" t="s">
        <v>1</v>
      </c>
      <c r="F229" s="220">
        <v>277.352</v>
      </c>
      <c r="G229" s="33"/>
      <c r="H229" s="34"/>
    </row>
    <row r="230" spans="1:8" s="2" customFormat="1" ht="16.75" customHeight="1">
      <c r="A230" s="33"/>
      <c r="B230" s="34"/>
      <c r="C230" s="221" t="s">
        <v>1</v>
      </c>
      <c r="D230" s="221" t="s">
        <v>188</v>
      </c>
      <c r="E230" s="18" t="s">
        <v>1</v>
      </c>
      <c r="F230" s="222">
        <v>0</v>
      </c>
      <c r="G230" s="33"/>
      <c r="H230" s="34"/>
    </row>
    <row r="231" spans="1:8" s="2" customFormat="1" ht="16.75" customHeight="1">
      <c r="A231" s="33"/>
      <c r="B231" s="34"/>
      <c r="C231" s="221" t="s">
        <v>189</v>
      </c>
      <c r="D231" s="221" t="s">
        <v>190</v>
      </c>
      <c r="E231" s="18" t="s">
        <v>1</v>
      </c>
      <c r="F231" s="222">
        <v>277.352</v>
      </c>
      <c r="G231" s="33"/>
      <c r="H231" s="34"/>
    </row>
    <row r="232" spans="1:8" s="2" customFormat="1" ht="16.75" customHeight="1">
      <c r="A232" s="33"/>
      <c r="B232" s="34"/>
      <c r="C232" s="217" t="s">
        <v>447</v>
      </c>
      <c r="D232" s="218" t="s">
        <v>1</v>
      </c>
      <c r="E232" s="219" t="s">
        <v>1</v>
      </c>
      <c r="F232" s="220">
        <v>95</v>
      </c>
      <c r="G232" s="33"/>
      <c r="H232" s="34"/>
    </row>
    <row r="233" spans="1:8" s="2" customFormat="1" ht="16.75" customHeight="1">
      <c r="A233" s="33"/>
      <c r="B233" s="34"/>
      <c r="C233" s="221" t="s">
        <v>1</v>
      </c>
      <c r="D233" s="221" t="s">
        <v>499</v>
      </c>
      <c r="E233" s="18" t="s">
        <v>1</v>
      </c>
      <c r="F233" s="222">
        <v>0</v>
      </c>
      <c r="G233" s="33"/>
      <c r="H233" s="34"/>
    </row>
    <row r="234" spans="1:8" s="2" customFormat="1" ht="16.75" customHeight="1">
      <c r="A234" s="33"/>
      <c r="B234" s="34"/>
      <c r="C234" s="221" t="s">
        <v>447</v>
      </c>
      <c r="D234" s="221" t="s">
        <v>500</v>
      </c>
      <c r="E234" s="18" t="s">
        <v>1</v>
      </c>
      <c r="F234" s="222">
        <v>95</v>
      </c>
      <c r="G234" s="33"/>
      <c r="H234" s="34"/>
    </row>
    <row r="235" spans="1:8" s="2" customFormat="1" ht="16.75" customHeight="1">
      <c r="A235" s="33"/>
      <c r="B235" s="34"/>
      <c r="C235" s="223" t="s">
        <v>648</v>
      </c>
      <c r="D235" s="33"/>
      <c r="E235" s="33"/>
      <c r="F235" s="33"/>
      <c r="G235" s="33"/>
      <c r="H235" s="34"/>
    </row>
    <row r="236" spans="1:8" s="2" customFormat="1" ht="16.75" customHeight="1">
      <c r="A236" s="33"/>
      <c r="B236" s="34"/>
      <c r="C236" s="221" t="s">
        <v>495</v>
      </c>
      <c r="D236" s="221" t="s">
        <v>496</v>
      </c>
      <c r="E236" s="18" t="s">
        <v>245</v>
      </c>
      <c r="F236" s="222">
        <v>95</v>
      </c>
      <c r="G236" s="33"/>
      <c r="H236" s="34"/>
    </row>
    <row r="237" spans="1:8" s="2" customFormat="1" ht="16.75" customHeight="1">
      <c r="A237" s="33"/>
      <c r="B237" s="34"/>
      <c r="C237" s="221" t="s">
        <v>243</v>
      </c>
      <c r="D237" s="221" t="s">
        <v>244</v>
      </c>
      <c r="E237" s="18" t="s">
        <v>245</v>
      </c>
      <c r="F237" s="222">
        <v>1104.68</v>
      </c>
      <c r="G237" s="33"/>
      <c r="H237" s="34"/>
    </row>
    <row r="238" spans="1:8" s="2" customFormat="1" ht="16.75" customHeight="1">
      <c r="A238" s="33"/>
      <c r="B238" s="34"/>
      <c r="C238" s="217" t="s">
        <v>102</v>
      </c>
      <c r="D238" s="218" t="s">
        <v>1</v>
      </c>
      <c r="E238" s="219" t="s">
        <v>1</v>
      </c>
      <c r="F238" s="220">
        <v>1260</v>
      </c>
      <c r="G238" s="33"/>
      <c r="H238" s="34"/>
    </row>
    <row r="239" spans="1:8" s="2" customFormat="1" ht="16.75" customHeight="1">
      <c r="A239" s="33"/>
      <c r="B239" s="34"/>
      <c r="C239" s="221" t="s">
        <v>1</v>
      </c>
      <c r="D239" s="221" t="s">
        <v>527</v>
      </c>
      <c r="E239" s="18" t="s">
        <v>1</v>
      </c>
      <c r="F239" s="222">
        <v>0</v>
      </c>
      <c r="G239" s="33"/>
      <c r="H239" s="34"/>
    </row>
    <row r="240" spans="1:8" s="2" customFormat="1" ht="16.75" customHeight="1">
      <c r="A240" s="33"/>
      <c r="B240" s="34"/>
      <c r="C240" s="221" t="s">
        <v>1</v>
      </c>
      <c r="D240" s="221" t="s">
        <v>528</v>
      </c>
      <c r="E240" s="18" t="s">
        <v>1</v>
      </c>
      <c r="F240" s="222">
        <v>0</v>
      </c>
      <c r="G240" s="33"/>
      <c r="H240" s="34"/>
    </row>
    <row r="241" spans="1:8" s="2" customFormat="1" ht="16.75" customHeight="1">
      <c r="A241" s="33"/>
      <c r="B241" s="34"/>
      <c r="C241" s="221" t="s">
        <v>1</v>
      </c>
      <c r="D241" s="221" t="s">
        <v>529</v>
      </c>
      <c r="E241" s="18" t="s">
        <v>1</v>
      </c>
      <c r="F241" s="222">
        <v>160</v>
      </c>
      <c r="G241" s="33"/>
      <c r="H241" s="34"/>
    </row>
    <row r="242" spans="1:8" s="2" customFormat="1" ht="16.75" customHeight="1">
      <c r="A242" s="33"/>
      <c r="B242" s="34"/>
      <c r="C242" s="221" t="s">
        <v>1</v>
      </c>
      <c r="D242" s="221" t="s">
        <v>530</v>
      </c>
      <c r="E242" s="18" t="s">
        <v>1</v>
      </c>
      <c r="F242" s="222">
        <v>0</v>
      </c>
      <c r="G242" s="33"/>
      <c r="H242" s="34"/>
    </row>
    <row r="243" spans="1:8" s="2" customFormat="1" ht="16.75" customHeight="1">
      <c r="A243" s="33"/>
      <c r="B243" s="34"/>
      <c r="C243" s="221" t="s">
        <v>1</v>
      </c>
      <c r="D243" s="221" t="s">
        <v>531</v>
      </c>
      <c r="E243" s="18" t="s">
        <v>1</v>
      </c>
      <c r="F243" s="222">
        <v>240</v>
      </c>
      <c r="G243" s="33"/>
      <c r="H243" s="34"/>
    </row>
    <row r="244" spans="1:8" s="2" customFormat="1" ht="16.75" customHeight="1">
      <c r="A244" s="33"/>
      <c r="B244" s="34"/>
      <c r="C244" s="221" t="s">
        <v>1</v>
      </c>
      <c r="D244" s="221" t="s">
        <v>532</v>
      </c>
      <c r="E244" s="18" t="s">
        <v>1</v>
      </c>
      <c r="F244" s="222">
        <v>0</v>
      </c>
      <c r="G244" s="33"/>
      <c r="H244" s="34"/>
    </row>
    <row r="245" spans="1:8" s="2" customFormat="1" ht="16.75" customHeight="1">
      <c r="A245" s="33"/>
      <c r="B245" s="34"/>
      <c r="C245" s="221" t="s">
        <v>1</v>
      </c>
      <c r="D245" s="221" t="s">
        <v>533</v>
      </c>
      <c r="E245" s="18" t="s">
        <v>1</v>
      </c>
      <c r="F245" s="222">
        <v>300</v>
      </c>
      <c r="G245" s="33"/>
      <c r="H245" s="34"/>
    </row>
    <row r="246" spans="1:8" s="2" customFormat="1" ht="16.75" customHeight="1">
      <c r="A246" s="33"/>
      <c r="B246" s="34"/>
      <c r="C246" s="221" t="s">
        <v>1</v>
      </c>
      <c r="D246" s="221" t="s">
        <v>534</v>
      </c>
      <c r="E246" s="18" t="s">
        <v>1</v>
      </c>
      <c r="F246" s="222">
        <v>0</v>
      </c>
      <c r="G246" s="33"/>
      <c r="H246" s="34"/>
    </row>
    <row r="247" spans="1:8" s="2" customFormat="1" ht="16.75" customHeight="1">
      <c r="A247" s="33"/>
      <c r="B247" s="34"/>
      <c r="C247" s="221" t="s">
        <v>1</v>
      </c>
      <c r="D247" s="221" t="s">
        <v>535</v>
      </c>
      <c r="E247" s="18" t="s">
        <v>1</v>
      </c>
      <c r="F247" s="222">
        <v>260</v>
      </c>
      <c r="G247" s="33"/>
      <c r="H247" s="34"/>
    </row>
    <row r="248" spans="1:8" s="2" customFormat="1" ht="16.75" customHeight="1">
      <c r="A248" s="33"/>
      <c r="B248" s="34"/>
      <c r="C248" s="221" t="s">
        <v>1</v>
      </c>
      <c r="D248" s="221" t="s">
        <v>536</v>
      </c>
      <c r="E248" s="18" t="s">
        <v>1</v>
      </c>
      <c r="F248" s="222">
        <v>0</v>
      </c>
      <c r="G248" s="33"/>
      <c r="H248" s="34"/>
    </row>
    <row r="249" spans="1:8" s="2" customFormat="1" ht="16.75" customHeight="1">
      <c r="A249" s="33"/>
      <c r="B249" s="34"/>
      <c r="C249" s="221" t="s">
        <v>1</v>
      </c>
      <c r="D249" s="221" t="s">
        <v>537</v>
      </c>
      <c r="E249" s="18" t="s">
        <v>1</v>
      </c>
      <c r="F249" s="222">
        <v>0</v>
      </c>
      <c r="G249" s="33"/>
      <c r="H249" s="34"/>
    </row>
    <row r="250" spans="1:8" s="2" customFormat="1" ht="16.75" customHeight="1">
      <c r="A250" s="33"/>
      <c r="B250" s="34"/>
      <c r="C250" s="221" t="s">
        <v>1</v>
      </c>
      <c r="D250" s="221" t="s">
        <v>538</v>
      </c>
      <c r="E250" s="18" t="s">
        <v>1</v>
      </c>
      <c r="F250" s="222">
        <v>300</v>
      </c>
      <c r="G250" s="33"/>
      <c r="H250" s="34"/>
    </row>
    <row r="251" spans="1:8" s="2" customFormat="1" ht="16.75" customHeight="1">
      <c r="A251" s="33"/>
      <c r="B251" s="34"/>
      <c r="C251" s="221" t="s">
        <v>102</v>
      </c>
      <c r="D251" s="221" t="s">
        <v>159</v>
      </c>
      <c r="E251" s="18" t="s">
        <v>1</v>
      </c>
      <c r="F251" s="222">
        <v>1260</v>
      </c>
      <c r="G251" s="33"/>
      <c r="H251" s="34"/>
    </row>
    <row r="252" spans="1:8" s="2" customFormat="1" ht="16.75" customHeight="1">
      <c r="A252" s="33"/>
      <c r="B252" s="34"/>
      <c r="C252" s="223" t="s">
        <v>648</v>
      </c>
      <c r="D252" s="33"/>
      <c r="E252" s="33"/>
      <c r="F252" s="33"/>
      <c r="G252" s="33"/>
      <c r="H252" s="34"/>
    </row>
    <row r="253" spans="1:8" s="2" customFormat="1" ht="16.75" customHeight="1">
      <c r="A253" s="33"/>
      <c r="B253" s="34"/>
      <c r="C253" s="221" t="s">
        <v>276</v>
      </c>
      <c r="D253" s="221" t="s">
        <v>277</v>
      </c>
      <c r="E253" s="18" t="s">
        <v>177</v>
      </c>
      <c r="F253" s="222">
        <v>1260</v>
      </c>
      <c r="G253" s="33"/>
      <c r="H253" s="34"/>
    </row>
    <row r="254" spans="1:8" s="2" customFormat="1" ht="16.75" customHeight="1">
      <c r="A254" s="33"/>
      <c r="B254" s="34"/>
      <c r="C254" s="221" t="s">
        <v>317</v>
      </c>
      <c r="D254" s="221" t="s">
        <v>318</v>
      </c>
      <c r="E254" s="18" t="s">
        <v>313</v>
      </c>
      <c r="F254" s="222">
        <v>61</v>
      </c>
      <c r="G254" s="33"/>
      <c r="H254" s="34"/>
    </row>
    <row r="255" spans="1:8" s="2" customFormat="1" ht="7.4" customHeight="1">
      <c r="A255" s="33"/>
      <c r="B255" s="48"/>
      <c r="C255" s="49"/>
      <c r="D255" s="49"/>
      <c r="E255" s="49"/>
      <c r="F255" s="49"/>
      <c r="G255" s="49"/>
      <c r="H255" s="34"/>
    </row>
    <row r="256" spans="1:8" s="2" customFormat="1" ht="10">
      <c r="A256" s="33"/>
      <c r="B256" s="33"/>
      <c r="C256" s="33"/>
      <c r="D256" s="33"/>
      <c r="E256" s="33"/>
      <c r="F256" s="33"/>
      <c r="G256" s="33"/>
      <c r="H256" s="33"/>
    </row>
  </sheetData>
  <sheetProtection password="C160" sheet="1" objects="1" scenarios="1"/>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Šatánek Jan, Ing.</dc:creator>
  <cp:keywords/>
  <dc:description/>
  <cp:lastModifiedBy>Šatánek Jan, Ing.</cp:lastModifiedBy>
  <dcterms:created xsi:type="dcterms:W3CDTF">2023-09-06T12:23:34Z</dcterms:created>
  <dcterms:modified xsi:type="dcterms:W3CDTF">2023-09-06T12:27:39Z</dcterms:modified>
  <cp:category/>
  <cp:version/>
  <cp:contentType/>
  <cp:contentStatus/>
</cp:coreProperties>
</file>