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mlar" reservationPassword="0"/>
  <workbookPr/>
  <bookViews>
    <workbookView xWindow="240" yWindow="120" windowWidth="14940" windowHeight="9225" activeTab="0"/>
  </bookViews>
  <sheets>
    <sheet name="Rekapitulace" sheetId="1" r:id="rId1"/>
    <sheet name="PS 11-01-11" sheetId="2" r:id="rId2"/>
    <sheet name="PS 11-02-11" sheetId="3" r:id="rId3"/>
    <sheet name="PS 11-02-91" sheetId="4" r:id="rId4"/>
    <sheet name="SO 11-10-01" sheetId="5" r:id="rId5"/>
    <sheet name="SO 11-10-01.1" sheetId="6" r:id="rId6"/>
    <sheet name="SO 11-11-01" sheetId="7" r:id="rId7"/>
    <sheet name="SO 11-12-01" sheetId="8" r:id="rId8"/>
    <sheet name="SO 11-77-01" sheetId="9" r:id="rId9"/>
    <sheet name="SO 11-84-01" sheetId="10" r:id="rId10"/>
    <sheet name="SO 11-86-01" sheetId="11" r:id="rId11"/>
    <sheet name="SO 11-86-02" sheetId="12" r:id="rId12"/>
    <sheet name="SO 90-90" sheetId="13" r:id="rId13"/>
    <sheet name="SO 98-98" sheetId="14" r:id="rId14"/>
  </sheets>
  <definedNames/>
  <calcPr/>
  <webPublishing/>
</workbook>
</file>

<file path=xl/sharedStrings.xml><?xml version="1.0" encoding="utf-8"?>
<sst xmlns="http://schemas.openxmlformats.org/spreadsheetml/2006/main" count="7715" uniqueCount="1279">
  <si>
    <t>Aspe</t>
  </si>
  <si>
    <t>Rekapitulace ceny</t>
  </si>
  <si>
    <t>3111-20-072</t>
  </si>
  <si>
    <t>Rekonstrukce dopravny Teplice nad Metují město_zm01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</si>
  <si>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</si>
  <si>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</si>
  <si>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</si>
  <si>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</si>
  <si>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</si>
  <si>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</si>
  <si>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</si>
  <si>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</si>
  <si>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</si>
  <si>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</si>
  <si>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</si>
  <si>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</si>
  <si>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11-01-11</t>
  </si>
  <si>
    <t>Zabezpečovací zařízení, Teplice nad Metují město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</si>
  <si>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</si>
  <si>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</si>
  <si>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</si>
  <si>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</si>
  <si>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</si>
  <si>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</si>
  <si>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</si>
  <si>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</si>
  <si>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</si>
  <si>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</si>
  <si>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</si>
  <si>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</si>
  <si>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</si>
  <si>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</si>
  <si>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</si>
  <si>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</si>
  <si>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</si>
  <si>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</si>
  <si>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</si>
  <si>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</si>
  <si>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</si>
  <si>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</si>
  <si>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</si>
  <si>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</si>
  <si>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</si>
  <si>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</si>
  <si>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</si>
  <si>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</si>
  <si>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11-01-11</t>
  </si>
  <si>
    <t>SD</t>
  </si>
  <si>
    <t>1</t>
  </si>
  <si>
    <t>Zemní práce při extr. mont. Pracích</t>
  </si>
  <si>
    <t>P</t>
  </si>
  <si>
    <t>13283</t>
  </si>
  <si>
    <t>HLOUBENÍ RÝH ŠÍŘ DO 2M PAŽ I NEPAŽ TŘ. II</t>
  </si>
  <si>
    <t>M3</t>
  </si>
  <si>
    <t>2022_OTSKP</t>
  </si>
  <si>
    <t>PP</t>
  </si>
  <si>
    <t>0,5 x 0,35 x 525</t>
  </si>
  <si>
    <t>VV</t>
  </si>
  <si>
    <t>TS</t>
  </si>
  <si>
    <t>14173</t>
  </si>
  <si>
    <t>PROTLAČOVÁNÍ POTRUBÍ Z PLAST HMOT DN DO 200MM</t>
  </si>
  <si>
    <t>M</t>
  </si>
  <si>
    <t>2 x 17 metrů pod komunikací v km 30,162</t>
  </si>
  <si>
    <t>4</t>
  </si>
  <si>
    <t>45157</t>
  </si>
  <si>
    <t>PODKLADNÍ A VÝPLŇOVÉ VRSTVY Z KAMENIVA TĚŽENÉHO</t>
  </si>
  <si>
    <t>podsyp žlabu (0,5 x 0,1 x 525)=26,25 + obsyp žlabu (0,13 x 0,235 x 525)=16,03875</t>
  </si>
  <si>
    <t>5</t>
  </si>
  <si>
    <t>702212</t>
  </si>
  <si>
    <t>KABELOVÁ CHRÁNIČKA ZEMNÍ DN PŘES 100 DO 200 MM</t>
  </si>
  <si>
    <t>R-POL.</t>
  </si>
  <si>
    <t>13</t>
  </si>
  <si>
    <t>Vytyčení trasy kabelového vedení ve volném terénu</t>
  </si>
  <si>
    <t>KM</t>
  </si>
  <si>
    <t>Signalprojekt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</si>
  <si>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</si>
  <si>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7</t>
  </si>
  <si>
    <t>14</t>
  </si>
  <si>
    <t>Geodetické vytýčení trasy</t>
  </si>
  <si>
    <t>8</t>
  </si>
  <si>
    <t>15</t>
  </si>
  <si>
    <t>Kabelový žlab pochozí</t>
  </si>
  <si>
    <t>Signal Projekt</t>
  </si>
  <si>
    <t>žlab 370x235x1000, materiál Polypropylen-Copolymerisat s aditivní protipožární přísadou</t>
  </si>
  <si>
    <t>9</t>
  </si>
  <si>
    <t>16</t>
  </si>
  <si>
    <t>Kotevní trn kabelového žlabu</t>
  </si>
  <si>
    <t>KS</t>
  </si>
  <si>
    <t>pozinkovaný roxorový kotvící hřeb 700x12 mm</t>
  </si>
  <si>
    <t>1.1</t>
  </si>
  <si>
    <t>Montáž zabezpečovací a sdělovací techniky</t>
  </si>
  <si>
    <t>10</t>
  </si>
  <si>
    <t>02943</t>
  </si>
  <si>
    <t>Ostatní požadavky - vypracování RDS</t>
  </si>
  <si>
    <t>KPL</t>
  </si>
  <si>
    <t>11</t>
  </si>
  <si>
    <t>742G11</t>
  </si>
  <si>
    <t>Kabel NN dvou- a třížilový Cu s plastovou izolací do 2,5 mm2</t>
  </si>
  <si>
    <t>12</t>
  </si>
  <si>
    <t>742L11</t>
  </si>
  <si>
    <t>Ukončení dvou až pětižílového kabelu v rozvaděči nebo na přístroji do 2,5mm2</t>
  </si>
  <si>
    <t>KUS</t>
  </si>
  <si>
    <t>75A131</t>
  </si>
  <si>
    <t>Kabel metalický dvouplášťový do 12 párů - dodávka</t>
  </si>
  <si>
    <t>KMPÁR</t>
  </si>
  <si>
    <t>75A141</t>
  </si>
  <si>
    <t>Kabel metalický dvouplášťový přes 12 párů - dodávka</t>
  </si>
  <si>
    <t>75A217</t>
  </si>
  <si>
    <t>Zatažení a spojkování kabelů do 12 párů - montáž</t>
  </si>
  <si>
    <t>75A227</t>
  </si>
  <si>
    <t>Zatažení a spojkování kabelů přes 12 párů - montáž</t>
  </si>
  <si>
    <t>17</t>
  </si>
  <si>
    <t>75A311</t>
  </si>
  <si>
    <t>Kabelová forma (ukončení kabelů) pro kabely zabezpečovací do 12 párů</t>
  </si>
  <si>
    <t>18</t>
  </si>
  <si>
    <t>75A410</t>
  </si>
  <si>
    <t>Označení kabelů značkovacím kabelovým štítkem</t>
  </si>
  <si>
    <t>19</t>
  </si>
  <si>
    <t>75A420</t>
  </si>
  <si>
    <t>Označení kabelů značkovací kabelovou objímkou</t>
  </si>
  <si>
    <t>20</t>
  </si>
  <si>
    <t>75B569</t>
  </si>
  <si>
    <t>Úprava reléových, napájecích nebo kabelových stojanů nebo skříní</t>
  </si>
  <si>
    <t>PZZ v km 29,781 a SZZ Teplice nad Metují</t>
  </si>
  <si>
    <t>21</t>
  </si>
  <si>
    <t>75C221</t>
  </si>
  <si>
    <t>Výkolejka se zámkem - dodávka</t>
  </si>
  <si>
    <t>22</t>
  </si>
  <si>
    <t>75C227</t>
  </si>
  <si>
    <t>Výkolejka se zámkem - montáž</t>
  </si>
  <si>
    <t>23</t>
  </si>
  <si>
    <t>75C231</t>
  </si>
  <si>
    <t>Návěstní těleso pro výhybku a výkolejku - dodávka</t>
  </si>
  <si>
    <t>24</t>
  </si>
  <si>
    <t>75C237</t>
  </si>
  <si>
    <t>Návěstní těleso pro výhybku a výkolejku - montáž</t>
  </si>
  <si>
    <t>25</t>
  </si>
  <si>
    <t>75C411</t>
  </si>
  <si>
    <t>Zámek výměnový nebo odtlačný (jednoduchý, kontrolní) - dodávka</t>
  </si>
  <si>
    <t>26</t>
  </si>
  <si>
    <t>75C417</t>
  </si>
  <si>
    <t>Zámek výměnový nebo odtlačný (jednoduchý, kontrolní) - montáž</t>
  </si>
  <si>
    <t>27</t>
  </si>
  <si>
    <t>75C611</t>
  </si>
  <si>
    <t>Trpasličí návěstidlo do dvou světel - dodávka</t>
  </si>
  <si>
    <t>28</t>
  </si>
  <si>
    <t>75C617</t>
  </si>
  <si>
    <t>Trpasličí návěstidlo do dvou světel - montáž</t>
  </si>
  <si>
    <t>29</t>
  </si>
  <si>
    <t>75C721</t>
  </si>
  <si>
    <t>Vzdálenostní upozorňovadlo, neproměnné návěstidlo se základem - dodávka</t>
  </si>
  <si>
    <t>návěst "Hranice dopravny" - 2ks, "Místo zastavení"</t>
  </si>
  <si>
    <t>30</t>
  </si>
  <si>
    <t>75C727</t>
  </si>
  <si>
    <t>Vzdálenostní upozorňovadlo, neproměnné návěstidlo se základem - montáž</t>
  </si>
  <si>
    <t>31</t>
  </si>
  <si>
    <t>75C917</t>
  </si>
  <si>
    <t>Snímač počítače náprav - montáž</t>
  </si>
  <si>
    <t>32</t>
  </si>
  <si>
    <t>75C918</t>
  </si>
  <si>
    <t>Snímač počítače náprav - demontáž</t>
  </si>
  <si>
    <t>33</t>
  </si>
  <si>
    <t>75E117</t>
  </si>
  <si>
    <t>Dozor pracovníků provozovatele při práci na živém zařízení</t>
  </si>
  <si>
    <t>HOD</t>
  </si>
  <si>
    <t>34</t>
  </si>
  <si>
    <t>75E127</t>
  </si>
  <si>
    <t>Celková prohlídka zařízení a vyhotovení revizní zprávy</t>
  </si>
  <si>
    <t>35</t>
  </si>
  <si>
    <t>75E157</t>
  </si>
  <si>
    <t>Přezkoušení a regulace návěstidel</t>
  </si>
  <si>
    <t>36</t>
  </si>
  <si>
    <t>75E197</t>
  </si>
  <si>
    <t>Příprava a celkové zkoušky přejezdového zabezpečovacího zařízení pro jednu kolej</t>
  </si>
  <si>
    <t>přezkoušení PZZ 29,781 po úpravě počítacích úseků</t>
  </si>
  <si>
    <t>37</t>
  </si>
  <si>
    <t>75E1B7</t>
  </si>
  <si>
    <t>Regulace a zkoušení zabezpečovacího zařízení</t>
  </si>
  <si>
    <t>38</t>
  </si>
  <si>
    <t>75E1C7</t>
  </si>
  <si>
    <t>Protokol UTZ</t>
  </si>
  <si>
    <t>PZZ v km 29,781 a SZZ Teplice nad Metují, dopravna D3 Teplice nad Metují město</t>
  </si>
  <si>
    <t>39</t>
  </si>
  <si>
    <t>75I911</t>
  </si>
  <si>
    <t>Optotrubka HDPE průměru do 40 mm</t>
  </si>
  <si>
    <t>40</t>
  </si>
  <si>
    <t>75I91X</t>
  </si>
  <si>
    <t>Optotrubka HDPE - montáž</t>
  </si>
  <si>
    <t>41</t>
  </si>
  <si>
    <t>75I961</t>
  </si>
  <si>
    <t>Optotrubka - hermetizace úseku do 2000 m</t>
  </si>
  <si>
    <t>ÚSEK</t>
  </si>
  <si>
    <t>42</t>
  </si>
  <si>
    <t>75I962</t>
  </si>
  <si>
    <t>Optotrubka - kalibrace</t>
  </si>
  <si>
    <t>43</t>
  </si>
  <si>
    <t>75IA51</t>
  </si>
  <si>
    <t>Optotrubková koncovka průměru do 40 mm</t>
  </si>
  <si>
    <t>44</t>
  </si>
  <si>
    <t>75IA5X</t>
  </si>
  <si>
    <t>Optotrubková koncovka - montáž</t>
  </si>
  <si>
    <t>45</t>
  </si>
  <si>
    <t>75IA61</t>
  </si>
  <si>
    <t>Optotrubková koncovka s ventilkem průměru do 40 mm</t>
  </si>
  <si>
    <t>46</t>
  </si>
  <si>
    <t>R</t>
  </si>
  <si>
    <t>Optotrubková koncovka s ventilkem - montáž</t>
  </si>
  <si>
    <t>47</t>
  </si>
  <si>
    <t>Přenosný uzamykatelný výměnový zámek</t>
  </si>
  <si>
    <t>48</t>
  </si>
  <si>
    <t>Přenosná návěst "Stůj"</t>
  </si>
  <si>
    <t>49</t>
  </si>
  <si>
    <t>Skříňka pro úschovu náhradních klíčů</t>
  </si>
  <si>
    <t>50</t>
  </si>
  <si>
    <t>Samovratný přestavník včetně příslušenství - dodávka</t>
  </si>
  <si>
    <t>51</t>
  </si>
  <si>
    <t>Samovratný přestavník včetně příslušenství - montáž</t>
  </si>
  <si>
    <t>52</t>
  </si>
  <si>
    <t>Nátěr závaží výměníku výhybky pro výhybku opatřenou samovratným přestavníkem</t>
  </si>
  <si>
    <t>990</t>
  </si>
  <si>
    <t>Likvidace odpadů vč. dopravy</t>
  </si>
  <si>
    <t>R015112</t>
  </si>
  <si>
    <t>910</t>
  </si>
  <si>
    <t>NEOCEŇOVAT - POPLATKY ZA LIKVIDACŮ ODPADŮ NEKONTAMINOVANÝCH - 17 05 04 VYTĚŽENÉ ZEMINY A HORNINY - II. TŘÍDA TĚŽITELNOSTI VČETNĚ DOPRAVY</t>
  </si>
  <si>
    <t>T</t>
  </si>
  <si>
    <t>[bez vazby na CS]</t>
  </si>
  <si>
    <t>POPLATKY ZA LIKVIDACŮ ODPADŮ NEKONTAMINOVANÝCH - 17 05 04  VYTĚŽENÉ ZEMINY A HORNINY -  II. TŘÍDA TĚŽITELNOSTI VČETNĚ DOPRAVY</t>
  </si>
  <si>
    <t>91.875*2=183,750 [A]</t>
  </si>
  <si>
    <t>D.1.4</t>
  </si>
  <si>
    <t>Ostatní technologické zařízení</t>
  </si>
  <si>
    <t xml:space="preserve">  PS 11-02-11</t>
  </si>
  <si>
    <t>Místní kabelizace a VTO, Teplice nad Metují město</t>
  </si>
  <si>
    <t>PS 11-02-11</t>
  </si>
  <si>
    <t>Zemní práce</t>
  </si>
  <si>
    <t>13183A</t>
  </si>
  <si>
    <t>HLOUBENÍ JAM ZAPAŽ I NEPAŽ TŘ II - BEZ DOPRAVY</t>
  </si>
  <si>
    <t>Technická specifikace položky odpovídá příslušné cenové soustavě.</t>
  </si>
  <si>
    <t>13273A</t>
  </si>
  <si>
    <t>HLOUBENÍ RÝH ŠÍŘ DO 2M PAŽ I NEPAŽ TŘ. I - BEZ DOPRAVY</t>
  </si>
  <si>
    <t>17180</t>
  </si>
  <si>
    <t>ULOŽENÍ SYPANINY DO NÁSYPŮ Z NAKUPOVANÝCH MATERIÁLŮ</t>
  </si>
  <si>
    <t>17411</t>
  </si>
  <si>
    <t>ZÁSYP JAM A RÝH ZEMINOU SE ZHUTNĚNÍM</t>
  </si>
  <si>
    <t>17581</t>
  </si>
  <si>
    <t>OBSYP POTRUBÍ A OBJEKTŮ Z NAKUPOVANÝCH MATERIÁLŮ</t>
  </si>
  <si>
    <t>18230</t>
  </si>
  <si>
    <t>ROZPROSTŘENÍ ORNICE V ROVINĚ</t>
  </si>
  <si>
    <t>18241</t>
  </si>
  <si>
    <t>ZALOŽENÍ TRÁVNÍKU RUČNÍM VÝSEVEM</t>
  </si>
  <si>
    <t>M2</t>
  </si>
  <si>
    <t>Přidružená stavební výroba</t>
  </si>
  <si>
    <t>702312</t>
  </si>
  <si>
    <t>ZAKRYTÍ KABELŮ VÝSTRAŽNOU FÓLIÍ ŠÍŘKY PŘES 20 DO 40 CM</t>
  </si>
  <si>
    <t>703511</t>
  </si>
  <si>
    <t>ELEKTROINSTALAČNÍ LIŠTA ŠÍŘKY DO 30 MM</t>
  </si>
  <si>
    <t>703512</t>
  </si>
  <si>
    <t>ELEKTROINSTALAČNÍ LIŠTA ŠÍŘKY PŘES 30 DO 60 MM</t>
  </si>
  <si>
    <t>703762</t>
  </si>
  <si>
    <t>KABELOVÁ UCPÁVKA VODĚ ODOLNÁ PRO VNITŘNÍ PRŮMĚR OTVORU 65 - 110MM</t>
  </si>
  <si>
    <t>KABEL NN DVOU- A TŘÍŽÍLOVÝ CU S PLASTOVOU IZOLACÍ DO 2,5 MM2</t>
  </si>
  <si>
    <t>KABEL NN DVOU- A TŘÍŽÍLOVÝ CU S PLASTOVOU IZOLACÍ DO 2,5 MM2  
Technická specifikace položky odpovídá příslušné cenové soustavě.</t>
  </si>
  <si>
    <t>742K11</t>
  </si>
  <si>
    <t>UKONČENÍ JEDNOŽÍLOVÉHO KABELU V ROZVADĚČI NEBO NA PŘÍSTROJI DO 2,5 MM2</t>
  </si>
  <si>
    <t>UKONČENÍ JEDNOŽÍLOVÉHO KABELU V ROZVADĚČI NEBO NA PŘÍSTROJI DO 2,5 MM2  
Technická specifikace položky odpovídá příslušné cenové soustavě.</t>
  </si>
  <si>
    <t>742P13</t>
  </si>
  <si>
    <t>ZATAŽENÍ KABELU DO CHRÁNIČKY - KABEL DO 4 KG/M</t>
  </si>
  <si>
    <t>ZATAŽENÍ KABELU DO CHRÁNIČKY - KABEL DO 4 KG/M  
Technická specifikace položky odpovídá příslušné cenové soustavě.</t>
  </si>
  <si>
    <t>748135</t>
  </si>
  <si>
    <t>DRŽÁK NÁSTĚNNÝ PRO OCHRANNÉ POMŮCKY</t>
  </si>
  <si>
    <t>DRŽÁK NÁSTĚNNÝ PRO OCHRANNÉ POMŮCKY  
Technická specifikace položky odpovídá příslušné cenové soustavě.</t>
  </si>
  <si>
    <t>75B6K1</t>
  </si>
  <si>
    <t>BEZÚDRŽBOVÁ BATERIE 24 V/100 AH - DODÁVKA</t>
  </si>
  <si>
    <t>BEZÚDRŽBOVÁ BATERIE 24 V/100 AH - DODÁVKA  
Technická specifikace položky odpovídá příslušné cenové soustavě.</t>
  </si>
  <si>
    <t>75B711</t>
  </si>
  <si>
    <t>PŘEPĚŤOVÁ OCHRANA PRO PRVEK V KOLEJIŠTI - DODÁVKA</t>
  </si>
  <si>
    <t>PŘEPĚŤOVÁ OCHRANA PRO PRVEK V KOLEJIŠTI - DODÁVKA  
Technická specifikace položky odpovídá příslušné cenové soustavě.</t>
  </si>
  <si>
    <t>75B717</t>
  </si>
  <si>
    <t>PŘEPĚŤOVÁ OCHRANA PRO PRVEK V KOLEJIŠTI - MONTÁŽ</t>
  </si>
  <si>
    <t>PŘEPĚŤOVÁ OCHRANA PRO PRVEK V KOLEJIŠTI - MONTÁŽ  
Technická specifikace položky odpovídá příslušné cenové soustavě.</t>
  </si>
  <si>
    <t>OPTOTRUBKA HDPE PRŮMĚRU DO 40 MM</t>
  </si>
  <si>
    <t>OPTOTRUBKA HDPE PRŮMĚRU DO 40 MM  
Technická specifikace položky odpovídá příslušné cenové soustavě.</t>
  </si>
  <si>
    <t>OPTOTRUBKA HDPE - MONTÁŽ</t>
  </si>
  <si>
    <t>OPTOTRUBKA HDPE - MONTÁŽ  
Technická specifikace položky odpovídá příslušné cenové soustavě.</t>
  </si>
  <si>
    <t>75I921</t>
  </si>
  <si>
    <t>OPTOTRUBKA HDPE S LANKEM PRŮMĚRU DO 40 MM</t>
  </si>
  <si>
    <t>OPTOTRUBKA HDPE S LANKEM PRŮMĚRU DO 40 MM  
Technická specifikace položky odpovídá příslušné cenové soustavě.</t>
  </si>
  <si>
    <t>OPTOTRUBKA - HERMETIZACE ÚSEKU DO 2000 M</t>
  </si>
  <si>
    <t>OPTOTRUBKA - HERMETIZACE ÚSEKU DO 2000 M  
Technická specifikace položky odpovídá příslušné cenové soustavě.</t>
  </si>
  <si>
    <t>75ID31</t>
  </si>
  <si>
    <t>PLASTOVÁ ZEMNÍ KOMORA TĚSNENÍ PRO HDPE TRUBKU DO 40 MM</t>
  </si>
  <si>
    <t>PLASTOVÁ ZEMNÍ KOMORA TĚSNENÍ PRO HDPE TRUBKU DO 40 MM  
Technická specifikace položky odpovídá příslušné cenové soustavě.</t>
  </si>
  <si>
    <t>75ID3X</t>
  </si>
  <si>
    <t>PLASTOVÁ ZEMNÍ KOMORA TĚSNENÍ PRO HDPE TRUBKU DO 40 MM - MONTÁŽ</t>
  </si>
  <si>
    <t>PLASTOVÁ ZEMNÍ KOMORA TĚSNENÍ PRO HDPE TRUBKU DO 40 MM - MONTÁŽ  
Technická specifikace položky odpovídá příslušné cenové soustavě.</t>
  </si>
  <si>
    <t>75IEC1</t>
  </si>
  <si>
    <t>VENKOVNÍ TELEFONNÍ OBJEKT NA SLOUPKU</t>
  </si>
  <si>
    <t>VENKOVNÍ TELEFONNÍ OBJEKT NA SLOUPKU  
Technická specifikace položky odpovídá příslušné cenové soustavě.</t>
  </si>
  <si>
    <t>75IECX</t>
  </si>
  <si>
    <t>VENKOVNÍ TELEFONNÍ OBJEKT - MONTÁŽ</t>
  </si>
  <si>
    <t>VENKOVNÍ TELEFONNÍ OBJEKT - MONTÁŽ  
Technická specifikace položky odpovídá příslušné cenové soustavě.</t>
  </si>
  <si>
    <t>75IF21</t>
  </si>
  <si>
    <t>ROZPOJOVACÍ SVORKOVNICE 2/10, 2/8</t>
  </si>
  <si>
    <t>ROZPOJOVACÍ SVORKOVNICE 2/10, 2/8  
Technická specifikace položky odpovídá příslušné cenové soustavě.</t>
  </si>
  <si>
    <t>75IF2X</t>
  </si>
  <si>
    <t>ROZPOJOVACÍ SVORKOVNICE 2/10, 2/8 - MONTÁŽ</t>
  </si>
  <si>
    <t>ROZPOJOVACÍ SVORKOVNICE 2/10, 2/8 - MONTÁŽ  
Technická specifikace položky odpovídá příslušné cenové soustavě.</t>
  </si>
  <si>
    <t>75IF31</t>
  </si>
  <si>
    <t>ZEMNÍCÍ SVORKOVNICE</t>
  </si>
  <si>
    <t>ZEMNÍCÍ SVORKOVNICE  
Technická specifikace položky odpovídá příslušné cenové soustavě.</t>
  </si>
  <si>
    <t>75IF3X</t>
  </si>
  <si>
    <t>ZEMNÍCÍ SVORKOVNICE - MONTÁŽ</t>
  </si>
  <si>
    <t>ZEMNÍCÍ SVORKOVNICE - MONTÁŽ  
Technická specifikace položky odpovídá příslušné cenové soustavě.</t>
  </si>
  <si>
    <t>75IF91</t>
  </si>
  <si>
    <t>KONSTRUKCE DO SKŘÍNĚ 19" PRO UPEVNĚNÍ ZAŘÍZENÍ</t>
  </si>
  <si>
    <t>KONSTRUKCE DO SKŘÍNĚ 19" PRO UPEVNĚNÍ ZAŘÍZENÍ  
Technická specifikace položky odpovídá příslušné cenové soustavě.</t>
  </si>
  <si>
    <t>75IF9X</t>
  </si>
  <si>
    <t>KONSTRUKCE DO SKŘÍNĚ 19" PRO UPEVNĚNÍ ZAŘÍZENÍ - MONTÁŽ</t>
  </si>
  <si>
    <t>KONSTRUKCE DO SKŘÍNĚ 19" PRO UPEVNĚNÍ ZAŘÍZENÍ - MONTÁŽ  
Technická specifikace položky odpovídá příslušné cenové soustavě.</t>
  </si>
  <si>
    <t>75IFA1</t>
  </si>
  <si>
    <t>NOSNÍK BLESKOJISTEK</t>
  </si>
  <si>
    <t>NOSNÍK BLESKOJISTEK  
Technická specifikace položky odpovídá příslušné cenové soustavě.</t>
  </si>
  <si>
    <t>75IFAX</t>
  </si>
  <si>
    <t>NOSNÍK BLESKOJISTEK - MONTÁŽ</t>
  </si>
  <si>
    <t>NOSNÍK BLESKOJISTEK - MONTÁŽ  
Technická specifikace položky odpovídá příslušné cenové soustavě.</t>
  </si>
  <si>
    <t>75IFB1</t>
  </si>
  <si>
    <t>BLESKOJISTKA</t>
  </si>
  <si>
    <t>BLESKOJISTKA  
Technická specifikace položky odpovídá příslušné cenové soustavě.</t>
  </si>
  <si>
    <t>75IFBX</t>
  </si>
  <si>
    <t>BLESKOJISTKA - MONTÁŽ</t>
  </si>
  <si>
    <t>BLESKOJISTKA - MONTÁŽ  
Technická specifikace položky odpovídá příslušné cenové soustavě.</t>
  </si>
  <si>
    <t>75IH11</t>
  </si>
  <si>
    <t>UKONČENÍ KABELU CELOPLASTOVÉHO BEZ PANCÍŘE DO 40 ŽIL</t>
  </si>
  <si>
    <t>UKONČENÍ KABELU CELOPLASTOVÉHO BEZ PANCÍŘE DO 40 ŽIL  
Technická specifikace položky odpovídá příslušné cenové soustavě.</t>
  </si>
  <si>
    <t>75IH81</t>
  </si>
  <si>
    <t>UKONČENÍ KABELU OBJÍMKA KABELOVÁ</t>
  </si>
  <si>
    <t>UKONČENÍ KABELU OBJÍMKA KABELOVÁ  
Technická specifikace položky odpovídá příslušné cenové soustavě.</t>
  </si>
  <si>
    <t>75IH91</t>
  </si>
  <si>
    <t>UKONČENÍ KABELU ŠTÍTEK KABELOVÝ</t>
  </si>
  <si>
    <t>UKONČENÍ KABELU ŠTÍTEK KABELOVÝ  
Technická specifikace položky odpovídá příslušné cenové soustavě.</t>
  </si>
  <si>
    <t>75IH9X</t>
  </si>
  <si>
    <t>UKONČENÍ KABELU ŠTÍTEK KABELOVÝ - MONTÁŽ</t>
  </si>
  <si>
    <t>UKONČENÍ KABELU ŠTÍTEK KABELOVÝ - MONTÁŽ  
Technická specifikace položky odpovídá příslušné cenové soustavě.</t>
  </si>
  <si>
    <t>75IJ12</t>
  </si>
  <si>
    <t>MĚŘENÍ JEDNOSMĚRNÉ NA SDĚLOVACÍM KABELU</t>
  </si>
  <si>
    <t>MĚŘENÍ JEDNOSMĚRNÉ NA SDĚLOVACÍM KABELU  
Technická specifikace položky odpovídá příslušné cenové soustavě.</t>
  </si>
  <si>
    <t>75IJ21</t>
  </si>
  <si>
    <t>MĚŘENÍ ZKRÁCENÉ ZÁVĚREČNÉ DÁLKOVÉHO KABELU V OBOU SMĚRECH ZA PROVOZU</t>
  </si>
  <si>
    <t>ČTYŘKA</t>
  </si>
  <si>
    <t>MĚŘENÍ ZKRÁCENÉ ZÁVĚREČNÉ DÁLKOVÉHO KABELU V OBOU SMĚRECH ZA PROVOZU  
Technická specifikace položky odpovídá příslušné cenové soustavě.</t>
  </si>
  <si>
    <t>75J213</t>
  </si>
  <si>
    <t>KABEL SDĚLOVACÍ PRO VNITŘNÍ POUŽITÍ DO 10 PÁRŮ PRŮMĚRU 0,8 MM</t>
  </si>
  <si>
    <t>KABEL SDĚLOVACÍ PRO VNITŘNÍ POUŽITÍ DO 10 PÁRŮ PRŮMĚRU 0,8 MM  
Technická specifikace položky odpovídá příslušné cenové soustavě.</t>
  </si>
  <si>
    <t>75J23X</t>
  </si>
  <si>
    <t>KABEL SDĚLOVACÍ, MONTÁŽ A UPEVNĚNÍ</t>
  </si>
  <si>
    <t>KABEL SDĚLOVACÍ, MONTÁŽ A UPEVNĚNÍ  
Technická specifikace položky odpovídá příslušné cenové soustavě.</t>
  </si>
  <si>
    <t>75J311</t>
  </si>
  <si>
    <t>KABEL SDĚLOVACÍ PRO STRUKTUROVANOU KABELÁŽ UTP</t>
  </si>
  <si>
    <t>KABEL SDĚLOVACÍ PRO STRUKTUROVANOU KABELÁŽ UTP  
Technická specifikace položky odpovídá příslušné cenové soustavě.</t>
  </si>
  <si>
    <t>75J31X</t>
  </si>
  <si>
    <t>KABEL SDĚLOVACÍ PRO STRUKTUROVANOU KABELÁŽ UTP - MONTÁŽ</t>
  </si>
  <si>
    <t>KABEL SDĚLOVACÍ PRO STRUKTUROVANOU KABELÁŽ UTP - MONTÁŽ  
Technická specifikace položky odpovídá příslušné cenové soustavě.</t>
  </si>
  <si>
    <t>75JA32</t>
  </si>
  <si>
    <t>ZÁSUVKA SDRUŽENNÁ NA OMÍTKU</t>
  </si>
  <si>
    <t>ZÁSUVKA SDRUŽENNÁ NA OMÍTKU  
Technická specifikace položky odpovídá příslušné cenové soustavě.</t>
  </si>
  <si>
    <t>75JA33</t>
  </si>
  <si>
    <t>ZÁSUVKA SDRUŽENNÁ DO LIŠTOVÉHO ROZVODU</t>
  </si>
  <si>
    <t>ZÁSUVKA SDRUŽENNÁ DO LIŠTOVÉHO ROZVODU  
Technická specifikace položky odpovídá příslušné cenové soustavě.</t>
  </si>
  <si>
    <t>75JA3X</t>
  </si>
  <si>
    <t>ZÁSUVKA SDRUŽENNÁ - MONTÁŽ</t>
  </si>
  <si>
    <t>ZÁSUVKA SDRUŽENNÁ - MONTÁŽ  
Technická specifikace položky odpovídá příslušné cenové soustavě.</t>
  </si>
  <si>
    <t>75JA51</t>
  </si>
  <si>
    <t>ROZVADĚČ STRUKT. KABELÁŽE, ORGANIZAR-DODÁVKA</t>
  </si>
  <si>
    <t>ROZVADĚČ STRUKT. KABELÁŽE, ORGANIZAR-DODÁVKA  
Technická specifikace položky odpovídá příslušné cenové soustavě.</t>
  </si>
  <si>
    <t>53</t>
  </si>
  <si>
    <t>54</t>
  </si>
  <si>
    <t>75JA53</t>
  </si>
  <si>
    <t>ROZVADĚČ STRUKT. KABELÁŽE, PATCHPANEL, 24 ZÁSUVEK, DODÁVKA</t>
  </si>
  <si>
    <t>ROZVADĚČ STRUKT. KABELÁŽE, PATCHPANEL, 24 ZÁSUVEK, DODÁVKA  
Technická specifikace položky odpovídá příslušné cenové soustavě.</t>
  </si>
  <si>
    <t>55</t>
  </si>
  <si>
    <t>56</t>
  </si>
  <si>
    <t>75JA5X</t>
  </si>
  <si>
    <t>ROZVADĚČ STRUKT. KABELÁŽE, MONTÁŽ ORGANIZARU, PATCHPANELU</t>
  </si>
  <si>
    <t>ROZVADĚČ STRUKT. KABELÁŽE, MONTÁŽ ORGANIZARU, PATCHPANELU  
Technická specifikace položky odpovídá příslušné cenové soustavě.</t>
  </si>
  <si>
    <t>57</t>
  </si>
  <si>
    <t>75JB13</t>
  </si>
  <si>
    <t>DATOVÝ ROZVADĚČ 19" 600X600 DO 47 U</t>
  </si>
  <si>
    <t>DATOVÝ ROZVADĚČ 19" 600X600 DO 47 U  
Technická specifikace položky odpovídá příslušné cenové soustavě.</t>
  </si>
  <si>
    <t>58</t>
  </si>
  <si>
    <t>75JB1X</t>
  </si>
  <si>
    <t>DATOVÝ ROZVADĚČ 19" 600X600 - MONTÁŽ</t>
  </si>
  <si>
    <t>DATOVÝ ROZVADĚČ 19" 600X600 - MONTÁŽ  
Technická specifikace položky odpovídá příslušné cenové soustavě.</t>
  </si>
  <si>
    <t>59</t>
  </si>
  <si>
    <t>75K232</t>
  </si>
  <si>
    <t>NAPÁJECÍ ZDROJ 48 V DC DO 10 A</t>
  </si>
  <si>
    <t>NAPÁJECÍ ZDROJ 48 V DC DO 10 A  
Technická specifikace položky odpovídá příslušné cenové soustavě.</t>
  </si>
  <si>
    <t>60</t>
  </si>
  <si>
    <t>75K23X</t>
  </si>
  <si>
    <t>NAPÁJECÍ ZDROJ 48 V DC - MONTÁŽ</t>
  </si>
  <si>
    <t>NAPÁJECÍ ZDROJ 48 V DC - MONTÁŽ  
Technická specifikace položky odpovídá příslušné cenové soustavě.</t>
  </si>
  <si>
    <t>61</t>
  </si>
  <si>
    <t>75K413</t>
  </si>
  <si>
    <t>MĚNIČ NAPĚTÍ (STŘÍDAČ) 48 V DC/230 V AC DO 1000 VA</t>
  </si>
  <si>
    <t>MĚNIČ NAPĚTÍ (STŘÍDAČ) 48 V DC/230 V AC DO 1000 VA  
Technická specifikace položky odpovídá příslušné cenové soustavě.</t>
  </si>
  <si>
    <t>62</t>
  </si>
  <si>
    <t>75K415</t>
  </si>
  <si>
    <t>MĚNIČ NAPĚTÍ (STŘÍDAČ) 48 V DC/230 V AC - DOPLNĚNÍ SNMP DOHLEDU</t>
  </si>
  <si>
    <t>MĚNIČ NAPĚTÍ (STŘÍDAČ) 48 V DC/230 V AC - DOPLNĚNÍ SNMP DOHLEDU  
Technická specifikace položky odpovídá příslušné cenové soustavě.</t>
  </si>
  <si>
    <t>63</t>
  </si>
  <si>
    <t>75K41X</t>
  </si>
  <si>
    <t>MĚNIČ NAPĚTÍ (STŘÍDAČ) 48 V DC/230 V AC - MONTÁŽ</t>
  </si>
  <si>
    <t>MĚNIČ NAPĚTÍ (STŘÍDAČ) 48 V DC/230 V AC - MONTÁŽ  
Technická specifikace položky odpovídá příslušné cenové soustavě.</t>
  </si>
  <si>
    <t>64</t>
  </si>
  <si>
    <t>75K422</t>
  </si>
  <si>
    <t>MĚNIČ NAPĚTÍ 48 V DC/12, 24, 60 V DC DO 500 VA</t>
  </si>
  <si>
    <t>MĚNIČ NAPĚTÍ 48 V DC/12, 24, 60 V DC DO 500 VA  
Technická specifikace položky odpovídá příslušné cenové soustavě.</t>
  </si>
  <si>
    <t>65</t>
  </si>
  <si>
    <t>75K425</t>
  </si>
  <si>
    <t>MĚNIČ NAPĚTÍ 48 V DC/12, 24, 60 V DC - DOPLNĚNÍ SNMP DOHLEDU</t>
  </si>
  <si>
    <t>MĚNIČ NAPĚTÍ 48 V DC/12, 24, 60 V DC - DOPLNĚNÍ SNMP DOHLEDU  
Technická specifikace položky odpovídá příslušné cenové soustavě.</t>
  </si>
  <si>
    <t>66</t>
  </si>
  <si>
    <t>75K42X</t>
  </si>
  <si>
    <t>MĚNIČ NAPĚTÍ 48 V DC/12, 24, 60 V DC - MONTÁŽ</t>
  </si>
  <si>
    <t>MĚNIČ NAPĚTÍ 48 V DC/12, 24, 60 V DC - MONTÁŽ  
Technická specifikace položky odpovídá příslušné cenové soustavě.</t>
  </si>
  <si>
    <t>67</t>
  </si>
  <si>
    <t>75K69X</t>
  </si>
  <si>
    <t>AKUMULÁTOROVÁ BATERIE - FORMOVÁNÍ SESTAVY - MONTÁŽ</t>
  </si>
  <si>
    <t>AKUMULÁTOROVÁ BATERIE - FORMOVÁNÍ SESTAVY - MONTÁŽ  
Technická specifikace položky odpovídá příslušné cenové soustavě.</t>
  </si>
  <si>
    <t>68</t>
  </si>
  <si>
    <t>75M111</t>
  </si>
  <si>
    <t>TELEFONNÍ PŘÍSTROJ MB - DODÁVKA</t>
  </si>
  <si>
    <t>TELEFONNÍ PŘÍSTROJ MB - DODÁVKA  
Technická specifikace položky odpovídá příslušné cenové soustavě.</t>
  </si>
  <si>
    <t>69</t>
  </si>
  <si>
    <t>75M11X</t>
  </si>
  <si>
    <t>TELEFONNÍ PŘÍSTROJ MB - MONTÁŽ</t>
  </si>
  <si>
    <t>TELEFONNÍ PŘÍSTROJ MB - MONTÁŽ  
Technická specifikace položky odpovídá příslušné cenové soustavě.</t>
  </si>
  <si>
    <t>70</t>
  </si>
  <si>
    <t>75M912</t>
  </si>
  <si>
    <t>DATOVÁ INFRASTRUKTURA LAN, SWITCH ETHERNET L2 - 24X10/100 + 2XUPLINK</t>
  </si>
  <si>
    <t>DATOVÁ INFRASTRUKTURA LAN, SWITCH ETHERNET L2 - 24X10/100 + 2XUPLINK  
Technická specifikace položky odpovídá příslušné cenové soustavě.</t>
  </si>
  <si>
    <t>71</t>
  </si>
  <si>
    <t>75M91X</t>
  </si>
  <si>
    <t>DATOVÁ INFRASTRUKTURA LAN, SWITCH ETHERNET L2 - MONTÁŽ</t>
  </si>
  <si>
    <t>DATOVÁ INFRASTRUKTURA LAN, SWITCH ETHERNET L2 - MONTÁŽ  
Technická specifikace položky odpovídá příslušné cenové soustavě.</t>
  </si>
  <si>
    <t>72</t>
  </si>
  <si>
    <t>75M952</t>
  </si>
  <si>
    <t>DATOVÁ INFRASTRUKTURA LAN, MODEM - XHDSL, ROZHRANÍ ETHERNET</t>
  </si>
  <si>
    <t>DATOVÁ INFRASTRUKTURA LAN, MODEM - XHDSL, ROZHRANÍ ETHERNET  
Technická specifikace položky odpovídá příslušné cenové soustavě.</t>
  </si>
  <si>
    <t>73</t>
  </si>
  <si>
    <t>75M95X</t>
  </si>
  <si>
    <t>DATOVÁ INFRASTRUKTURA LAN, MODEM - MONTÁŽ</t>
  </si>
  <si>
    <t>DATOVÁ INFRASTRUKTURA LAN, MODEM - MONTÁŽ  
Technická specifikace položky odpovídá příslušné cenové soustavě.</t>
  </si>
  <si>
    <t>74</t>
  </si>
  <si>
    <t>75MA11</t>
  </si>
  <si>
    <t>SDĚLOVACÍ TRANSFORMÁTOR NF 600:600 SE 4KV IZOLAČNÍ PEVNOSTÍ</t>
  </si>
  <si>
    <t>SDĚLOVACÍ TRANSFORMÁTOR NF 600:600 SE 4KV IZOLAČNÍ PEVNOSTÍ  
Technická specifikace položky odpovídá příslušné cenové soustavě.</t>
  </si>
  <si>
    <t>75</t>
  </si>
  <si>
    <t>75MA12</t>
  </si>
  <si>
    <t>SDĚLOVACÍ TRANSFORMÁTOR VF 150:150 SE 4KV IZOLAČNÍ PEVNOSTÍ</t>
  </si>
  <si>
    <t>SDĚLOVACÍ TRANSFORMÁTOR VF 150:150 SE 4KV IZOLAČNÍ PEVNOSTÍ  
Technická specifikace položky odpovídá příslušné cenové soustavě.</t>
  </si>
  <si>
    <t>76</t>
  </si>
  <si>
    <t>R75I211</t>
  </si>
  <si>
    <t>KABEL ZEMNÍ DVOUPLÁŠŤOVÝ BEZ PANCÍŘE PRŮMĚRU ŽÍLY 0,6 MM DO 5XN</t>
  </si>
  <si>
    <t>KMČTYŘKA</t>
  </si>
  <si>
    <t>KABEL ZEMNÍ DVOUPLÁŠŤOVÝ BEZ PANCÍŘE PRŮMĚRU ŽÍLY 0,6 MM DO 5XN  
1. Položka obsahuje: – pronájem specifikované kabelizace včetně drobného potřebného montážního materiálu – dopravu a skladování – odvoz demontované kabelizace a skladování 2. Položka neobsahuje: X 3. Způsob měření: Pronájem specifikované kabelizace se měří v délce udané v kmčtyřkách za měsíc.</t>
  </si>
  <si>
    <t>1. Položka obsahuje: – pronájem specifikované kabelizace včetně drobného potřebného montážního materiálu – dopravu a skladování – odvoz demontované kabelizace a skladování 2. Položka neobsahuje: X 3. Způsob měření: Pronájem specifikované kabelizace se měří v délce udané v kmčtyřkách za měsíc.</t>
  </si>
  <si>
    <t>77</t>
  </si>
  <si>
    <t>R75O1E8</t>
  </si>
  <si>
    <t>KABELOVÁ KNIHA - VYHOTOVENÍ</t>
  </si>
  <si>
    <t>KABELOVÁ KNIHA - VYHOTOVENÍ  
Technická specifikace položky odpovídá příslušné cenové soustavě.</t>
  </si>
  <si>
    <t>R015240</t>
  </si>
  <si>
    <t>999</t>
  </si>
  <si>
    <t>NEOCEŇOVAT - POPLATKY ZA LIKVIDACŮ ODPADŮ NEKONTAMINOVANÝCH - 20 03 99 ODPAD PODOBNÝ KOMUNÁLNÍMU ODPADU VČETNĚ DOPRAV VČETNĚ DOPRAVY</t>
  </si>
  <si>
    <t>POPLATKY ZA LIKVIDACŮ ODPADŮ NEKONTAMINOVANÝCH - 20 03 99 ODPAD PODOBNÝ KOMUNÁLNÍMU ODPADU VČETNĚ DOPRAV VČETNĚ DOPRAVY</t>
  </si>
  <si>
    <t xml:space="preserve">  PS 11-02-91</t>
  </si>
  <si>
    <t>DDTS ŽDC, Teplice nad Metují město</t>
  </si>
  <si>
    <t>PS 11-02-91</t>
  </si>
  <si>
    <t>743943</t>
  </si>
  <si>
    <t>ROZVADĚČ EOV/VO OVLÁDACÍ S PC A DOTYKOVOU OBRAZOVKOU - VERIFIKACE POVELŮ A SIGNÁLŮ NA 1 KS ROZVADĚČE EOV/OSVĚTLENÍ</t>
  </si>
  <si>
    <t>ROZVADĚČ EOV/VO OVLÁDACÍ S PC A DOTYKOVOU OBRAZOVKOU - VERIFIKACE POVELŮ A SIGNÁLŮ NA 1 KS ROZVADĚČE EOV/OSVĚTLENÍ  
Technická specifikace položky odpovídá příslušné cenové soustavě.</t>
  </si>
  <si>
    <t>743952</t>
  </si>
  <si>
    <t>ROZVADĚČ EOV S NADŘAZENÝM OVLADAČEM - SOFTWARE A PARAMETRIZACE NA 1 KS VÝHYBKY/VĚTVE OSVĚTLENÍ</t>
  </si>
  <si>
    <t>ROZVADĚČ EOV S NADŘAZENÝM OVLADAČEM - SOFTWARE A PARAMETRIZACE NA 1 KS VÝHYBKY/VĚTVE OSVĚTLENÍ  
Technická specifikace položky odpovídá příslušné cenové soustavě.</t>
  </si>
  <si>
    <t>743961</t>
  </si>
  <si>
    <t>EOV/VO, KLIENTSKÉ PRACOVIŠTĚ - ZÁKLADNÍ SOFTWARE</t>
  </si>
  <si>
    <t>EOV/VO, KLIENTSKÉ PRACOVIŠTĚ - ZÁKLADNÍ SOFTWARE  
Technická specifikace položky odpovídá příslušné cenové soustavě.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</si>
  <si>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</si>
  <si>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</si>
  <si>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ELEKTRODISPEČINKU-ÚPRAVA NEBO ROZŠÍŘENÍ AKTIVNÍHO PRVKU V APLIKACI PRO VIZUALIZACI A OVLÁDÁNÍ ZAŘ.NA ELEKTRODISPEČINKU  
Technická specifikace položky odpovídá příslušné cenové soustavě.</t>
  </si>
  <si>
    <t>743Z44</t>
  </si>
  <si>
    <t>DEMONTÁŽ OVLADAČE PRO ZAŘÍZENÍ EOV</t>
  </si>
  <si>
    <t>DEMONTÁŽ OVLADAČE PRO ZAŘÍZENÍ EOV  
Technická specifikace položky odpovídá příslušné cenové soustavě.</t>
  </si>
  <si>
    <t>747703</t>
  </si>
  <si>
    <t>ZKUŠEBNÍ PROVOZ</t>
  </si>
  <si>
    <t>ZKUŠEBNÍ PROVOZ  
Technická specifikace položky odpovídá příslušné cenové soustavě.</t>
  </si>
  <si>
    <t>747704</t>
  </si>
  <si>
    <t>ZAŠKOLENÍ OBSLUHY</t>
  </si>
  <si>
    <t>ZAŠKOLENÍ OBSLUHY  
Technická specifikace položky odpovídá příslušné cenové soustavě.</t>
  </si>
  <si>
    <t>75O911</t>
  </si>
  <si>
    <t>DDTS ŽDC, INTEGRAČNÍ KONCENTRÁTOR</t>
  </si>
  <si>
    <t>R - položka</t>
  </si>
  <si>
    <t>InK musí poskytovat služby InS (archivace dat s možností jejich zpětné analýzy, zprostředkování živých dat klientům, archivace jednotlivých manipulací či parametrizací dané technologie, …)  
Technická specifikace položky odpovídá příslušné cenové soustavě.</t>
  </si>
  <si>
    <t>75O932</t>
  </si>
  <si>
    <t>DDTS ŽDC, KLIENTSKÉ PRACOVIŠTĚ STACIONÁRNÍ</t>
  </si>
  <si>
    <t>včetně držáku monitoru  
Technická specifikace položky odpovídá příslušné cenové soustavě.</t>
  </si>
  <si>
    <t>75O933</t>
  </si>
  <si>
    <t>DDTS ŽDC, SW PRO STACIONÁRNÍHO KLIENTA</t>
  </si>
  <si>
    <t>DDTS ŽDC, SW PRO STACIONÁRNÍHO KLIENTA  
Technická specifikace položky odpovídá příslušné cenové soustavě.</t>
  </si>
  <si>
    <t>75O941</t>
  </si>
  <si>
    <t>DDTS ŽDC, INTEGRACE EOV</t>
  </si>
  <si>
    <t>DDTS ŽDC, INTEGRACE EOV  
Technická specifikace položky odpovídá příslušné cenové soustavě.</t>
  </si>
  <si>
    <t>75O942</t>
  </si>
  <si>
    <t>DDTS ŽDC, INTEGRACE OSV</t>
  </si>
  <si>
    <t>DDTS ŽDC, INTEGRACE OSV  
Technická specifikace položky odpovídá příslušné cenové soustavě.</t>
  </si>
  <si>
    <t>75O956</t>
  </si>
  <si>
    <t>DDTS ŽDC, KONFIGURACE PŘENOSŮ DAT JEDNOTLIVÝCH TLS</t>
  </si>
  <si>
    <t>DDTS ŽDC, KONFIGURACE PŘENOSŮ DAT JEDNOTLIVÝCH TLS  
Technická specifikace položky odpovídá příslušné cenové soustavě.</t>
  </si>
  <si>
    <t>75O958</t>
  </si>
  <si>
    <t>DDTS ŽDC, ODZKOUŠENÍ PROGRAMOVÉHO VYBAVENÍ</t>
  </si>
  <si>
    <t>DDTS ŽDC, ODZKOUŠENÍ PROGRAMOVÉHO VYBAVENÍ  
Technická specifikace položky odpovídá příslušné cenové soustavě.</t>
  </si>
  <si>
    <t>75O959</t>
  </si>
  <si>
    <t>DDTS ŽDC, ZÁVĚREČNÁ ZKOUŠKA</t>
  </si>
  <si>
    <t>DDTS ŽDC, ZÁVĚREČNÁ ZKOUŠKA  
Technická specifikace položky odpovídá příslušné cenové soustavě.</t>
  </si>
  <si>
    <t>75O95E</t>
  </si>
  <si>
    <t>DDTS ŽDC, INTEGRACE NAPÁJECÍHO ZDROJE</t>
  </si>
  <si>
    <t>DDTS ŽDC, INTEGRACE NAPÁJECÍHO ZDROJE  
Technická specifikace položky odpovídá příslušné cenové soustavě.</t>
  </si>
  <si>
    <t>D.2.1.1.0</t>
  </si>
  <si>
    <t>Železniční svršek</t>
  </si>
  <si>
    <t xml:space="preserve">  SO 11-10-01</t>
  </si>
  <si>
    <t>ŽELEZNIČNÍ SVRŠEK, Teplice nad Metují město</t>
  </si>
  <si>
    <t>SO 11-10-01</t>
  </si>
  <si>
    <t>11372E</t>
  </si>
  <si>
    <t>FRÉZOVÁNÍ ZPEVNĚNÝCH PLOCH ASFALT DROBNÝCH OPRAV A PLOŠ ROZPADŮ DO 500M2</t>
  </si>
  <si>
    <t>FRÉZOVÁNÍ ZPEVNĚNÝCH PLOCH ASFALT DROBNÝCH OPRAV A PLOŠ ROZPADŮ DO    
500M2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</si>
  <si>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  
jednotkové ceny bourání – tento fakt musí být uveden v doplňujícím textu k položce).</t>
  </si>
  <si>
    <t>12383</t>
  </si>
  <si>
    <t>ODKOP PRO SPOD STAVBU SILNIC A ŽELEZNIC TŘ. II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</si>
  <si>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</si>
  <si>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17120</t>
  </si>
  <si>
    <t>ULOŽENÍ SYPANINY DO NÁSYPŮ A NA SKLÁDKY BEZ ZHUTNĚNÍ</t>
  </si>
  <si>
    <t>viz příloha 1 - pol. 4, 5 a 71   
977+15+11=1 003,000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</si>
  <si>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</si>
  <si>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1822R</t>
  </si>
  <si>
    <t>ROZPROSTŘENÍ ORNICE</t>
  </si>
  <si>
    <t>položka zahrnuje:    
opatření a rozprostření ornice</t>
  </si>
  <si>
    <t>1824R</t>
  </si>
  <si>
    <t>ZALOŽENÍ TRÁVNÍKU</t>
  </si>
  <si>
    <t>Zahrnuje dodání předepsané travní směsi, zalévání, první kosení, ošetřování trávníku</t>
  </si>
  <si>
    <t>Vodorovné konstrukce</t>
  </si>
  <si>
    <t>451313</t>
  </si>
  <si>
    <t>PODKLADNÍ A VÝPLŇOVÉ VRSTVY Z PROSTÉHO BETONU C16/20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</si>
  <si>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</si>
  <si>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45745</t>
  </si>
  <si>
    <t>VYROVNÁVACÍ A SPÁD VRSTVY Z MALTY CEMENT</t>
  </si>
  <si>
    <t>položka zahrnuje:    
- dodání cementové malty předepsané kvality a její rozprostření v předepsané tloušťce a v předepsaném tvaru</t>
  </si>
  <si>
    <t>Komunikace</t>
  </si>
  <si>
    <t>512550</t>
  </si>
  <si>
    <t>KOLEJOVÉ LOŽE - ZŘÍZENÍ Z KAMENIVA HRUBÉHO DRCENÉHO (ŠTĚRK)</t>
  </si>
  <si>
    <t>viz příloha 1 - pol. 15   
2109=2 109,000 [A]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</si>
  <si>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</si>
  <si>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</si>
  <si>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</si>
  <si>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viz příloha 1 - pol. 15   
22=22,000 [A]</t>
  </si>
  <si>
    <t>1. Položka obsahuje:    
– dodávku, dopravu a uložení kameniva předepsané specifikace a frakce v požadované míře zhutnění    
2. Položka neobsahuje:    
X    
3. Způsob měření:    
Měří se objem kolejového lože v projektovaném profilu.</t>
  </si>
  <si>
    <t>528111</t>
  </si>
  <si>
    <t>KOLEJ 49 E1, ROZD. "C", BEZSTYKOVÁ, PR. DŘ., UP. TUHÉ</t>
  </si>
  <si>
    <t>viz příloha 1 - pol. 9   
11=11,000 [A]</t>
  </si>
  <si>
    <t>1. Položka obsahuje: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</si>
  <si>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529352</t>
  </si>
  <si>
    <t>KOLEJ 49 E1 DLOUHÉ PASY, ROZD. "U", BEZSTYKOVÁ, PR. BET. BEZPODKLADNICOVÝ, UP. PRUŽNÉ</t>
  </si>
  <si>
    <t>KOLEJ 49 E1 DLOUHÉ PASY, ROZD. "U", BEZSTYKOVÁ, PR. BET. BEZPODKLADNICOVÝ, UP.    
PRUŽNÉ</t>
  </si>
  <si>
    <t>viz příloha 1 - pol. 6   
10=10,000 [A]</t>
  </si>
  <si>
    <t>1. Položka obsahuje: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dopravu dlouhých kolejnicových pasů na místo určení    
– následnou výměnu inventárních kolejnic dlouhými kolejnicovými pasy pomocí vhodného zařízení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</si>
  <si>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529372</t>
  </si>
  <si>
    <t>KOLEJ 49 E1 DLOUHÉ PASY, ROZD. "U", BEZSTYKOVÁ, PR. BET. VÝHYBKOVÝ KRÁTKÝ, UP. PRUŽNÉ</t>
  </si>
  <si>
    <t>KOLEJ 49 E1 DLOUHÉ PASY, ROZD. "U", BEZSTYKOVÁ, PR. BET. VÝHYBKOVÝ KRÁTKÝ, UP.    
PRUŽNÉ</t>
  </si>
  <si>
    <t>529392</t>
  </si>
  <si>
    <t>KOLEJ 49 E1 DLOUHÉ PASY, ROZD. "U", BEZSTYKOVÁ, PR. BET. VÝHYBKOVÝ DLOUHÝ, UP. PRUŽNÉ</t>
  </si>
  <si>
    <t>KOLEJ 49 E1 DLOUHÉ PASY, ROZD. "U", BEZSTYKOVÁ, PR. BET. VÝHYBKOVÝ DLOUHÝ, UP.    
PRUŽNÉ</t>
  </si>
  <si>
    <t>viz příloha 1 - pol. 11   
7.28=7,280 [A]</t>
  </si>
  <si>
    <t>5293R1</t>
  </si>
  <si>
    <t>KOLEJ 49 E1 DLOUHÉ PASY, ROZD. "C", BEZSTYKOVÁ, PR. BET. BEZPODKLADNICOVÝ, UP. PRUŽNÉ</t>
  </si>
  <si>
    <t>viz příloha 1 - pol. 6    
538.509-10-123=405,509 [A]</t>
  </si>
  <si>
    <t>5293R2</t>
  </si>
  <si>
    <t>KOLEJ 49 E1 DLOUHÉ PASY, ROZD. "C", BEZSTYKOVÁ, PR. BET. BEZPODKLADNICOVÝ, UP. PRUŽNÉ, ROZŠÍŘENÍ ROZCHODU</t>
  </si>
  <si>
    <t>viz příloha 1 - pol. 6    
123=123,000 [A]</t>
  </si>
  <si>
    <t>52A141</t>
  </si>
  <si>
    <t>KOLEJ 49 E1 REGENEROVANÁ, ROZD. "C", BEZSTYKOVÁ, PR. BET. PODKLADNICOVÝ UŽITÝ, UP. TUHÉ</t>
  </si>
  <si>
    <t>KOLEJ 49 E1 REGENEROVANÁ, ROZD. "C", BEZSTYKOVÁ, PR. BET. PODKLADNICOVÝ    
UŽITÝ, UP. TUHÉ</t>
  </si>
  <si>
    <t>viz příloha 1 - pol. 8   
74.3=74,300 [A]</t>
  </si>
  <si>
    <t>1. Položka obsahuje:    
– ověření kvality vyzískaných materiálů s případnou regenerací do předpisového stavu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</si>
  <si>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533273</t>
  </si>
  <si>
    <t>J 49 1:9-300, PR. BET., UP. PRUŽNÉ</t>
  </si>
  <si>
    <t>viz příloha 1 - pol. 10   
2=2,000 [A]</t>
  </si>
  <si>
    <t>1. Položka obsahuje:    
– defektoskopické zkoušky kolejnic, jsou-li vyžadovány    
– dodávku uvedeného typu výhybky nebo jiné výhybkové konstrukce včetně pražců, upevňovadel a drobného kolejiva v uvedeném rozdělení koleje pro normální rozchod kolejí (1435 mm)    
– montáž výhybky z předmontovaných polí nebo ze součástí železničního svršku uvedených typů na montážní základně nebo přímo na staveništi    
– dopravu předmontovaných nebo smontovaných výhybkových polí nebo součástí z montážní základny na místo určení, pokud si to zvolená technologie pokládky vyžaduje    
– pokládku výhybky nebo jiné výhybkové konstrukce pomocí vhodného kladecího prostředku    
– sespojkování jednotlivých předmontovaných výhybkových polí bez jejich svaření    
– směrovou a výškovou úpravu koleje do předepsané polohy včetně stabilizace kolejového lože    
– konečnou výškovou a směrovou úpravu výhybkové konstrukce do předepsané polohy projektem nebo jiným zadáním včetně stabilizace kolejového lože    
– očištění a naolejování spojkových a svěrkových šroubů před zahájením provozu    
– základní výhybkové propojky namontované (výrobcem výhybkové konstrukce)    
– pomocné a dokončovací práce    
– případné ztížení práce při překážách na jedné nebo obou stranách, v tunelu i při    
rekonstrukcích    
2. Položka neobsahuje:    
– zřízení kolejového lože    
– kompletní kolejový rošt na atypických výhybkových (krátkých) pražcích (naceňuje se položkami ve sd 52)    
– kompletní kolejový rošt na společných výhybkových (dlouhých) pražcích (naceňuje se položkami ve sd 52)    
– montážní a závěrné svary, svařování kolejnic do bezstykové koleje    
– žlabové pražce    
– izolované styky    
– tepelně opracované jazyky a opornice</t>
  </si>
  <si>
    <t>53335R</t>
  </si>
  <si>
    <t>J S 49 1:9-190, PR. DŘ., UP. TUHÉ</t>
  </si>
  <si>
    <t>viz příloha 1 - pol. 13   
1=1,000 [A]</t>
  </si>
  <si>
    <t>539101R</t>
  </si>
  <si>
    <t>ZVLÁŠTNÍ VYBAVENÍ VÝHYBEK, PRAŽCE ŽLABOVÉ, SESTAVA 1 KS VČ. PLECHOVÉHO PRODLOUŽENÍ</t>
  </si>
  <si>
    <t>(Položka je příplatkovou k položkám výhybek a nelze ji použít samostatně.)    
1. Položka obsahuje:    
 – žlabové provedení výhybkových pražců včetně veškerých nákladů s tímto spojených    
2. Položka neobsahuje:    
 – stavěcí a přestavné zařízení včetně táhel    
3. Způsob měření:    
Udává se počet sad, které se skládají z předepsaných dílů, jež tvoří požadovaný celek.</t>
  </si>
  <si>
    <t>542111</t>
  </si>
  <si>
    <t>SMĚROVÉ A VÝŠKOVÉ VYROVNÁNÍ KOLEJE NA PRAŽCÍCH DŘEVĚNÝCH DO 0,05 M</t>
  </si>
  <si>
    <t>viz příloha 1 - pol. 19   
23=23,000 [A]</t>
  </si>
  <si>
    <t>1. Položka obsahuje:    
– podbíjení pražců, vyrovnání nivelety stávající koleje nebo výhybkové konstrukce do 50 mm při zapojování na novostavbu (přechodový úsek)    
– příplatky za ztížené podmínky při práci v koleji, např. překážky po stranách koleje, práci v    
tunelu apod.    
2. Položka neobsahuje:    
– případné doplnění štěrkového lože    
3. Způsob měření:    
Měří se délka koleje ve smyslu ČSN 73 6360, tj. v ose koleje.</t>
  </si>
  <si>
    <t>542121</t>
  </si>
  <si>
    <t>SMĚROVÉ A VÝŠKOVÉ VYROVNÁNÍ KOLEJE NA PRAŽCÍCH BETONOVÝCH DO 0,05 M</t>
  </si>
  <si>
    <t>viz příloha 1 - pol. 19   
121=121,000 [A]</t>
  </si>
  <si>
    <t>543411</t>
  </si>
  <si>
    <t>VÝMĚNA UPEVNĚNÍ (ŠROUBŮ, SPON, SVĚREK, KROUŽKŮ) TUHÉHO</t>
  </si>
  <si>
    <t>PÁR</t>
  </si>
  <si>
    <t>((30.604-30.503)*1520-0.52)=153,000 [A]</t>
  </si>
  <si>
    <t>1. Položka obsahuje:    
– dodávku a uložení vyměňovaného materiálu, ať nového, regenerovaného nebo vyzískaného    
– případné doplnění ostatního drobného kolejiva    
– naložení a odvoz demontovaného materiálu do skladu nebo na likvidaci    
– příplatky za ztížené podmínky při práci v koleji, např. překážky po stranách koleje, práci v    
tunelu ap.    
2. Položka neobsahuje:    
X    
3. Způsob měření:    
Udává se vždy pár, tj. po dvou kusech úložných ploch kolejnice na každém pražci.</t>
  </si>
  <si>
    <t>545122</t>
  </si>
  <si>
    <t>SVAR KOLEJNIC (STEJNÉHO TVARU) 49 E1, T SPOJITĚ</t>
  </si>
  <si>
    <t>viz příloha 1 - pol. 17   
84=84,000 [A]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</si>
  <si>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Svar, který nesplňuje ani jedno z výše uvedených kriterií, je svar průběžný    
1. Položka obsahuje:    
– úpravu koleje nebo výhybky, tj. povolení upevňovadel do vzdálenosti předepsané  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– svaření kolejnic nebo části výhybek, opracování a obroušení svaru    
– úprava koleje nebo výhybkové konstrukce do stavu před svařováním    
– příplatky za ztížené podmínky při práci v koleji, např. překážky po stranách koleje, práci v    
tunelu ap.    
2. Položka neobsahuje:    
– případné řezání koleje    
3. Způsob měření:    
Udává se počet kusů kompletní konstrukce nebo práce.</t>
  </si>
  <si>
    <t>549210</t>
  </si>
  <si>
    <t>PRAŽCOVÁ KOTVA V NOVĚ ZŘIZOVANÉ KOLEJI</t>
  </si>
  <si>
    <t>viz příloha 1 - pol. 23   
125=125,000 [A]</t>
  </si>
  <si>
    <t>1. Položka obsahuje:    
– dodávku a montáž pražcové kotvy    
– případné odhrabání štěrku v místě zabudování pražcové kotvy bez ohledu na ulehlost    
– po dokončení montáže navrácení štěrku na původní místo a uvedení koleje do normového    
stavu    
– příplatky za ztížené podmínky při práci v koleji, např. překážky po stranách koleje, práci v    
tunelu ap.    
2. Položka neobsahuje:    
X    
3. Způsob měření:    
Udává se počet kusů kompletní konstrukce nebo práce.</t>
  </si>
  <si>
    <t>549311</t>
  </si>
  <si>
    <t>ZRUŠENÍ A ZNOVUZŘÍZENÍ BEZSTYKOVÉ KOLEJE NA NEDEMONTOVANÝCH ÚSECÍCH V KOLEJI</t>
  </si>
  <si>
    <t>ZRUŠENÍ A ZNOVUZŘÍZENÍ BEZSTYKOVÉ KOLEJE NA NEDEMONTOVANÝCH ÚSECÍCH V    
KOLEJI</t>
  </si>
  <si>
    <t>viz příloha 1 - pol. 16   
101=101,000 [A]</t>
  </si>
  <si>
    <t>1. Položka obsahuje:    
– povolení upevňovadel, úprava dilatačních spár a následné utažení upevňovadel    
– montážní přípravky na zajištění podmínek daných předpisem SŽDC S 3/2, zejména dodržení upínací teploty    
– směrovou a výškovou úpravu koleje    
– podbíjení pražců, vyrovnání nivelety koleje nebo výhybkové konstrukce do 50 mm při zapojování na novostavbu (přechodový úsek)    
– příplatky za ztížené podmínky při práci v koleji, např. překážky po stranách koleje, práci v    
tunelu ap.    
2. Položka neobsahuje:    
– případné doplnění kolejového lože    
– svary    
3. Způsob měření:    
Měří se délka koleje ve smyslu ČSN 73 6360, tj. v ose koleje.</t>
  </si>
  <si>
    <t>549331</t>
  </si>
  <si>
    <t>ZŘÍZENÍ BEZSTYKOVÉ KOLEJE NA STÁVAJÍCÍCH ÚSECÍCH V KOLEJI</t>
  </si>
  <si>
    <t>viz příloha 1 - pol. 16   
885.4-143-101=641,400 [A]</t>
  </si>
  <si>
    <t>1. Položka obsahuje:    
– úprava dilatačních spár a následné utažení upevňovadel    
– montážní přípravky na zajištění podmínek daných předpisem SŽDC S 3/2, zejména dodržení upínací teploty    
– směrovou a výškovou úpravu koleje    
– podbíjení pražců, vyrovnání nivelety koleje nebo výhybkové konstrukce do 50 mm při zapojování na novostavbu (přechodový úsek)    
– příplatky za ztížené podmínky při práci v koleji, např. překážky po stranách koleje, práci v    
tunelu ap.    
2. Položka neobsahuje:    
– případné doplnění kolejového lože    
– svary    
3. Způsob měření:    
Měří se délka koleje ve smyslu ČSN 73 6360, tj. v ose koleje.</t>
  </si>
  <si>
    <t>549332</t>
  </si>
  <si>
    <t>ZŘÍZENÍ BEZSTYKOVÉ KOLEJE NA STÁVAJÍCÍCH ÚSECÍCH VE VÝHYBCE</t>
  </si>
  <si>
    <t>viz příloha 1 - pol. 16   
143=143,000 [A]</t>
  </si>
  <si>
    <t>56333</t>
  </si>
  <si>
    <t>VOZOVKOVÉ VRSTVY ZE ŠTĚRKODRTI TL. DO 150MM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</si>
  <si>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</si>
  <si>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56334</t>
  </si>
  <si>
    <t>VOZOVKOVÉ VRSTVY ZE ŠTĚRKODRTI TL. DO 200MM</t>
  </si>
  <si>
    <t>572113</t>
  </si>
  <si>
    <t>INFILTRAČNÍ POSTŘIK Z EMULZE DO 0,5KG/M2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</si>
  <si>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</si>
  <si>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572213</t>
  </si>
  <si>
    <t>SPOJOVACÍ POSTŘIK Z EMULZE DO 0,5KG/M2</t>
  </si>
  <si>
    <t>574B34</t>
  </si>
  <si>
    <t>ASFALTOVÝ BETON PRO OBRUSNÉ VRSTVY MODIFIK ACO 11+, 11S TL. 40MM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</si>
  <si>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</si>
  <si>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574E06</t>
  </si>
  <si>
    <t>ASFALTOVÝ BETON PRO PODKLADNÍ VRSTVY ACP 16+, 16S</t>
  </si>
  <si>
    <t>75C1R7</t>
  </si>
  <si>
    <t>VERTIKÁLNÍ PŘIDRŽOVAČE JAZYKŮ</t>
  </si>
  <si>
    <t>1. Položka obsahuje:    
 – dodávku a montáž se všemi pomocnými a doplňujícími pracemi a součástmi, případné použití mechanizmů, včetně dopravy ze skladu k místu montáže    
 – vyměření místa montáže, připevnění, montáž, zapojení, přezkoušení    
2. Položka neobsahuje:    
 X    
3. Způsob měření:    
Udává se počet kusů kompletní konstrukce nebo práce.</t>
  </si>
  <si>
    <t>75C871</t>
  </si>
  <si>
    <t>KOLEJOVÁ PROPOJKA VÝHYBKOVÁ - DODÁVKA</t>
  </si>
  <si>
    <t>1. Položka obsahuje:    
 – dodávka kolejové propojky výhybkové (do 3 lan) podle typu a potřebné délky včetně potřebného pomocného materiálu a dopravy do staveništního skladu    
 – dodávku kolejové propojky výhybkové včetně pomocného materiálu, dopravu do staveništního skladu    
2. Položka neobsahuje:    
 X    
3. Způsob měření:    
Udává se počet kusů kompletní konstrukce nebo práce.</t>
  </si>
  <si>
    <t>75C877</t>
  </si>
  <si>
    <t>KOLEJOVÁ PROPOJKA VÝHYBKOVÁ - MONTÁŽ</t>
  </si>
  <si>
    <t>4+4=8,000 [A]</t>
  </si>
  <si>
    <t>1. Položka obsahuje:    
 – rozměření místa připojení, případné vyvrtání otvorů, montáž kolejové propojky výhybkové    
 – montáž kolejové propojky výhybkové (do 3 lan)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</si>
  <si>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Ostatní konstrukce a práce</t>
  </si>
  <si>
    <t>92111R</t>
  </si>
  <si>
    <t>ŽELEZNIČNÍ PŘEJEZD CELOPRYŽOVÝ NA DŘEVĚNÝCH PRAŽCÍCH</t>
  </si>
  <si>
    <t>1. Položka obsahuje:    
– úpravu a hutnění podloží přejezdové konstrukce    
– dodávku přejezdové konstrukce s veškerými prvky, částmi daného typu přejezdové    
konstrukce včetně závěrných zídek a jejich betonového základu dle odpovídajících vzorových listů a TKP    
– montáž přejezdové konstrukce z dílů a součástí na místě při přerušení železničního a silničního provozu    
– speciální montážní nářadí, závěsné zařízení    
– ochranné náběhy, koncové i mezilehlé zarážky, podélnou fixaci atd.    
– příplatky za ztížené podmínky vyskytující se při zřízení přejezdu, např. za překážky na straně koleje ap.    
2. Položka neobsahuje:    
– zřízení, pronájem a odstranění dopravního značení objízdné trasy    
– úpravy koleje (např. posun pražců, doplnění kolejového lože, směrová a výšková úprava)    
– silniční panely v přechodu těles    
– prahovou vpusť    
3. Způsob měření:    
Měří se délka v ose koleje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</si>
  <si>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</si>
  <si>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</si>
  <si>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  
1. Položka obsahuje:    
– antikorozní provedení určených částí upevnění žárovým zinkováním nebo jiným vhodným způsobem ve výrobním závodu    
– příplatky za ztížené podmínky vyskytující se při zřízení kolejových vah, např. za překážky na straně koleje apod.    
2. Položka neobsahuje:    
– dodávku materiálu, je součástí položek zřízení koleje nebo přejezdu    
3. Způsob měření:    
Měří se metr délkový.</t>
  </si>
  <si>
    <t>922301</t>
  </si>
  <si>
    <t>ZARÁŽEDLO BETONOVÉ (MONOLITICKÉ)</t>
  </si>
  <si>
    <t>viz příloha 1 - pol. 24   
1=1,000 [A]</t>
  </si>
  <si>
    <t>1. Položka obsahuje:    
– dodávku a montáž veškerého materiálu nutného ke zřízení kompletní konstrukce betonového zarážedla, tj. betonové směsi, výztuže, ochranných a izolačních nátěrů, nárazníků, návěsti, upevňovacích prvků ap.    
– zřízení, pronájem a demontáž bednění a další související práce    
– příplatky za ztížené podmínky vyskytující se při zřízení zarážedla, např. za překážky na straně koleje ap.    
2. Položka neobsahuje:    
X    
3. Způsob měření:    
Udává se počet kusů kompletní konstrukce nebo práce.</t>
  </si>
  <si>
    <t>923131</t>
  </si>
  <si>
    <t>NÁMEZNÍK</t>
  </si>
  <si>
    <t>1. Položka obsahuje:    
– dodávku a osazení včetně nutných zemních prací a obetonování    
– odrazky nebo retroreflexní fólie    
2. Položka neobsahuje:    
X    
3. Způsob měření:    
Udává se počet kusů kompletní konstrukce nebo práce.</t>
  </si>
  <si>
    <t>9231R1</t>
  </si>
  <si>
    <t>NÁVĚST MÍSTO ZASTAVENÍ</t>
  </si>
  <si>
    <t>9231S1</t>
  </si>
  <si>
    <t>INDIKÁTOROVÁ TABULKA</t>
  </si>
  <si>
    <t>9233R1</t>
  </si>
  <si>
    <t>RYCHLOSTNÍK - DEMONTÁŽ A MONTÁŽ S DODÁVKOU POŠKOZENÝCH SOUČÁSTÍ</t>
  </si>
  <si>
    <t>1. Položka obsahuje:    
– dodávku a montáž návěsti v příslušném provedení na sloupek, popř. jinou podpůrnou konstrukci včetně upevňovacího a pomocného materiálu    
– protikorozní úpravu, není-li tato provedena již z výroby nebo daná vlastnostmi použitého    
materiálu    
– odrazky nebo retroreflexní fólie    
2. Položka neobsahuje:    
X    
3. Způsob měření:    
Udává se počet kusů kompletní konstrukce nebo práce.</t>
  </si>
  <si>
    <t>9233R2</t>
  </si>
  <si>
    <t>NÁVĚST "POSUN ZAKÁZÁN" - DEMONTÁŽ A MONTÁŽ S DODÁVKOU POŠKOZENÝCH SOUČÁSTÍ</t>
  </si>
  <si>
    <t>1. Položka obsahuje:    
– dodávku a montáž návěsti v příslušném provedení na sloupek, popř. jinou podpůrnou konstrukci včetně upevňovacího a pomocného materiálu    
– protikorozní úpravu, není-li tato provedena již z výroby nebo daná vlastnostmi použitého    
materiálu    
– odrazky nebo retroreflexní fólie    
2. Položka neobsahuje:    
– nosnou konstrukci, např. sloupek, konzolu apod. včetně základu a zemních prácí    
3. Způsob měření:    
Udává se počet kusů kompletní konstrukce nebo práce.</t>
  </si>
  <si>
    <t>923461</t>
  </si>
  <si>
    <t>NÁVĚST "PÍSKEJTE"</t>
  </si>
  <si>
    <t>923471</t>
  </si>
  <si>
    <t>SKLONOVNÍK</t>
  </si>
  <si>
    <t>9234R1</t>
  </si>
  <si>
    <t>STANIČNÍK - DEMONTÁŽ, MONTÁŽ A OBNOVA NÁTĚRU</t>
  </si>
  <si>
    <t>923941</t>
  </si>
  <si>
    <t>ZAJIŠŤOVACÍ ZNAČKA KONZOLOVÁ (K) VČETNĚ OCELOVÉHO SLOUPKU</t>
  </si>
  <si>
    <t>1. Položka obsahuje:    
– geodetické zaměření a kontrolu připravenosti pro osazení značky    
– dodávku konzolové zajišťovací značky a slopku v požadovaném provedení    
– vykopání jamky, osazení a zabetonování sloupku a upevnění podpůrné konstrukce na    
sloupek    
– nalepení nebo uchycení zajišťovací značky a další související práce    
– všechny potřebné pomůcky, stroje, nářadí a pomocný materiál    
– kontrolní měření    
– vyhotovení příslušné dokumentace    
2. Položka neobsahuje:    
X    
3. Způsob měření:    
Udává se počet kusů kompletní konstrukce nebo práce.</t>
  </si>
  <si>
    <t>923981</t>
  </si>
  <si>
    <t>ZAJIŠŤOVACÍ ZNAČKA KONZOLOVÁ (K) NA NÁSTUPIŠTI</t>
  </si>
  <si>
    <t>1. Položka obsahuje:    
– geodetické zaměření a kontrolu připravenosti pro osazení značky    
– vyvrtání otvoru požadovaného průměru, vlepení zajišťovací značky a další související práce    
– dodávku a montáž konzolové zajišťovací značky v požadovaném provedení    
– všechny potřebné pomůcky, stroje, nářadí a pomocný materiál    
– kontrolní měření    
– vyhotovení příslušné dokumentace    
2. Položka neobsahuje:    
X    
3. Způsob měření:    
Udává se počet kusů kompletní konstrukce nebo práce.</t>
  </si>
  <si>
    <t>9244R1</t>
  </si>
  <si>
    <t>NÁVĚST "HRANICE DOPRAVNY"</t>
  </si>
  <si>
    <t>925120</t>
  </si>
  <si>
    <t>DRÁŽNÍ STEZKY Z DRTI TL. PŘES 50 MM</t>
  </si>
  <si>
    <t>viz příloha 1 - pol. 21   
975.6=975,600 [A]</t>
  </si>
  <si>
    <t>1. Položka obsahuje:    
 – kompletní provedení konstrukce s dodáním materiálu    
 – urovnání povrchu do předepsaného tvaru, případně i ruční hutnění a výplň nerovností a prohlubní    
 – zhutnění na předepsanou míru bez ohledu na způsob provádění    
 – příplatky za ztížené podmínky vyskytující se při zřízení drážních stezek, např. za překážky na straně koleje ap.    
2. Položka neobsahuje:    
 – výplň pod drážní stezkou mezi kolejovým ložem sousedních kolejí, nacení se položkami ve sd 51    
3. Způsob měření:    
Měří se horní pochozí plocha bez ohledu na tvar dosypávek pod drážní stezkou.</t>
  </si>
  <si>
    <t>93132R</t>
  </si>
  <si>
    <t>TĚSNĚNÍ DILATAČ SPAR ASF ZÁLIVKOU</t>
  </si>
  <si>
    <t>položka zahrnuje dodávku a osazení předepsaného materiálu, očištění ploch spáry před úpravou, očištění okolí spáry po úpravě</t>
  </si>
  <si>
    <t>93545R</t>
  </si>
  <si>
    <t>ŽLABY Z DÍLCŮ Z POLYMERBETONU PRO ÚNOSNOST D400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</si>
  <si>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 vč. čistících kusů a vpustí</t>
  </si>
  <si>
    <t>965010</t>
  </si>
  <si>
    <t>ODSTRANĚNÍ KOLEJOVÉHO LOŽE A DRÁŽNÍCH STEZEK</t>
  </si>
  <si>
    <t>viz příloha 1 - pol. 4 a 5   
977+15=992,000 [A]</t>
  </si>
  <si>
    <t>1. Položka obsahuje:    
– odstranění kolejového lože ručně nebo mechanizací, a to po nebo bez sejmutí kolejového roštu    
– příplatky za ztížené podmínky při práci v kolejišti, např. za překážky na straně koleje apod.    
– naložení vybouraného materiálu na dopravní prostředek    
2. Položka neobsahuje:    
– odvoz vybouraného materiálu do skladu nebo na likvidaci    
– poplatky za likvidaci odpadů, nacení se položkami ze ssd 0    
3. Způsob měření:  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</si>
  <si>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</si>
  <si>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</si>
  <si>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</si>
  <si>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viz příloha 1 - pol. 4 a 5   
(977+15)*1=992,000 [A]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</si>
  <si>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</si>
  <si>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</si>
  <si>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</si>
  <si>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>DEMONTÁŽ KOLEJE NA BETONOVÝCH PRAŽCÍCH DO KOLEJOVÝCH POLÍ S ODVOZEM NA    
MONTÁŽNÍ ZÁKLADNU S NÁSLEDNÝM ROZEBRÁNÍM</t>
  </si>
  <si>
    <t>viz příloha 1 - pol. 2   
100=100,000 [A]</t>
  </si>
  <si>
    <t>1. Položka obsahuje:    
– uvolnění kolejového roštu z kolejového lože    
– odstranění kolejnicových propojek, uzemnění a jiného vybavení    
– případné rozřezání kolejového roštu    
– úplné rozebrání koleje v místě demontáže do kolejových polí a jejich hrubé očištění    
– naložení vybouraného materiálu na dopravní prostředek    
– odvoz kolejových polí z místa demontáže na montážní základnu    
– rozebrání kolejových polí na montážní základně do součástí    
– příplatky za ztížené podmínky při práci v kolejišti, např. za překážky na straně koleje apod.    
2. Položka neobsahuje:    
– odvoz nevyhovujícího materiálu na likvidaci    
– poplatky za likvidaci odpadů, nacení se položkami ze ssd 0    
3. Způsob měření:  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</si>
  <si>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</si>
  <si>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</si>
  <si>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DEMONTÁŽ KOLEJE NA DŘEVĚNÝCH PRAŽCÍCH DO KOLEJOVÝCH POLÍ S ODVOZEM NA    
MONTÁŽNÍ ZÁKLADNU S NÁSLEDNÝM ROZEBRÁNÍM</t>
  </si>
  <si>
    <t>viz příloha 1 - pol. 1   
602=602,000 [A]</t>
  </si>
  <si>
    <t>965233</t>
  </si>
  <si>
    <t>DEMONTÁŽ VÝHYBKOVÉ KONSTRUKCE NA OCELOVÝCH PRAŽCÍCH DO KOLEJOVÝCH POLÍ S ODVOZEM NA MONTÁŽNÍ ZÁKLADNU S NÁSLEDNÝM ROZEBRÁNÍM</t>
  </si>
  <si>
    <t>viz příloha 1 - pol. 3   
1=1,000 [A]</t>
  </si>
  <si>
    <t>1. Položka obsahuje:    
– uvolnění kolejového roštu výhybkové konstrukce z kolejového lože    
– odstranění kolejnicových propojek, uzemnění a jiného vybavení    
– případné rozřezání kolejového roštu výhybkové konstrukce    
– úplné rozebrání výhybkové konstrukce v místě demontáže do kolejových polí a jejich hrubé očištění    
– naložení vybouraného materiálu na dopravní prostředek    
– odvoz kolejových polí z místa demontáže na montážní základnu    
– rozebrání kolejových polí na montážní základně do součástí    
– příplatky za ztížené podmínky při práci v kolejišti, např. za překážky na straně koleje apod.    
2. Položka neobsahuje:    
– odvoz nevyhovujícího materiálu na likvidaci    
– poplatky za likvidaci odpadů, nacení se položkami ze ssd 0    
3. Způsob měření:    
Měří se rozvinutá délka výhybkové konstrukce ve všech větvcích dle ČSN 73 6360, tj. v ose    
koleje.</t>
  </si>
  <si>
    <t>965831</t>
  </si>
  <si>
    <t>DEMONTÁŽ NÁMEZNÍKU</t>
  </si>
  <si>
    <t>1. Položka obsahuje:    
– zahrnuje veškeré činnosti, zařízení a materiál nutných k odstranění konstrukce    
– naložení vybouraného materiálu na dopravní prostředek    
– příplatky za ztížené podmínky při práci v kolejišti, např. za překážky na straně koleje apod.    
2. Položka neobsahuje:    
– odvoz vybouraného materiálu do skladu nebo na likvidaci    
– poplatky za likvidaci odpadů, nacení se položkami ze ssd 0    
3. Způsob měření:    
Udává se počet kusů kompletní konstrukce nebo práce.</t>
  </si>
  <si>
    <t>965841</t>
  </si>
  <si>
    <t>DEMONTÁŽ JAKÉKOLIV NÁVĚSTI</t>
  </si>
  <si>
    <t>96615</t>
  </si>
  <si>
    <t>BOURÁNÍ KONSTRUKCÍ Z PROSTÉHO BETONU</t>
  </si>
  <si>
    <t>viz příloha 1 - pol. 26   
3=3,000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</si>
  <si>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</si>
  <si>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1. Položka obsahuje:    
– veškeré poplatky provozovateli skládky, recyklační linky nebo jiného zařízení na zpracování nebo likvidaci odpadů související s převzetím, uložením, zpracováním nebo likvidací odpadu    
– náklady spojené s dopravou odpadu z místa stavby na místo převzetí provozovatelem skládky, recyklační linky nebo jiného zařízení na zpracování nebo likvidaci odpadů    
2. Položka neobsahuje:    
X    
3. Způsob měření:    
Tunou se rozumí hmotnost odpadu vytříděného v souladu se zákonem č. 185/2001 Sb., o nakládání s odpady, v platném znění.</t>
  </si>
  <si>
    <t>R015130</t>
  </si>
  <si>
    <t>912</t>
  </si>
  <si>
    <t>NEOCEŇOVAT - POPLATKY ZA LIKVIDACŮ ODPADŮ NEKONTAMINOVANÝCH - 17 03 02 VYBOURANÝ ASFALTOVÝ BETON BEZ DEHTU</t>
  </si>
  <si>
    <t>POPLATKY ZA LIKVIDACŮ ODPADŮ NEKONTAMINOVANÝCH - 17 03 02  VYBOURANÝ    
ASFALTOVÝ BETON BEZ DEHTU</t>
  </si>
  <si>
    <t>R015140</t>
  </si>
  <si>
    <t>906</t>
  </si>
  <si>
    <t>NEOCEŇOVAT - POPLATKY ZA LIKVIDACŮ ODPADŮ NEKONTAMINOVANÝCH - 17 01 01 BETON Z DEMOLIC OBJEKTŮ, ZÁKLADŮ TV VČETNĚ DOPRAVY</t>
  </si>
  <si>
    <t>POPLATKY ZA LIKVIDACŮ ODPADŮ NEKONTAMINOVANÝCH - 17 01 01  BETON Z DEMOLIC OBJEKTŮ, ZÁKLADŮ TV VČETNĚ  DOPRAVY</t>
  </si>
  <si>
    <t>viz příloha 1 - pol. 26   
3*2.4=7,200 [A]   
'námezník   
0.056=0,056 [B]   
7.2+0.056=7,256 [C]</t>
  </si>
  <si>
    <t>R015150</t>
  </si>
  <si>
    <t>904</t>
  </si>
  <si>
    <t>NEOCEŇOVAT - POPLATKY ZA LIKVIDACŮ ODPADŮ NEKONTAMINOVANÝCH - 17 05 08 ŠTĚRK Z KOLEJIŠTĚ (ODPAD PO RECYKLACI) VČETNĚ DOPRAVY</t>
  </si>
  <si>
    <t>POPLATKY ZA LIKVIDACŮ ODPADŮ NEKONTAMINOVANÝCH - 17 05 08  ŠTĚRK Z KOLEJIŠTĚ (ODPAD PO RECYKLACI) VČETNĚ DOPRAVY</t>
  </si>
  <si>
    <t>viz příloha 1 - pol. 4   
100.4*2=200,800 [A]</t>
  </si>
  <si>
    <t>R015250</t>
  </si>
  <si>
    <t>902</t>
  </si>
  <si>
    <t>NEOCEŇOVAT - POPLATKY ZA LIKVIDACŮ ODPADŮ NEKONTAMINOVANÝCH - 17 02 03 POLYETYLÉNOVÉ PODLOŽKY (ŽEL. SVRŠEK) VČETNĚ DOPRAVY</t>
  </si>
  <si>
    <t>POPLATKY ZA LIKVIDACŮ ODPADŮ NEKONTAMINOVANÝCH - 17 02 03  POLYETYLÉNOVÉ PODLOŽKY (ŽEL. SVRŠEK) VČETNĚ DOPRAVY</t>
  </si>
  <si>
    <t>602*1.52*0.00008*2=0,146 [A]</t>
  </si>
  <si>
    <t>R015260</t>
  </si>
  <si>
    <t>903</t>
  </si>
  <si>
    <t>NEOCEŇOVAT - POPLATKY ZA LIKVIDACŮ ODPADŮ NEKONTAMINOVANÝCH - 07 02 99 PRYŽOVÉ PODLOŽKY (ŽEL. SVRŠEK) VČETNĚ DOPRAVY</t>
  </si>
  <si>
    <t>POPLATKY ZA LIKVIDACŮ ODPADŮ NEKONTAMINOVANÝCH - 07 02 99  PRYŽOVÉ PODLOŽKY (ŽEL. SVRŠEK) VČETNĚ DOPRAVY</t>
  </si>
  <si>
    <t>602*1.52*0.00016*2=0,293 [A]   
100*1.52*0.00016*2=0,049 [B]   
z vyhybky 0.1=0,100 [C]   
0.293+0.049+0.1=0,442 [D]</t>
  </si>
  <si>
    <t>R015510</t>
  </si>
  <si>
    <t>905</t>
  </si>
  <si>
    <t>NEOCEŇOVAT - POPLATKY ZA LIKVIDACŮ ODPADŮ NEBEZPEČNÝCH - 17 05 07* LOKÁLNĚ ZNEČIŠTĚNÝ ŠTĚRK A ZEMINA Z KOLEJIŠTĚ (VÝHYBKY) VČETNĚ DOPRAVY</t>
  </si>
  <si>
    <t>POPLATKY ZA LIKVIDACŮ ODPADŮ NEBEZPEČNÝCH - 17 05 07*  LOKÁLNĚ ZNEČIŠTĚNÝ ŠTĚRK A ZEMINA Z KOLEJIŠTĚ (VÝHYBKY) VČETNĚ DOPRAVY</t>
  </si>
  <si>
    <t>viz příloha 1 - pol. 5   
15*1.8=27,000 [A]</t>
  </si>
  <si>
    <t>R015520</t>
  </si>
  <si>
    <t>901</t>
  </si>
  <si>
    <t>NEOCEŇOVAT - POPLATKY ZA LIKVIDACŮ ODPADŮ NEBEZPEČNÝCH - 17 02 04* ŽELEZNIČNÍ PRAŽCE DŘEVĚNÉ VČETNĚ DOPRAVY</t>
  </si>
  <si>
    <t>POPLATKY ZA LIKVIDACŮ ODPADŮ NEBEZPEČNÝCH - 17 02 04*  ŽELEZNIČNÍ PRAŽCE DŘEVĚNÉ VČETNĚ DOPRAVY</t>
  </si>
  <si>
    <t>602*1.52*0.08=73,203 [A]</t>
  </si>
  <si>
    <t xml:space="preserve">  SO 11-10-01.1</t>
  </si>
  <si>
    <t>ŽELEZNIČNÍ SVRŠEK - NÁSLEDNÁ SMĚROVÁ A VÝŠKOVÁ ÚPRAVA KOLEJÍ A VÝHYBEK, Teplice nad Metují město</t>
  </si>
  <si>
    <t>SO 11-10-01.1</t>
  </si>
  <si>
    <t>889.991*0.15=133,499 [A]</t>
  </si>
  <si>
    <t>542311</t>
  </si>
  <si>
    <t>NÁSLEDNÁ ÚPRAVA SMĚROVÉHO A VÝŠKOVÉHO USPOŘÁDÁNÍ KOLEJE - PRAŽCE DŘEVĚNÉ NEBO OCELOVÉ</t>
  </si>
  <si>
    <t>NÁSLEDNÁ ÚPRAVA SMĚROVÉHO A VÝŠKOVÉHO USPOŘÁDÁNÍ KOLEJE - PRAŽCE    
DŘEVĚNÉ NEBO OCELOVÉ</t>
  </si>
  <si>
    <t>Položka obsahuje:    
- geodetické měření koleje pro následnou směrovou a výškovou úpravu koleje do předepsané    
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</si>
  <si>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542312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</si>
  <si>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</si>
  <si>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</si>
  <si>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542321</t>
  </si>
  <si>
    <t>NÁSLEDNÁ ÚPRAVA SMĚROVÉHO A VÝŠKOVÉHO USPOŘÁDÁNÍ VÝHYBKOVÉ KONSTRUKCE - PRAŽCE DŘEVĚNÉ NEBO OCELOVÉ</t>
  </si>
  <si>
    <t>NÁSLEDNÁ ÚPRAVA SMĚROVÉHO A VÝŠKOVÉHO USPOŘÁDÁNÍ VÝHYBKOVÉ    
KONSTRUKCE - PRAŽCE DŘEVĚNÉ NEBO OCELOVÉ</t>
  </si>
  <si>
    <t>43.299=43,299 [A]</t>
  </si>
  <si>
    <t>542322</t>
  </si>
  <si>
    <t>NÁSLEDNÁ ÚPRAVA SMĚROVÉHO A VÝŠKOVÉHO USPOŘÁDÁNÍ VÝHYBKOVÉ KONSTRUKCE - PRAŽCE BETONOVÉ</t>
  </si>
  <si>
    <t>NÁSLEDNÁ ÚPRAVA SMĚROVÉHO A VÝŠKOVÉHO USPOŘÁDÁNÍ VÝHYBKOVÉ    
KONSTRUKCE - PRAŽCE BETONOVÉ</t>
  </si>
  <si>
    <t>49.846*2=99,692 [A]</t>
  </si>
  <si>
    <t>D.2.1.1.1</t>
  </si>
  <si>
    <t>Železniční spodek</t>
  </si>
  <si>
    <t xml:space="preserve">  SO 11-11-01</t>
  </si>
  <si>
    <t>ŽELEZNIČNÍ SPODEK, Teplice nad Metují město</t>
  </si>
  <si>
    <t>SO 11-11-01</t>
  </si>
  <si>
    <t>11313</t>
  </si>
  <si>
    <t>ODSTRANĚNÍ KRYTU ZPEVNĚNÝCH PLOCH S ASFALTOVÝM POJIVEM</t>
  </si>
  <si>
    <t>12583</t>
  </si>
  <si>
    <t>VYKOPÁVKY ZE ZEMNÍKŮ A SKLÁDEK TŘ. II</t>
  </si>
  <si>
    <t>VYKOPÁVKY ZE ZEMNÍKŮ A SKLÁDEK TŘ. II  
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</si>
  <si>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</si>
  <si>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13293</t>
  </si>
  <si>
    <t>HLOUBENÍ RÝH ŠÍŘ DO 2M PAŽ I NEPAŽ TŘ. III</t>
  </si>
  <si>
    <t>17310</t>
  </si>
  <si>
    <t>ZEMNÍ KRAJNICE A DOSYPÁVKY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</si>
  <si>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svahování, hutnění a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</si>
  <si>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17511</t>
  </si>
  <si>
    <t>OBSYP POTRUBÍ A OBJEKTŮ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</si>
  <si>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</si>
  <si>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</si>
  <si>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18120</t>
  </si>
  <si>
    <t>ÚPRAVA PLÁNĚ SE ZHUTNĚNÍM V HORNINĚ TŘ. II</t>
  </si>
  <si>
    <t>položka zahrnuje úpravu pláně včetně vyrovnání výškových rozdílů. Míru zhutnění určuje    
projekt.</t>
  </si>
  <si>
    <t>Základy</t>
  </si>
  <si>
    <t>21461</t>
  </si>
  <si>
    <t>SEPARAČNÍ GEOTEXTILIE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</si>
  <si>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</si>
  <si>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289971</t>
  </si>
  <si>
    <t>OPLÁŠTĚNÍ (ZPEVNĚNÍ) Z GEOTEXTILIE</t>
  </si>
  <si>
    <t>289973</t>
  </si>
  <si>
    <t>OPLÁŠTĚNÍ (ZPEVNĚNÍ) Z GEOSÍTÍ A GEOROHOŽÍ</t>
  </si>
  <si>
    <t>Položka zahrnuje:    
- dodávku předepsané geosítě nebi georohože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</si>
  <si>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451312</t>
  </si>
  <si>
    <t>PODKLADNÍ A VÝPLŇOVÉ VRSTVY Z PROSTÉHO BETONU C12/15</t>
  </si>
  <si>
    <t>položka zahrnuje dodávku předepsaného kameniva, mimostaveništní a vnitrostaveništní dopravu a jeho uložení    
není-li v zadávací dokumentaci uvedeno jinak, jedná se o nakupovaný materiál</t>
  </si>
  <si>
    <t>465512</t>
  </si>
  <si>
    <t>DLAŽBY Z LOMOVÉHO KAMENE NA MC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</si>
  <si>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</si>
  <si>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501101</t>
  </si>
  <si>
    <t>ZŘÍZENÍ KONSTRU NÍ VRSTVY TĚLESA ŽELEZNIČNÍHO SPODKU ZE ŠTĚRKODRTI NOVÉ</t>
  </si>
  <si>
    <t>1. Položka obsahuje:    
– nákup a dodání štěrkodrtě v požadované kvalitě podle zadávací dokumentace    
– očištění podkladu, případně zřízení spojovací vrstvy    
– uložení štěrkodrtě dle předepsaného technologického předpisu    
– zřízení podkladní nebo konstru ní vrstvy ze štěrkodrtě bez rozlišení šířky, pokládání vrstvy po etapách, případně dílčích vrstvách, včetně pracovních spar a spojů    
– hutnění na předepsanou míru hutnění    
– průkazní zkoušky, kontrolní zkoušky a kontrolní měření    
– úpravu napojení, ukončení a těsnění podél odvodňovacích zařízení, vpustí, šachet apod.    
– těsnění, tmelení a výplň spar a otvorů    
– ošetření úložiště po celou dobu práce v něm vč. klimatických opatření    
– ztížení v okolí inženýrských vedení, konstrukcí a objektů a jejich dočasné zajištění    
– ztížení provádění včetně hutnění ve ztížených podmínkách a stísněných prostorech    
– úpravu povrchu vrstvy    
2. Položka neobsahuje:    
X    
3. Způsob měření:    
Měří se metr krychlový.</t>
  </si>
  <si>
    <t>501202</t>
  </si>
  <si>
    <t>ZŘÍZENÍ KONSTRU NÍ VRSTVY TĚLESA ŽELEZNIČNÍHO SPODKU Z DRCENÉHO KAMENIVA RECYKLOVANÉ</t>
  </si>
  <si>
    <t>ZŘÍZENÍ KONSTRU NÍ VRSTVY TĚLESA ŽELEZNIČNÍHO SPODKU Z DRCENÉHO    
KAMENIVA RECYKLOVANÉ</t>
  </si>
  <si>
    <t>1. Položka obsahuje:    
– recyklaci kameniva, popř. nákup a dodání recyklovaného drceného kameniva v požadované kvalitě podle zadávací dokumentace    
– přezkoušení kvality recyklovaného materiálu    
– zřízení, provoz a demontáž recyklačního zařízení včetně dopravy    
– dopravu recyklovaného kameniva z recyklační základny na místo určení včetně případných překládek na jiný dopravní prostředek nebo meziskladování    
– očištění podkladu, případně zřízení spojovací vrstvy    
– uložení drceného kameniva dle předepsaného technologického předpisu    
– zřízení podkladní nebo konstru ní vrstvy z drceného kameniva bez rozlišení šířky, pokládání vrstvy po etapách, případně dílčích vrstvách, včetně pracovních spar a spojů    
– hutnění na předepsanou míru hutnění    
– průkazní zkoušky, kontrolní zkoušky a kontrolní měření    
– úpravu napojení, ukončení a těsnění podél odvodňovacích zařízení, vpustí, šachet apod.    
– těsnění, tmelení a výplň spar a otvorů    
– ošetření úložiště po celou dobu práce v něm vč. klimatických opatření    
– ztížení v okolí inženýrských vedení, konstrukcí a objektů a jejich dočasné zajištění    
– ztížení provádění včetně hutnění ve ztížených podmínkách a stísněných prostorech    
– úpravu povrchu vrstvy    
2. Položka neobsahuje:    
X    
3. Způsob měření:    
Měří se metr krychlový.</t>
  </si>
  <si>
    <t>Potrubí</t>
  </si>
  <si>
    <t>875332</t>
  </si>
  <si>
    <t>POTRUBÍ DREN Z TRUB PLAST DN DO 150MM DĚROVANÝCH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</si>
  <si>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 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</si>
  <si>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87534</t>
  </si>
  <si>
    <t>POTRUBÍ DREN Z TRUB PLAST DN DO 200MM</t>
  </si>
  <si>
    <t>87634</t>
  </si>
  <si>
    <t>CHRÁNIČKY Z TRUB PLASTOVÝCH DN DO 200MM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</si>
  <si>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 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včetně případně předepsaného utěsnění konců chrániček    
- položky platí pro práce prováděné v prostoru zapaženém i nezapaženém a i v kolektorech, chráničkách</t>
  </si>
  <si>
    <t>89436</t>
  </si>
  <si>
    <t>ŠACHTY KANALIZAČNÍ Z PROST BETONU NA POTRUBÍ DN DO 800MM</t>
  </si>
  <si>
    <t>položka zahrnuje:    
- poklopy s rámem, mříže s rámem, stupadla, žebříky, stropy z bet. dílců a pod.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předepsané podkladní konstrukce</t>
  </si>
  <si>
    <t>894846</t>
  </si>
  <si>
    <t>ŠACHTY KANALIZAČNÍ PLASTOVÉ D 400MM</t>
  </si>
  <si>
    <t>položka zahrnuje:    
- poklopy s rámem z předepsaného materiálu a tvaru    
- předepsané plastové skruže, dno a není-li uvedeno jinak i podkladní vrstvu (z kameniva nebo    
betonu).    
- výplň, těsnění a tmelení spár a spojů,    
- očištění a ošetření úložných ploch,    
- předepsané podkladní konstrukce</t>
  </si>
  <si>
    <t>917224</t>
  </si>
  <si>
    <t>SILNIČNÍ A CHODNÍKOVÉ OBRUBY Z BETONOVÝCH OBRUBNÍKŮ ŠÍŘ 150MM</t>
  </si>
  <si>
    <t>Položka zahrnuje:    
dodání a pokládku betonových obrubníků o rozměrech předepsaných zadávací dokumentací    
betonové lože i boční betonovou opěrku.</t>
  </si>
  <si>
    <t>96613</t>
  </si>
  <si>
    <t>BOURÁNÍ KONSTRUKCÍ Z KAMENE NA MC</t>
  </si>
  <si>
    <t>9681R</t>
  </si>
  <si>
    <t>VYTVOŘENÍ OTVORU PRO VYÚSTĚNÍ TRATIVODU</t>
  </si>
  <si>
    <t>- položka zahrnuje veškeré práce plynoucí z technologického předpisu a z platných předpisů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</si>
  <si>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</si>
  <si>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R015113</t>
  </si>
  <si>
    <t>913</t>
  </si>
  <si>
    <t>NEOCEŇOVAT - POPLATKY ZA LIKVIDACŮ ODPADŮ NEKONTAMINOVANÝCH - 17 05 04 VYTĚŽENÉ ZEMINY A HORNINY - III. TŘÍDA TĚŽITELNOSTI VČETNĚ DOPRAVY</t>
  </si>
  <si>
    <t>POPLATKY ZA LIKVIDACŮ ODPADŮ NEKONTAMINOVANÝCH - 17 05 04  VYTĚŽENÉ ZEMINY A HORNINY -  III. TŘÍDA TĚŽITELNOSTI VČETNĚ DOPRAVY</t>
  </si>
  <si>
    <t>POPLATKY ZA LIKVIDACŮ ODPADŮ NEKONTAMINOVANÝCH - 17 01 01  BETON Z DEMOLIC OBJEKTŮ, ZÁKLADŮ TV VČETNĚ DOPRAVY</t>
  </si>
  <si>
    <t>R015330</t>
  </si>
  <si>
    <t>911</t>
  </si>
  <si>
    <t>NEOCEŇOVAT - POPLATKY ZA LIKVIDACŮ ODPADŮ NEKONTAMINOVANÝCH - 17 05 04 KAMENNÁ SUŤ VČETNĚ DOPRAVY</t>
  </si>
  <si>
    <t>POPLATKY ZA LIKVIDACŮ ODPADŮ NEKONTAMINOVANÝCH - 17 05 04  KAMENNÁ SUŤ VČETNĚ DOPRAVY</t>
  </si>
  <si>
    <t>D.2.1.2</t>
  </si>
  <si>
    <t>Nástupiště</t>
  </si>
  <si>
    <t xml:space="preserve">  SO 11-12-01</t>
  </si>
  <si>
    <t>NÁSTUPIŠTĚ, Teplice nad Metují město</t>
  </si>
  <si>
    <t>SO 11-12-01</t>
  </si>
  <si>
    <t>11343</t>
  </si>
  <si>
    <t>ODSTRAN KRYTU ZPEVNĚNÝCH PLOCH S ASFALT POJIVEM VČET PODKLADU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</si>
  <si>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</si>
  <si>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17810</t>
  </si>
  <si>
    <t>ZÁSYP V UZAVŘENÝCH PROSTORÁCH ZE ZEMIN SE ZHUT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</si>
  <si>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</si>
  <si>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18215</t>
  </si>
  <si>
    <t>ÚPRAVA POVRCHŮ SROVNÁNÍM ÚZEMÍ V TL DO 0,50M</t>
  </si>
  <si>
    <t>položka zahrnuje srovnání výškových rozdílů terénu</t>
  </si>
  <si>
    <t>45131A</t>
  </si>
  <si>
    <t>PODKLADNÍ A VÝPLŇOVÉ VRSTVY Z PROSTÉHO BETONU C20/25</t>
  </si>
  <si>
    <t>45152</t>
  </si>
  <si>
    <t>PODKLADNÍ A VÝPLŇOVÉ VRSTVY Z KAMENIVA DRCENÉHO</t>
  </si>
  <si>
    <t>574C56</t>
  </si>
  <si>
    <t>ASFALTOVÝ BETON PRO LOŽNÍ VRSTVY ACL 16+, 16S TL. 60MM</t>
  </si>
  <si>
    <t>582601</t>
  </si>
  <si>
    <t>KRYTY Z BETON DLAŽDIC SE ZÁMKEM ŠEDÝCH TL 60MM BEZ LOŽE</t>
  </si>
  <si>
    <t>- dodání dlažebního materiálu v požadované kvalitě, dodání materiálu pro předepsanou výplň    
spar    
- očištění podkladu    
- uložení dlažby dle předepsaného technologického předpisu včetně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</si>
  <si>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582607</t>
  </si>
  <si>
    <t>KRYTY Z BETON DLAŽDIC SE ZÁMKEM ŠEDÝCH RELIÉFNÍCH TL 60MM BEZ LOŽE</t>
  </si>
  <si>
    <t>58260A</t>
  </si>
  <si>
    <t>KRYTY Z BETON DLAŽDIC SE ZÁMKEM BAREV RELIÉFNÍCH TL 60MM BEZ LOŽE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</si>
  <si>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</si>
  <si>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9112R1</t>
  </si>
  <si>
    <t>ZÁBRADLÍ SE SVISLOU VÝPLNÍ - DODÁVKA A MONTÁŽ</t>
  </si>
  <si>
    <t>položka zahrnuje:    
dodání zábradlí včetně předepsané povrchové úpravy    
kotvení sloupků, t.j. kotevní desky, šrouby z nerez oceli, vrty a zálivku, pokud zadávací    
dokumentace nestanoví jinak    
případné nivelační hmoty pod kotevní desky</t>
  </si>
  <si>
    <t>9112R2</t>
  </si>
  <si>
    <t>ZÁBRADLÍ S VODOR MADLY - DODÁVKA A MONTÁŽ</t>
  </si>
  <si>
    <t>917223</t>
  </si>
  <si>
    <t>SILNIČNÍ A CHODNÍKOVÉ OBRUBY Z BETONOVÝCH OBRUBNÍKŮ ŠÍŘ 100MM</t>
  </si>
  <si>
    <t>Položka zahrnuje:    
dodání a pokládku betonových obrubníků o rozměrech předepsaných zadávací dokumentací betonové lože i boční betonovou opěrku.</t>
  </si>
  <si>
    <t>92112R</t>
  </si>
  <si>
    <t>ŽELEZNIČNÍ PŘECHOD CELOPRYŽOVÝ</t>
  </si>
  <si>
    <t>1. Položka obsahuje:    
– úpravu a hutnění podloží přejezdové konstrukce    
– dodávku přejezdové konstrukce s veškerými prvky a částmi daného typu přejezdové    
konstrukce včetně závěrných zídek a jejich betonového základu dle odpovídajících vzorových listů a TKP    
– montáž přejezdové konstrukce z dílů a součástí na místě při přerušení železničního a silničního provozu    
– speciální montážní nářadí, závěsné zařízení    
– ochranné náběhy, koncové i mezilehlé zarážky, podélnou fixaci atd.    
– příplatky za ztížené podmínky vyskytující se při zřízení přejezdu, např. za překážky na straně koleje ap.    
– prefabrikované základy pod závěrnými zídkami    
2. Položka neobsahuje:    
– zřízení, pronájem a odstranění dopravního značení objízdné trasy    
– úpravy koleje (např. posun pražců, doplnění kolejového lože, směrová a výšková úprava)    
– prahovou vpusť    
3. Způsob měření:    
Měří se běžný metr přejezdové konstrukce v ose koleje</t>
  </si>
  <si>
    <t>92441R</t>
  </si>
  <si>
    <t>NÁSTUPIŠTĚ L (H) S DLAŽEBNÍMI DESKAMI</t>
  </si>
  <si>
    <t>1. Položka obsahuje:    
– dodávku veškerých prvků a částí daného typu nástupiště dle odpovídajících vzorových listů    
a TKP    
– zřízení nástupiště typu L nebo H na požadovanou osovou vzdálenost kolejí i výšku nástupní    
hrany nad TK    
– slepá zakončení nástupiště    
– příplatky za ztížené podmínky při práci v kolejišti, např. za překážky na straně koleje ap.    
2. Položka neobsahuje:    
– zemní práce, tj. odkopávky, hloubení rýh, násypy, zásypy ad.    
– náklady na zřízení zpevněné plochy nástupiště vyjma konzolových desek, např. ze zámkové dlažby, asfaltu ap. včetně konstru ních vrstev    
– jiná zakončení nástupiště, např. schůdky apod.    
– zábradlí, osvětlení, přístřešky, mobiliář nástupiště, orientační a informační systém, kamerový systém, přístupové komunikace ap.    
3. Způsob měření:    
Měří se vždy délka nástupní hrany nástupiště podél přilehlé koleje v metrech délkových, a to i u oboustranných nástupišť.</t>
  </si>
  <si>
    <t>924825</t>
  </si>
  <si>
    <t>NÁSTUPIŠTĚ - UKONČENÍ NÁSTUPIŠŤ RAMPOU TYPU L (H) BEZ KONZOLOVÝCH DESEK</t>
  </si>
  <si>
    <t>1. Položka obsahuje:    
– dodávku veškerých prvků a částí daného typu nástupiště dle odpovídajících vzorových listů a TKP včetně výplňových desek    
– zřízení rampy nástupiště typu L nebo H na požadovanou osovou vzdálenost kolejí    
– příplatky za ztížené podmínky při práci v kolejišti, např. za překážky na straně koleje ap.    
2. Položka neobsahuje:    
– zemní práce, tj. odkopávky, hloubení rýh, násypy, zásypy ad.    
– náklady na zřízení zpevněné plochy nástupiště vyjma konzolových desek, např. ze zámkové dlažby, asfaltu ap. včetně konstru ních vrstev    
– jiná zakončení nástupiště, např. schůdky apod.    
– zábradlí, osvětlení, přístřešky, mobiliář nástupiště, orientační a informační systém, kamerový systém, přístupové komunikace ap.    
3. Způsob měření:    
Měří se vždy délka nenástupní hrany nástupiště podél přilehlé koleje v metrech délkových, a to i u oboustranných nástupišť.</t>
  </si>
  <si>
    <t>92491R</t>
  </si>
  <si>
    <t>NÁSTUPIŠTĚ - OPTICKÉ ZNAČENÍ NÁTĚREM ŠÍŘKY 0,15 M</t>
  </si>
  <si>
    <t>1. Položka obsahuje:    
– příprava a očištění podkladu    
– dodání a aplikace nátěrové hmoty    
2. Položka neobsahuje:    
X    
3. Způsob měření:    
Měří se metr délkový.</t>
  </si>
  <si>
    <t>93751</t>
  </si>
  <si>
    <t>MOBILIÁŘ - KOVOVÉ LAVIČKY</t>
  </si>
  <si>
    <t>Položka zahrnuje:    
- montáž, osazení a dodávku kompletního zařízení, předepsaného zadávací dokumentací    
- mimostavništní a vnitrostaveništní dopravu    
- nezbytné zemní práce a základové konstrukce    
- předepsanou povrchovou úpravu (nátěry a pod.)    
Pozn.: materiál uvedený v textu představuje rozhodující podíl ve výrobku</t>
  </si>
  <si>
    <t>93753</t>
  </si>
  <si>
    <t>MOBILIÁŘ - KOVOVÉ KOŠE NA ODPADKY</t>
  </si>
  <si>
    <t>93754</t>
  </si>
  <si>
    <t>MOBILIÁŘ - KOVOVÉ STOJANY NA KOLA</t>
  </si>
  <si>
    <t>93767</t>
  </si>
  <si>
    <t>MOBILIÁŘ - PŘÍSTŘEŠKY PRO ZASTÁVKY VEŘEJNÉ DOPRAVY</t>
  </si>
  <si>
    <t>Položka zahrnuje:    
- montáž, osazení a dodávku kompletního zařízení, předepsaného zadávací dokumentací    
- mimostavništní a vnitrostaveništní dopravu    
- nezbytné zemní práce a základové konstrukce    
- předepsanou povrchovou úpravu (nátěry a pod.)</t>
  </si>
  <si>
    <t>9376R</t>
  </si>
  <si>
    <t>MOBILIÁŘ - NÁDOBA NA POSYP. MAT.</t>
  </si>
  <si>
    <t>965311</t>
  </si>
  <si>
    <t>ROZEBRÁNÍ PŘEJEZDU, PŘECHODU Z DÍLCŮ</t>
  </si>
  <si>
    <t>1. Položka obsahuje:    
– rozebrání železničního přejezdu nebo přechodu do součástí včetně hrubého očištění    
– naložení vybouraného materiálu na dopravní prostředek    
– příplatky za ztížené podmínky při práci v kolejišti, např. za překážky na straně koleje apod.    
2. Položka neobsahuje:    
– náklady na zřízení a odstranění dopravního značení objízdné trasy    
– odvoz vybouraného materiálu do skladu nebo na likvidaci    
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</si>
  <si>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965511</t>
  </si>
  <si>
    <t>ROZEBRÁNÍ NÁSTUPIŠTĚ TYPU TISCHER</t>
  </si>
  <si>
    <t>1. Položka obsahuje:    
– rozebrání nástupiště do součástí včetně hrubého očištění    
– naložení vybouraného materiálu na dopravní prostředek    
– příplatky za ztížené podmínky při práci v kolejišti, např. za překážky na straně koleje apod.    
2. Položka neobsahuje:    
– rozebrání krytu a podkladních vrstev zpevněných ploch    
– zemní práce    
– odvoz vybouraného materiálu do skladu nebo na likvidaci    
– poplatky za likvidaci odpadů, nacení se položkami ze ssd 0    
3. Způsob měření:    
Měří se vždy délka nástupní hrany nástupiště podél přilehlé koleje v metrech délkových, a to i u oboustranných nástupišť.</t>
  </si>
  <si>
    <t>D.2.2</t>
  </si>
  <si>
    <t>Pozemní stavební objekt</t>
  </si>
  <si>
    <t xml:space="preserve">  SO 11-77-01</t>
  </si>
  <si>
    <t>ORIENTAČNÍ SYSTÉM, Teplice nad Metují město</t>
  </si>
  <si>
    <t>SO 11-77-01</t>
  </si>
  <si>
    <t>916CR</t>
  </si>
  <si>
    <t>ORIENTAČNÍ MAJÁČEK HLASOVÝ</t>
  </si>
  <si>
    <t>položka zahrnuje:    
- dodání zařízení v předepsaném provedení včetně jeho osazení    
- základy</t>
  </si>
  <si>
    <t>92373R</t>
  </si>
  <si>
    <t>TABULE VELIKOSTI 3040X600 MM "NÁZEV STANICE"</t>
  </si>
  <si>
    <t>1. Položka obsahuje:    
 – dodávku a montáž návěsti v příslušném provedení na podpůrnou konstrukci včetně upevňovacího a pomocného materiálu    
 – protikorozní úpravu, není-li tato provedena již z výroby nebo daná vlastnostmi použitého materiálu    
 – odrazky nebo retroreflexní fólie    
 – nosnou konstrukci, např.  konzolu apod. včetně základu a zemních prácí včetně upevňovacího a pomocného materiálu    
2. Položka neobsahuje:    
x    
3. Způsob měření:    
Udává se počet kusů kompletní konstrukce nebo práce.</t>
  </si>
  <si>
    <t>9237R1</t>
  </si>
  <si>
    <t>TABULE VELIKOSTI 1720X402 MM "SMĚRY"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</si>
  <si>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 – nosnou konstrukci, např. sloupek, konzolu apod. včetně základu a zemních prácí    
2. Položka neobsahuje:    
X    
3. Způsob měření:    
Udává se počet kusů kompletní konstrukce nebo práce.</t>
  </si>
  <si>
    <t>9237R2</t>
  </si>
  <si>
    <t>TABULE VELIKOSTI 1200X400 MM "TABULE OR. SYSTÉMU"</t>
  </si>
  <si>
    <t>9237R3</t>
  </si>
  <si>
    <t>TABULE VELIKOSTI 340X340 MM "OZNAČENÍ NÁSTUPNÍCH HRAN"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</si>
  <si>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– nosnou konstrukci, např. sloupek, konzolu apod. včetně základu a zemních prácí    
2. Položka neobsahuje:    
 x    
3. Způsob měření:    
Udává se počet kusů kompletní konstrukce nebo práce.</t>
  </si>
  <si>
    <t>9237RX</t>
  </si>
  <si>
    <t>TABULE VELIKOSTI 240X240 MM "PIKTOGRAM"</t>
  </si>
  <si>
    <t>95DR77</t>
  </si>
  <si>
    <t>HMATNÉ ŠTÍTKY V BRAILLOVĚ PÍSMU PRO NEVIDOMÉ - DODÁVKA A MONTÁŽ</t>
  </si>
  <si>
    <t>1. Položka obsahuje:    
 – dodávku a  montáž zařízení pro nevidomé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</si>
  <si>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D.2.3.4</t>
  </si>
  <si>
    <t>EOV</t>
  </si>
  <si>
    <t xml:space="preserve">  SO 11-84-01</t>
  </si>
  <si>
    <t>EOV, Teplice nad Metují město</t>
  </si>
  <si>
    <t>SO 11-84-01</t>
  </si>
  <si>
    <t>11090</t>
  </si>
  <si>
    <t>VŠEOBECNÉ VYKLIZENÍ OSTATNÍCH PLOCH</t>
  </si>
  <si>
    <t>zahrnuje odstranění všech překážek pro uskutečnění stavby</t>
  </si>
  <si>
    <t>11120</t>
  </si>
  <si>
    <t>ODSTRANĚNÍ KŘOVIN</t>
  </si>
  <si>
    <t>odstranění křovin a stromů do průměru 100 mmdoprava dřevin bez ohledu na vzdálenostspálení na hromadách nebo štěpkování</t>
  </si>
  <si>
    <t>11348</t>
  </si>
  <si>
    <t>ODSTRANĚNÍ KRYTU ZPEVNĚNÝCH PLOCH Z DLAŽDIC VČETNĚ PODKLADU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</si>
  <si>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</si>
  <si>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13183</t>
  </si>
  <si>
    <t>HLOUBENÍ JAM ZAPAŽ I NEPAŽ TŘ II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</si>
  <si>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</si>
  <si>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</si>
  <si>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</si>
  <si>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</si>
  <si>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</si>
  <si>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272313</t>
  </si>
  <si>
    <t>ZÁKLADY Z PROSTÉHO BETONU DO C16/20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</si>
  <si>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</si>
  <si>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položka zahrnuje dodávku předepsaného kameniva, mimostaveništní a vnitrostaveništní dopravu a jeho uloženínení-li v zadávací dokumentaci uvedeno jinak, jedná se o nakupovaný materiál</t>
  </si>
  <si>
    <t>56330</t>
  </si>
  <si>
    <t>VOZOVKOVÉ VRSTVY ZE ŠTĚRKODRTI</t>
  </si>
  <si>
    <t>- dodání kameniva předepsané kvality a zrnitosti- rozprostření a zhutnění vrstvy v předepsané tloušťce- zřízení vrstvy bez rozlišení šířky, pokládání vrstvy po etapách- nezahrnuje postřiky, nátěry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</si>
  <si>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</si>
  <si>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</si>
  <si>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</si>
  <si>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Všeobecné práce pro silnoproud a slaboproud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</si>
  <si>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</si>
  <si>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</si>
  <si>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</si>
  <si>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702211</t>
  </si>
  <si>
    <t>KABELOVÁ CHRÁNIČKA ZEMNÍ DN DO 100 MM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</si>
  <si>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</si>
  <si>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702311</t>
  </si>
  <si>
    <t>ZAKRYTÍ KABELŮ VÝSTRAŽNOU FÓLIÍ ŠÍŘKY DO 20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</si>
  <si>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</si>
  <si>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702904-R</t>
  </si>
  <si>
    <t>OBSYP KABELOVÉHO VEDENÍ VRSTVOU Z PŘESÁTÉHO PÍSKU</t>
  </si>
  <si>
    <t>1. Položka obsahuje:    
 – veškeré zemní práce včetně dodání zásypového materiálu    
2. Položka neobsahuje:    
 X    
3. Způsob měření:    
Měří se metr krychlový.</t>
  </si>
  <si>
    <t>703422</t>
  </si>
  <si>
    <t>ELEKTROINSTALAČNÍ TRUBKA PLASTOVÁ UV STABILNÍ VČETNĚ UPEVNĚNÍ A PŘÍSLUŠENSTVÍ DN PRŮMĚRU PŘES 25 DO 40 MM</t>
  </si>
  <si>
    <t>1. Položka obsahuje: – přípravu podkladu pro osazení2. Položka neobsahuje: X3. Způsob měření:Měří se metr délkový.</t>
  </si>
  <si>
    <t>706214-R</t>
  </si>
  <si>
    <t>VÝKOP A ZÁHOZ PRŮZKUMNÉ SONDY PRO PROVÁDĚNÍ VÝKOPOVÝCH PRACÍ</t>
  </si>
  <si>
    <t>1. Položka obsahuje: - výkop a zához průzkumné sondy ručně vč. zřízení a odstranění příložného pažení v zemině tř.4 a všech dalších pomocných prací. S jedním výhozem až do vzdálenosti 3m za okraj rýhy nebo s případným naložením do dopravního vozíku přistaveného k okraji rýhy. Dále ruční zához výkopu s případným rozpojováním výkopku a s jedním přehozem až do vzdálenosti 3m nebo se shozením z vozidel. Bez pěchování zeminy. Dále obsahuje cenu za pom. mechanismy včetně všech ostatních vedlejších nákladů.</t>
  </si>
  <si>
    <t>709110</t>
  </si>
  <si>
    <t>PROVIZORNÍ ZAJIŠTĚNÍ KABELU VE VÝKOPU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</si>
  <si>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</si>
  <si>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709120</t>
  </si>
  <si>
    <t>PROVIZORNÍ ZAJIŠTĚNÍ POTRUBÍ VE VÝKOPU</t>
  </si>
  <si>
    <t>709210</t>
  </si>
  <si>
    <t>KŘIŽOVATKA KABELOVÝCH VEDENÍ SE STÁVAJÍCÍ INŽENÝRSKOU SÍTÍ (KABELEM, POTRUBÍM APOD.)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</si>
  <si>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</si>
  <si>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709540-R</t>
  </si>
  <si>
    <t>OCHRANA ŠTĚRKOVÉHO LOŽE GEOTEXTILIÍ PROTI ZNEČIŠTĚNÍ</t>
  </si>
  <si>
    <t>1. Položka obsahuje:    
 – ochrana štěrkového lože geotextilií proti znečištění.     
 – dodávka, montáž, demontáž    
 – pomocné mechanismy    
2. Položka neobsahuje:    
 X    
3. Způsob měření:    
Měří se plocha v metrech čtverečných.</t>
  </si>
  <si>
    <t>741</t>
  </si>
  <si>
    <t>Silnoproud - Elektroinstalační materiál, ocelové konstrukce, uzemnění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</si>
  <si>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</si>
  <si>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</si>
  <si>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</si>
  <si>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</si>
  <si>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</si>
  <si>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</si>
  <si>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</si>
  <si>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</si>
  <si>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</si>
  <si>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742</t>
  </si>
  <si>
    <t>Silnoproud - Silnoproudé rozvody</t>
  </si>
  <si>
    <t>742G12</t>
  </si>
  <si>
    <t>KABEL NN DVOU- A TŘÍŽÍLOVÝ CU S PLASTOVOU IZOLACÍ OD 4 DO 16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</si>
  <si>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</si>
  <si>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742H12</t>
  </si>
  <si>
    <t>KABEL NN ČTYŘ- A PĚTIŽÍLOVÝ CU S PLASTOVOU IZOLACÍ OD 4 DO 16 MM2</t>
  </si>
  <si>
    <t>742I11</t>
  </si>
  <si>
    <t>KABEL NN CU OVLÁDACÍ 7-12ŽÍLOVÝ DO 2,5 MM2</t>
  </si>
  <si>
    <t>742J31</t>
  </si>
  <si>
    <t>TCEKFY 12P1,0,KABEL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</si>
  <si>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</si>
  <si>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742J37</t>
  </si>
  <si>
    <t>TCEKPFLEY 4P1,0D, KABEL SDĚLOVACÍ IZOLACE PVC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</si>
  <si>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</si>
  <si>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742L12</t>
  </si>
  <si>
    <t>UKONČENÍ DVOU AŽ PĚTIŽÍLOVÉHO KABELU V ROZVADĚČI NEBO NA PŘÍSTROJI OD 4 DO 16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</si>
  <si>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</si>
  <si>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742M11</t>
  </si>
  <si>
    <t>UKONČENÍ 7-12ŽÍLOVÉHO KABELU V ROZVADĚČI NEBO NA PŘÍSTROJI DO 2,5 MM2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</si>
  <si>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</si>
  <si>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</si>
  <si>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</si>
  <si>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743</t>
  </si>
  <si>
    <t>Silnoproud - Silnoproudá zařízení</t>
  </si>
  <si>
    <t>743812</t>
  </si>
  <si>
    <t>VÝSTROJ EOV PRO VÝHYBKU JEDNODUCHOU TVARU 1:9-300, 1:11-300</t>
  </si>
  <si>
    <t>1. Položka obsahuje: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– technický popis viz. projektová dokumentace2. Položka neobsahuje: X3. Způsob měření:Udává se počet kusů kompletní konstrukce nebo práce.</t>
  </si>
  <si>
    <t>743853</t>
  </si>
  <si>
    <t>KRYT EOV STŘEDNÍ - S49, BETONOVÝ PRAŽEC, 380MM</t>
  </si>
  <si>
    <t>1. Položka obsahuje: – vybavení výhybky zařízením krytů eov – střední kryt, objímky z ocelového pozinkovaného pásku obepínajícího pražec, gumové zástěrky pro volné vedení táhla pod kryt, čepy pro připevnění a veškerého drobného spojovacího a upevňovacího materiálu, odstranění štěrku v okolí pražců a opětovné zasypání   – technický popis viz. projektová dokumentace2. Položka neobsahuje: - x3. Způsob měření:Udává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</si>
  <si>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</si>
  <si>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</si>
  <si>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– instalaci rozvaděče do terénu/rozvodny včetně softwaru k PLC pro možnost chodu rozvaděče a jeho oživení, zhotovení výrobní dokumentace – technický popis viz. projektová dokumentace2. Položka neobsahuje: – zemní práce3. Způsob měření:Udává se počet kusů kompletní konstrukce nebo práce.</t>
  </si>
  <si>
    <t>743932</t>
  </si>
  <si>
    <t>ROZVADĚČ EOV - SOFTWARE PRO ZAČLENĚNÍ TECHNOLOGICKÉHO CELKU EOV DO DÁLKOVÉ DIAGNOSTIKY TS ŽDC</t>
  </si>
  <si>
    <t>1. Položka obsahuje: – instalaci software pro začlenění technologického celku do dálkové diagnostiky TS ŽDC – technický popis viz. projektová dokumentace2. Položka neobsahuje: X3. Způsob měření:Udává se počet kusů kompletní konstrukce nebo práce.</t>
  </si>
  <si>
    <t>743936</t>
  </si>
  <si>
    <t>ROZVADĚČ EOV - SADA KOLEJOVÉHO TEPLOMĚRU, ČIDLA SRÁŽEK A VENKOVNÍ TEPLOTY</t>
  </si>
  <si>
    <t>1. Položka obsahuje: – veškeré příslušenství – technický popis viz. projektová dokumentace2. Položka neobsahuje: X3. Způsob měření:Udává se počet kusů kompletní konstrukce nebo práce.</t>
  </si>
  <si>
    <t>747</t>
  </si>
  <si>
    <t>Silnoproud - Zkoušky, revize a HZS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</si>
  <si>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</si>
  <si>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</si>
  <si>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</si>
  <si>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</si>
  <si>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</si>
  <si>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</si>
  <si>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</si>
  <si>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</si>
  <si>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</si>
  <si>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</si>
  <si>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</si>
  <si>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</si>
  <si>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747521</t>
  </si>
  <si>
    <t>ZKOUŠKY VODIČŮ A KABELŮ OVLÁDACÍCH OD 5 DO 12 ŽIL</t>
  </si>
  <si>
    <t>747701</t>
  </si>
  <si>
    <t>DOKONČOVACÍ MONTÁŽNÍ PRÁCE NA ELEKTRICKÉM ZAŘÍZENÍ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</si>
  <si>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</si>
  <si>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</si>
  <si>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1. Položka obsahuje: – cenu za dobu kdy je s funkcí seznamována obsluha zařízení, včetně odevzdání dokumentace skutečného provedení2. Položka neobsahuje: X3. Způsob měření:Udává se čas v hodinách.</t>
  </si>
  <si>
    <t>NEOCEŇOVAT - POPLATKY ZA LIKVIDACI ODPADŮ NEKONTAMINOVANÝCH - 17 05 04 VYTĚŽENÉ ZEMINY A HORNINY - II. TŘÍDA TĚŽITELNOSTI VČETNĚ DOPRAVY</t>
  </si>
  <si>
    <t>POPLATKY ZA LIKVIDACI ODPADŮ NEKONTAMINOVANÝCH - 17 05 04 VYTĚŽENÉ ZEMINY A HORNINY - II. TŘÍDA TĚŽITELNOSTI VČETNĚ DOPRAVY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</si>
  <si>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185/2001 Sb., o nakládání s odpady, v platném znění.</t>
  </si>
  <si>
    <t>D.2.3.6</t>
  </si>
  <si>
    <t>Osvětlení nástupišť, Přípojka NN</t>
  </si>
  <si>
    <t xml:space="preserve">  SO 11-86-01</t>
  </si>
  <si>
    <t>Přípojka NN, Teplice nad Metují město</t>
  </si>
  <si>
    <t>SO 11-86-01</t>
  </si>
  <si>
    <t>11354</t>
  </si>
  <si>
    <t>ODSTRANĚNÍ OBRUB Z KRAJNÍKŮ</t>
  </si>
  <si>
    <t>17481</t>
  </si>
  <si>
    <t>ZÁSYP JAM A RÝH Z NAKUPOVANÝCH MATERIÁLŮ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</si>
  <si>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</si>
  <si>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R11355</t>
  </si>
  <si>
    <t>ŘEZÁNÍ SPÁRY ASFALTU NEBO BETONU</t>
  </si>
  <si>
    <t>Položka obsahuje: Provedení spáry zařízením pro řezání spáry. Dále obsahuje cenu za pom. Mechanismy včetně všech ostatních vedlejších nákladů.</t>
  </si>
  <si>
    <t>56212</t>
  </si>
  <si>
    <t>VOZOVKOVÉ VRSTVY Z MATERIÁLŮ STABIL CEMENTEM TL DO 100MM</t>
  </si>
  <si>
    <t>- dodání směsi v požadované kvalitě- očištění podkladu- uložení směsi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</si>
  <si>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56414</t>
  </si>
  <si>
    <t>VOZOVKOVÉ VRSTVY Z ASFALTOCEMENT BETONU TL 50MM</t>
  </si>
  <si>
    <t>- dodání asfaltové směsi s vysokou mezerovitostí v požadované kvalitě  a tekuté malty specifického složení na bázi cementu- očištění podkladu- uložení směsi dle předepsaného technologického předpisu a zhutnění vrstvy v předepsané tloušťce, prolití nebo zavibrování výplňové malty-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</si>
  <si>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564611</t>
  </si>
  <si>
    <t>VOZOVKOVÉ VRSTVY Z PENETRAČNÍHO MAKADAMU JEMNÉHO TL. 50MM</t>
  </si>
  <si>
    <t>- dodání kameniva předepsané kvality a zrnitosti- dodání asfaltového pojiva (asfalt silniční ropný, emulze asfaltová kationaktivní)- rozprostření kamenné kostry v předepsané tloušťce, prolití kostry asfaltem distributorem, rozprostření a zavibrování výplňového kameniva- zřízení vrstvy bez rozlišení šířky, pokládání vrstvy po etapách- úpravu napojení, ukončení- nezahrnuje postřiky, nátěry</t>
  </si>
  <si>
    <t>702111</t>
  </si>
  <si>
    <t>KABELOVÝ ŽLAB ZEMNÍ VČETNĚ KRYTU SVĚTLÉ ŠÍŘKY DO 120 MM</t>
  </si>
  <si>
    <t>703423</t>
  </si>
  <si>
    <t>ELEKTROINSTALAČNÍ TRUBKA PLASTOVÁ UV STABILNÍ VČETNĚ UPEVNĚNÍ A PŘÍSLUŠENSTVÍ DN PRŮMĚRU PŘES 40 MM</t>
  </si>
  <si>
    <t>703723</t>
  </si>
  <si>
    <t>KABELOVÁ PŘÍCHYTKA PRO ROZSAH UPNUTÍ OD 51 DO 90 MM</t>
  </si>
  <si>
    <t>1. Položka obsahuje: – protažení tyčí, vyčištění otvoru čistící soupravou – zatažení konopného lana (nebo ocelového) – pomocné mechanismy2. Položka neobsahuje: X3. Způsob měření:Měří se metr délkový.</t>
  </si>
  <si>
    <t>742H13</t>
  </si>
  <si>
    <t>KABEL NN ČTYŘ- A PĚTIŽÍLOVÝ CU S PLASTOVOU IZOLACÍ OD 25 DO 50 MM2</t>
  </si>
  <si>
    <t>742L13</t>
  </si>
  <si>
    <t>UKONČENÍ DVOU AŽ PĚTIŽÍLOVÉHO KABELU V ROZVADĚČI NEBO NA PŘÍSTROJI OD 25 DO 50 MM2</t>
  </si>
  <si>
    <t>743C21</t>
  </si>
  <si>
    <t>SKŘÍŇ PŘÍPOJKOVÁ POJISTKOVÁ NA STOŽÁR/STĚNU NEBO DO VÝKLENKU OD 80 DO 160 A, DO 240 MM2, S 1-2 SADAMI JISTÍCÍCH PRVKŮ</t>
  </si>
  <si>
    <t>1. Položka obsahuje: – instalaci vč. vybourání niky ve zdi pro skříň a kabely a zapravení zdiva, omítky a fasády po dokončené montáži – technický popis viz. projektová dokumentace2. Položka neobsahuje: X3. Způsob měření:Udává se počet kusů kompletní konstrukce nebo práce.</t>
  </si>
  <si>
    <t>743F21</t>
  </si>
  <si>
    <t>SKŘÍŇ ELEKTROMĚROVÁ V KOMPAKTNÍM PILÍŘI PRO PŘÍMÉ MĚŘENÍ DO 80 A JEDNOSAZBOVÉ VČETNĚ VÝSTROJE</t>
  </si>
  <si>
    <t>1. Položka obsahuje: – instalaci do terénu vč. prefabrikovaného základu a zapojení – technický popis viz. projektová dokumentace2. Položka neobsahuje: – zemní práce3. Způsob měření:Udává se počet kusů kompletní konstrukce nebo práce.</t>
  </si>
  <si>
    <t>R744211</t>
  </si>
  <si>
    <t>ROZVADĚČ RZZ V PLASTOVÉM PILÍŘOVÉM PROVEDENÍ DLE PD</t>
  </si>
  <si>
    <t>1. 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atestů2. Položka neobsahuje: – přístrojové vybavení ( jističe, stykače apod. )3. Způsob měření:Udává se počet kusů kompletní konstrukce nebo práce.</t>
  </si>
  <si>
    <t>747212</t>
  </si>
  <si>
    <t>CELKOVÁ PROHLÍDKA, ZKOUŠENÍ, MĚŘENÍ A VYHOTOVENÍ VÝCHOZÍ REVIZNÍ ZPRÁVY, PRO OBJEM IN PŘES 100 DO 500 TIS. KČ</t>
  </si>
  <si>
    <t>Položka zahrnuje:dodání a pokládku betonových obrubníků o rozměrech předepsaných zadávací dokumentacíbetonové lože i boční betonovou opěrku.</t>
  </si>
  <si>
    <t>NEOCEŇOVAT - POPLATKY ZA LIKVIDACI ODPADŮ NEKONTAMINOVANÝCH - 17 03 02 VYBOURANÝ ASFALTOVÝ BETON BEZ DEHTU VČETNĚ DOPRAVY</t>
  </si>
  <si>
    <t>POPLATKY ZA LIKVIDACI ODPADŮ NEKONTAMINOVANÝCH - 17 03 02 VYBOURANÝ ASFALTOVÝ BETON BEZ DEHTU VČETNĚ DOPRAVY</t>
  </si>
  <si>
    <t xml:space="preserve">  SO 11-86-02</t>
  </si>
  <si>
    <t>Osvětlení nástupiště, Teplice nad Metují město</t>
  </si>
  <si>
    <t>SO 11-86-02</t>
  </si>
  <si>
    <t>11201</t>
  </si>
  <si>
    <t>KÁCENÍ STROMŮ D KMENE DO 0,5M S ODSTRANĚNÍM PAŘEZŮ</t>
  </si>
  <si>
    <t>Kácení stromů se měří v [ks] poražených stromů (průměr stromů se měří ve výšce 1,3m nad terénem) a zahrnuje zejména:-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zejména:- vytrhání nebo vykopání pařezů- veškeré zemní práce spojené s odstraněním pařezů- dopravu a uložení pařezů, případně další práce s nimi dle pokynů zadávací dokumentace- zásyp jam po pařezech</t>
  </si>
  <si>
    <t>272314</t>
  </si>
  <si>
    <t>ZÁKLADY Z PROSTÉHO BETONU DO C25/30</t>
  </si>
  <si>
    <t>62442</t>
  </si>
  <si>
    <t>ÚPRAVA POVRCHŮ VNĚJŠ KONSTR ZDĚNÝCH OMÍTKOU VÁP, VÁPCEM</t>
  </si>
  <si>
    <t>položka zahrnuje:dodávku veškerého materiálu potřebného pro předepsanou úpravu v předepsané kvalitěnutné vyspravení podkladu, případně zatření spar zdivapoložení vrstvy v předepsané tloušťcepotřebná lešení a podpěrné konstrukce</t>
  </si>
  <si>
    <t>78445</t>
  </si>
  <si>
    <t>MALBY POVRCHŮ Z MALÍŘSKÝCH SMĚSÍ</t>
  </si>
  <si>
    <t>- Položka zahrnuje veškerý materiál, výrobky a polotovary, včetně mimostaveništní a vnitrostaveništní dopravy (rovněž přesuny), včetně naložení a složení,případně s uložením.</t>
  </si>
  <si>
    <t>703412</t>
  </si>
  <si>
    <t>ELEKTROINSTALAČNÍ TRUBKA PLASTOVÁ VČETNĚ UPEVNĚNÍ A PŘÍSLUŠENSTVÍ DN PRŮMĚRU PŘES 25 DO 40 MM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</si>
  <si>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</si>
  <si>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</si>
  <si>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</si>
  <si>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742J21</t>
  </si>
  <si>
    <t>SYKFY DO 4X2X0,5, KABEL SDĚLOVACÍ IZOLACE PVC</t>
  </si>
  <si>
    <t>UKONČENÍ DVOU AŽ PĚTIŽÍLOVÉHO KABELU V ROZVADĚČI NEBO NA PŘÍSTROJI DO 2,5 MM2</t>
  </si>
  <si>
    <t>743111</t>
  </si>
  <si>
    <t>OSVĚTLOVACÍ STOŽÁR SKLOPNÝ ŽÁROVĚ ZINKOVANÝ DÉLKY DO 6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</si>
  <si>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betonový základ, svítidlo, výložník3. Způsob měření:Udává se počet kusů kompletní konstrukce nebo práce.</t>
  </si>
  <si>
    <t>743112</t>
  </si>
  <si>
    <t>OSVĚTLOVACÍ STOŽÁR SKLOPNÝ ŽÁROVĚ ZINKOVANÝ DÉLKY PŘES 6,5 DO 12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</si>
  <si>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 betonový základ, svítidlo, výložník3. Způsob měření:Udává se počet kusů kompletní konstrukce nebo práce.</t>
  </si>
  <si>
    <t>743143</t>
  </si>
  <si>
    <t>OSVĚTLOVACÍ STOŽÁR PŘECHODOVÝ - VÝLOŽNÍK S DÉLKOU VYLOŽENÍ PŘES 3 M</t>
  </si>
  <si>
    <t>1. Položka obsahuje: – veškeré příslušenství a uzavírací nátěr, technický popis viz. projektová dokumentace2. Položka neobsahuje: X3. Způsob měření:Udává se počet kusů kompletní konstrukce nebo práce.</t>
  </si>
  <si>
    <t>743152</t>
  </si>
  <si>
    <t>OSVĚTLOVACÍ STOŽÁR - STOŽÁROVÁ ROZVODNICE S 3-4 JISTÍCÍMI PRVKY</t>
  </si>
  <si>
    <t>1. Položka obsahuje: – veškeré příslušenství, technický popis viz. projektová dokumentace2. Položka neobsahuje: X3. Způsob měření:Udává se počet kusů kompletní konstrukce nebo práce.</t>
  </si>
  <si>
    <t>743311</t>
  </si>
  <si>
    <t>VÝLOŽNÍK PRO MONTÁŽ SVÍTIDLA NA STOŽÁR JEDNORAMENNÝ DÉLKA VYLOŽENÍ DO 1 M</t>
  </si>
  <si>
    <t>743321</t>
  </si>
  <si>
    <t>VÝLOŽNÍK PRO MONTÁŽ SVÍTIDLA NA STOŽÁR DVOURAMENNÝ DÉLKA VYLOŽENÍ DO 1 M</t>
  </si>
  <si>
    <t>743473</t>
  </si>
  <si>
    <t>SVÍTIDLO DRÁŽNÍ LED, MIN. IP 54, ELEKTRONICKÝ PŘEDŘADNÍK, PŘES 25 DO 45 W</t>
  </si>
  <si>
    <t>1. Položka obsahuje: – zdroj a veškeré příslušenství – technický popis viz. projektová dokumentace2. Položka neobsahuje: X3. Způsob měření:Udává se počet kusů kompletní konstrukce nebo práce.</t>
  </si>
  <si>
    <t>743474</t>
  </si>
  <si>
    <t>SVÍTIDLO DRÁŽNÍ LED, MIN. IP 54, ELEKTRONICKÝ PŘEDŘADNÍK, PŘES 45 W</t>
  </si>
  <si>
    <t>7434A1</t>
  </si>
  <si>
    <t>SVÍTIDLO DRÁŽNÍ LED ANTIVANDAL, MIN. IP 54, TŘÍDA II, DO 10 W, KLASICKÁ MONTÁŽ</t>
  </si>
  <si>
    <t>743612</t>
  </si>
  <si>
    <t>ROZVADĚČ PRO OSVĚTLENÍ/EOV OVLÁDACÍ S PLC ŘÍDÍCÍM SYSTÉMEM OD 7 DO 12 KS TŘÍFÁZOVÝCH VĚTVÍ</t>
  </si>
  <si>
    <t>743621</t>
  </si>
  <si>
    <t>ROZVADĚČ PRO DRÁŽNÍ OSVĚTLENÍ SILOVÝ NAPÁJECÍ BEZ PLC ŘÍDÍCÍHO SYSTÉMU DO 6 KUSŮ TŘÍFÁZOVÝCH VĚTVÍ</t>
  </si>
  <si>
    <t>1. Položka obsahuje: – instalaci rozvaděče do terénu/rozvodny včetně nastavení a oživení, zhotovení výrobní dokumentace – technický popis viz. projektová dokumentace2. Položka neobsahuje: – zemní práce3. Způsob měření:Udává se počet kusů kompletní konstrukce nebo práce.</t>
  </si>
  <si>
    <t>743641</t>
  </si>
  <si>
    <t>ROZVADĚČ PRO DRÁŽNÍ OSVĚTLENÍ - SOFTWARE PRO ZAČLENĚNÍ TECHNOLOGICKÉHO CELKU OSVĚTLENÍ DO DÁLKOVÉ DIAGNOSTIKY TS ŽDC</t>
  </si>
  <si>
    <t>743643</t>
  </si>
  <si>
    <t>ROZVADĚČ PRO DRÁŽNÍ OSVĚTLENÍ - SENZOR PRO MĚŘENÍ INTENZITY OSVĚTLENÍ</t>
  </si>
  <si>
    <t>747541</t>
  </si>
  <si>
    <t>MĚŘENÍ INTENZITY OSVĚTLENÍ INSTALOVANÉHO V ROZSAHU TOHOTO SO/PS</t>
  </si>
  <si>
    <t>1. Položka obsahuje: – cenu za měření dle příslušných norem a předpisů, včetně vystavení protokolu2. Položka neobsahuje: X3. Způsob měření:Udává se počet kusů kompletní konstrukce nebo práce.</t>
  </si>
  <si>
    <t>748211</t>
  </si>
  <si>
    <t>POVRCHOVÁ ÚPRAVA NÁTĚREM</t>
  </si>
  <si>
    <t>1. Položka obsahuje: – veškeré příslušenství pro montáž2. Položka neobsahuje: X3. Způsob měření:Měří se plocha v metrech čtverečných.</t>
  </si>
  <si>
    <t>748221</t>
  </si>
  <si>
    <t>NÁTĚR BEZPEČNOSTNÍCH PRUHŮ NA OSVĚTLOVACÍM STOŽÁRU NEBO VĚŽI</t>
  </si>
  <si>
    <t>1. Položka obsahuje: – očistění konstrukce před nátěrem barvou OCELOVÝm kartáčem, oprášení zbytku prachu z povrchu a následné odmaštění, nátěr základní barvou, 2x nátěr vrchní barvou, dodávku barvy základní, vrchní a ředidla včetně podružného materiálu štětce pro nanášení barvy – typy barev a odstín dle požadavku provozovatele2. Položka neobsahuje: X3. Způsob měření:Udává se počet kusů kompletní konstrukce nebo práce.</t>
  </si>
  <si>
    <t>748242</t>
  </si>
  <si>
    <t>PÍSMENA A ČÍSLICE VÝŠKY PŘES 40 DO 100 MM</t>
  </si>
  <si>
    <t>1. Položka obsahuje: – zhotovení nápisu barvou pomocí šablon vč. podružného materiálu, rozměření, dodání barvya ředidla2. Položka neobsahuje: X3. Způsob měření:Udává se počet kusů kompletní konstrukce nebo práce.</t>
  </si>
  <si>
    <t>96813</t>
  </si>
  <si>
    <t>VYSEKÁNÍ OTVORŮ, KAPES, RÝH V CIHELNÉM ZDIVU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</si>
  <si>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</si>
  <si>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D.9</t>
  </si>
  <si>
    <t>Ostatní</t>
  </si>
  <si>
    <t xml:space="preserve">  SO 90-90</t>
  </si>
  <si>
    <t>ODPADY, Teplice nad Metují město</t>
  </si>
  <si>
    <t>SO 90-90</t>
  </si>
  <si>
    <t>POPLATKY ZA LIKVIDACŮ ODPADŮ NEKONTAMINOVANÝCH - 17 05 04 VYTĚŽENÉ ZEMINY A HORNINY - II. TŘÍDA TĚŽITELNOSTI VČETNĚ DOPRAVY</t>
  </si>
  <si>
    <t>POPLATKY ZA LIKVIDACŮ ODPADŮ NEKONTAMINOVANÝCH - 17 05 04 VYTĚŽENÉ ZEMINY A HORNINY - III. TŘÍDA TĚŽITELNOSTI VČETNĚ DOPRAVY</t>
  </si>
  <si>
    <t>POPLATKY ZA LIKVIDACŮ ODPADŮ NEKONTAMINOVANÝCH - 17 03 02 VYBOURANÝ ASFALTOVÝ BETON BEZ DEHTU</t>
  </si>
  <si>
    <t>POPLATKY ZA LIKVIDACŮ ODPADŮ NEKONTAMINOVANÝCH - 17 01 01 BETON Z DEMOLIC OBJEKTŮ, ZÁKLADŮ TV VČETNĚ DOPRAVY</t>
  </si>
  <si>
    <t>POPLATKY ZA LIKVIDACŮ ODPADŮ NEKONTAMINOVANÝCH - 17 05 08 ŠTĚRK Z KOLEJIŠTĚ (ODPAD PO RECYKLACI) VČETNĚ DOPRAVY</t>
  </si>
  <si>
    <t>POPLATKY ZA LIKVIDACŮ ODPADŮ NEKONTAMINOVANÝCH - 20 03 99 ODPAD PODOBNÝ KOMUNÁLNÍMU ODPADU VČETNĚ DOPRAVY</t>
  </si>
  <si>
    <t>POPLATKY ZA LIKVIDACŮ ODPADŮ NEKONTAMINOVANÝCH - 17 02 03 POLYETYLÉNOVÉ PODLOŽKY (ŽEL. SVRŠEK) VČETNĚ DOPRAVY</t>
  </si>
  <si>
    <t>POPLATKY ZA LIKVIDACŮ ODPADŮ NEKONTAMINOVANÝCH - 07 02 99 PRYŽOVÉ PODLOŽKY (ŽEL. SVRŠEK) VČETNĚ DOPRAVY</t>
  </si>
  <si>
    <t>POPLATKY ZA LIKVIDACŮ ODPADŮ NEKONTAMINOVANÝCH - 17 05 04 KAMENNÁ SUŤ VČETNĚ DOPRAVY</t>
  </si>
  <si>
    <t>POPLATKY ZA LIKVIDACŮ ODPADŮ NEBEZPEČNÝCH - 17 05 07* LOKÁLNĚ ZNEČIŠTĚNÝ ŠTĚRK A ZEMINA Z KOLEJIŠTĚ (VÝHYBKY) VČETNĚ DOPRAVY</t>
  </si>
  <si>
    <t>POPLATKY ZA LIKVIDACŮ ODPADŮ NEBEZPEČNÝCH - 17 02 04* ŽELEZNIČNÍ PRAŽCE DŘEVĚNÉ VČETNĚ DOPRAVY</t>
  </si>
  <si>
    <t xml:space="preserve">  SO 98-98</t>
  </si>
  <si>
    <t>VŠEOBECNÝ STAVEBNÍ OBJEKT, Teplice nad Metují město</t>
  </si>
  <si>
    <t>SO 98-98</t>
  </si>
  <si>
    <t>980</t>
  </si>
  <si>
    <t>Všeobecný objekt</t>
  </si>
  <si>
    <t>02520</t>
  </si>
  <si>
    <t>ZKOUŠENÍ MATERIÁLŮ NEZÁVISLOU ZKUŠEBNOU</t>
  </si>
  <si>
    <t>laboratorní rozbory odpadů pro uložení na skládku     
zahrnuje veškeré náklady spojené s objednatelem požadovanými zkouškami</t>
  </si>
  <si>
    <t>02710</t>
  </si>
  <si>
    <t>POMOC PRÁCE ZŘÍZ NEBO ZAJIŠŤ OBJÍŽĎKY A PŘÍSTUP CESTY</t>
  </si>
  <si>
    <t>zahrnuje veškeré náklady spojené s objednatelem požadovanými zařízeními</t>
  </si>
  <si>
    <t>02730</t>
  </si>
  <si>
    <t>POMOC PRÁCE ZŘÍZ NEBO ZAJIŠŤ OCHRANU INŽENÝRSKÝCH SÍTÍ</t>
  </si>
  <si>
    <t>- vytyčení inženýrský sítí       
- případná ochrana a přeložka inženýrských sítí    
zahrnuje veškeré náklady spojené s objednatelem požadovanými zařízeními</t>
  </si>
  <si>
    <t>02910</t>
  </si>
  <si>
    <t>OSTATNÍ POŽADAVKY - ZEMĚMĚŘIČSKÁ MĚŘENÍ</t>
  </si>
  <si>
    <t>veškeré geodetické práce před a během výstavby    
zahrnuje veškeré náklady spojené s objednatelem požadovanými pracemi</t>
  </si>
  <si>
    <t>02911</t>
  </si>
  <si>
    <t>OSTATNÍ POŽADAVKY - GEODETICKÉ ZAMĚŘENÍ</t>
  </si>
  <si>
    <t>geodetická dokumentace skutečného provedení stavby    
zahrnuje veškeré náklady spojené s objednatelem požadovanými pracemi</t>
  </si>
  <si>
    <t>02912R</t>
  </si>
  <si>
    <t>POSUN BODU BODOVÉHO POLE</t>
  </si>
  <si>
    <t>viz příloha 1 - pol. 25   
1=1,000 [A]</t>
  </si>
  <si>
    <t>0294R1</t>
  </si>
  <si>
    <t>PROJEKT ZAJIŠTĚNÍ PPK</t>
  </si>
  <si>
    <t>zahrnuje veškeré náklady spojené s objednatelem požadovanými pracemi</t>
  </si>
  <si>
    <t>0294R2</t>
  </si>
  <si>
    <t>VÝROBNÍ DOKUMENTACE ZÁBRADLÍ</t>
  </si>
  <si>
    <t>0294R3</t>
  </si>
  <si>
    <t>VÝROBNÍ DOKUMENTACE PŘÍSTŘEŠKU</t>
  </si>
  <si>
    <t>02950</t>
  </si>
  <si>
    <t>OSTATNÍ POŽADAVKY - POSUDKY, KONTROLY, REVIZNÍ ZPRÁVY</t>
  </si>
  <si>
    <t>geotechnické posudky, autorský dozor, zkoušky betonu    
zahrnuje veškeré náklady spojené s objednatelem požadovanými pracemi</t>
  </si>
  <si>
    <t>02990</t>
  </si>
  <si>
    <t>OSTATNÍ POŽADAVKY - INFORMAČNÍ TABULE</t>
  </si>
  <si>
    <t>položka zahrnuje:      
- dodání a osazení informačních tabulí v předepsaném provedení a množství s obsahem předepsaným zadavatelem       
- veškeré nosné a upevňovací konstrukce       
- základové konstrukce včetně nutných zemních prací       
- demontáž a odvoz po skončení platnosti       
- případně nutné opravy poškozených čátí během platnosti</t>
  </si>
  <si>
    <t>029R4</t>
  </si>
  <si>
    <t>OSTAT POŽADAVKY - DOKUMENTACE SKUTEČ PROVEDENÍ V DIGIT. A LISTINNÉ FORMĚ</t>
  </si>
  <si>
    <t>0915R</t>
  </si>
  <si>
    <t>TRVALÉ DOPRAV. ZNAČ.</t>
  </si>
  <si>
    <t>u přejezdu   
1=1,000 [A]</t>
  </si>
  <si>
    <t>položka zahrnuje:    
- dodání a montáž veškerého značení předepsaného PD    
- předznačení a reflexní úpravu</t>
  </si>
  <si>
    <t>VB002</t>
  </si>
  <si>
    <t>OSVĚDČENÍ O BEZPEČNOSTI PŘED UVEDENÍM DO PROVOZU</t>
  </si>
  <si>
    <t>Zajištění vydání osvědčení o bezpečnosti před uvedením do provozu v předepsaném rozsahu a počtu dle VTP a ZTP    
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Položka zahrnuje  všechny nezbytné práce, náklady a zařízení  včetně  všech doprav a pomocného materiálu nutných  pro uskutečnění dané činnosti.</t>
  </si>
  <si>
    <t>VB003</t>
  </si>
  <si>
    <t>NÁJMY HRAZENÉ ZHOTOVITELEM</t>
  </si>
  <si>
    <t>místo pro deponování materiálů aj. prostředků pro zhotovení stavby</t>
  </si>
  <si>
    <t>VB004</t>
  </si>
  <si>
    <t>EXKURZE PRO STUDENTY</t>
  </si>
  <si>
    <t>Exkurze pro studenty</t>
  </si>
  <si>
    <t>v předepsaném rozsahu a počtu dle VTP a ZTP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</si>
  <si>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  
2.Položka neobsahuje: zapůjčení vhodné obuvi (zajišťuje si každý návštěvník sám) a dopravu mezi navštívenými místy.   
3. Měrná jednotka: KOMPLET   
4. Způsob měření: soubor všech úkonů a činností, které jsou třeba k uskutečnění akce pro jednu skupinu návštěvníků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</si>
</sst>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sharedStrings" Target="sharedStrings.xml" /><Relationship Id="rId1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0+C10+C12+C15+C18+C20+C22+C24+C26+C29</f>
      </c>
    </row>
    <row r="7" spans="2:3" ht="12.75" customHeight="1">
      <c r="B7" s="8" t="s">
        <v>7</v>
      </c>
      <c s="10">
        <f>0+E10+E12+E15+E18+E20+E22+E24+E26+E29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11-01-11'!K8+'PS 11-01-11'!M8</f>
      </c>
      <c s="14">
        <f>C11*0.21</f>
      </c>
      <c s="14">
        <f>C11+D11</f>
      </c>
      <c s="13">
        <f>'PS 11-01-11'!T7</f>
      </c>
    </row>
    <row r="12" spans="1:6" ht="12.75">
      <c r="A12" s="11" t="s">
        <v>228</v>
      </c>
      <c s="12" t="s">
        <v>229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230</v>
      </c>
      <c s="12" t="s">
        <v>231</v>
      </c>
      <c s="14">
        <f>'PS 11-02-11'!K8+'PS 11-02-11'!M8</f>
      </c>
      <c s="14">
        <f>C13*0.21</f>
      </c>
      <c s="14">
        <f>C13+D13</f>
      </c>
      <c s="13">
        <f>'PS 11-02-11'!T7</f>
      </c>
    </row>
    <row r="14" spans="1:6" ht="12.75">
      <c r="A14" s="11" t="s">
        <v>473</v>
      </c>
      <c s="12" t="s">
        <v>474</v>
      </c>
      <c s="14">
        <f>'PS 11-02-91'!K8+'PS 11-02-91'!M8</f>
      </c>
      <c s="14">
        <f>C14*0.21</f>
      </c>
      <c s="14">
        <f>C14+D14</f>
      </c>
      <c s="13">
        <f>'PS 11-02-91'!T7</f>
      </c>
    </row>
    <row r="15" spans="1:6" ht="12.75">
      <c r="A15" s="11" t="s">
        <v>525</v>
      </c>
      <c s="12" t="s">
        <v>526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527</v>
      </c>
      <c s="12" t="s">
        <v>528</v>
      </c>
      <c s="14">
        <f>'SO 11-10-01'!K8+'SO 11-10-01'!M8</f>
      </c>
      <c s="14">
        <f>C16*0.21</f>
      </c>
      <c s="14">
        <f>C16+D16</f>
      </c>
      <c s="13">
        <f>'SO 11-10-01'!T7</f>
      </c>
    </row>
    <row r="17" spans="1:6" ht="25.5">
      <c r="A17" s="11" t="s">
        <v>771</v>
      </c>
      <c s="12" t="s">
        <v>772</v>
      </c>
      <c s="14">
        <f>'SO 11-10-01.1'!K8+'SO 11-10-01.1'!M8</f>
      </c>
      <c s="14">
        <f>C17*0.21</f>
      </c>
      <c s="14">
        <f>C17+D17</f>
      </c>
      <c s="13">
        <f>'SO 11-10-01.1'!T7</f>
      </c>
    </row>
    <row r="18" spans="1:6" ht="12.75">
      <c r="A18" s="11" t="s">
        <v>790</v>
      </c>
      <c s="12" t="s">
        <v>791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792</v>
      </c>
      <c s="12" t="s">
        <v>793</v>
      </c>
      <c s="14">
        <f>'SO 11-11-01'!K8+'SO 11-11-01'!M8</f>
      </c>
      <c s="14">
        <f>C19*0.21</f>
      </c>
      <c s="14">
        <f>C19+D19</f>
      </c>
      <c s="13">
        <f>'SO 11-11-01'!T7</f>
      </c>
    </row>
    <row r="20" spans="1:6" ht="12.75">
      <c r="A20" s="11" t="s">
        <v>868</v>
      </c>
      <c s="12" t="s">
        <v>869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870</v>
      </c>
      <c s="12" t="s">
        <v>871</v>
      </c>
      <c s="14">
        <f>'SO 11-12-01'!K8+'SO 11-12-01'!M8</f>
      </c>
      <c s="14">
        <f>C21*0.21</f>
      </c>
      <c s="14">
        <f>C21+D21</f>
      </c>
      <c s="13">
        <f>'SO 11-12-01'!T7</f>
      </c>
    </row>
    <row r="22" spans="1:6" ht="12.75">
      <c r="A22" s="11" t="s">
        <v>934</v>
      </c>
      <c s="12" t="s">
        <v>935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936</v>
      </c>
      <c s="12" t="s">
        <v>937</v>
      </c>
      <c s="14">
        <f>'SO 11-77-01'!K8+'SO 11-77-01'!M8</f>
      </c>
      <c s="14">
        <f>C23*0.21</f>
      </c>
      <c s="14">
        <f>C23+D23</f>
      </c>
      <c s="13">
        <f>'SO 11-77-01'!T7</f>
      </c>
    </row>
    <row r="24" spans="1:6" ht="12.75">
      <c r="A24" s="11" t="s">
        <v>958</v>
      </c>
      <c s="12" t="s">
        <v>959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960</v>
      </c>
      <c s="12" t="s">
        <v>961</v>
      </c>
      <c s="14">
        <f>'SO 11-84-01'!K8+'SO 11-84-01'!M8</f>
      </c>
      <c s="14">
        <f>C25*0.21</f>
      </c>
      <c s="14">
        <f>C25+D25</f>
      </c>
      <c s="13">
        <f>'SO 11-84-01'!T7</f>
      </c>
    </row>
    <row r="26" spans="1:6" ht="12.75">
      <c r="A26" s="11" t="s">
        <v>1094</v>
      </c>
      <c s="12" t="s">
        <v>1095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1096</v>
      </c>
      <c s="12" t="s">
        <v>1097</v>
      </c>
      <c s="14">
        <f>'SO 11-86-01'!K8+'SO 11-86-01'!M8</f>
      </c>
      <c s="14">
        <f>C27*0.21</f>
      </c>
      <c s="14">
        <f>C27+D27</f>
      </c>
      <c s="13">
        <f>'SO 11-86-01'!T7</f>
      </c>
    </row>
    <row r="28" spans="1:6" ht="12.75">
      <c r="A28" s="11" t="s">
        <v>1141</v>
      </c>
      <c s="12" t="s">
        <v>1142</v>
      </c>
      <c s="14">
        <f>'SO 11-86-02'!K8+'SO 11-86-02'!M8</f>
      </c>
      <c s="14">
        <f>C28*0.21</f>
      </c>
      <c s="14">
        <f>C28+D28</f>
      </c>
      <c s="13">
        <f>'SO 11-86-02'!T7</f>
      </c>
    </row>
    <row r="29" spans="1:6" ht="12.75">
      <c r="A29" s="11" t="s">
        <v>1210</v>
      </c>
      <c s="12" t="s">
        <v>1211</v>
      </c>
      <c s="14">
        <f>0+C30+C31</f>
      </c>
      <c s="14">
        <f>C29*0.21</f>
      </c>
      <c s="14">
        <f>0+E30+E31</f>
      </c>
      <c s="13">
        <f>0+F30+F31</f>
      </c>
    </row>
    <row r="30" spans="1:6" ht="12.75">
      <c r="A30" s="11" t="s">
        <v>1212</v>
      </c>
      <c s="12" t="s">
        <v>1213</v>
      </c>
      <c s="14">
        <f>'SO 90-90'!K8+'SO 90-90'!M8</f>
      </c>
      <c s="14">
        <f>C30*0.21</f>
      </c>
      <c s="14">
        <f>C30+D30</f>
      </c>
      <c s="13">
        <f>'SO 90-90'!T7</f>
      </c>
    </row>
    <row r="31" spans="1:6" ht="12.75">
      <c r="A31" s="11" t="s">
        <v>1226</v>
      </c>
      <c s="12" t="s">
        <v>1227</v>
      </c>
      <c s="14">
        <f>'SO 98-98'!K8+'SO 98-98'!M8</f>
      </c>
      <c s="14">
        <f>C31*0.21</f>
      </c>
      <c s="14">
        <f>C31+D31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958</v>
      </c>
      <c s="41">
        <f>Rekapitulace!C24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958</v>
      </c>
      <c r="E4" s="26" t="s">
        <v>959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COUNTIFS(L8:L203,"=0",A8:A203,"P")+COUNTIFS(L8:L203,"",A8:A203,"P")+SUM(Q8:Q203)</f>
      </c>
    </row>
    <row r="8" spans="1:13" ht="12.75">
      <c r="A8" t="s">
        <v>45</v>
      </c>
      <c r="C8" s="28" t="s">
        <v>962</v>
      </c>
      <c r="E8" s="30" t="s">
        <v>961</v>
      </c>
      <c r="J8" s="29">
        <f>0+J9+J38+J43+J48+J57+J102+J115+J148+J169+J202</f>
      </c>
      <c s="29">
        <f>0+K9+K38+K43+K48+K57+K102+K115+K148+K169+K202</f>
      </c>
      <c s="29">
        <f>0+L9+L38+L43+L48+L57+L102+L115+L148+L169+L202</f>
      </c>
      <c s="29">
        <f>0+M9+M38+M43+M48+M57+M102+M115+M148+M169+M202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48</v>
      </c>
      <c s="34" t="s">
        <v>963</v>
      </c>
      <c s="35" t="s">
        <v>5</v>
      </c>
      <c s="6" t="s">
        <v>964</v>
      </c>
      <c s="36" t="s">
        <v>249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964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965</v>
      </c>
    </row>
    <row r="14" spans="1:16" ht="12.75">
      <c r="A14" t="s">
        <v>50</v>
      </c>
      <c s="34" t="s">
        <v>28</v>
      </c>
      <c s="34" t="s">
        <v>966</v>
      </c>
      <c s="35" t="s">
        <v>5</v>
      </c>
      <c s="6" t="s">
        <v>967</v>
      </c>
      <c s="36" t="s">
        <v>249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967</v>
      </c>
    </row>
    <row r="16" spans="1:5" ht="12.75">
      <c r="A16" s="35" t="s">
        <v>57</v>
      </c>
      <c r="E16" s="40" t="s">
        <v>5</v>
      </c>
    </row>
    <row r="17" spans="1:5" ht="25.5">
      <c r="A17" t="s">
        <v>58</v>
      </c>
      <c r="E17" s="39" t="s">
        <v>968</v>
      </c>
    </row>
    <row r="18" spans="1:16" ht="12.75">
      <c r="A18" t="s">
        <v>50</v>
      </c>
      <c s="34" t="s">
        <v>26</v>
      </c>
      <c s="34" t="s">
        <v>969</v>
      </c>
      <c s="35" t="s">
        <v>5</v>
      </c>
      <c s="6" t="s">
        <v>970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970</v>
      </c>
    </row>
    <row r="20" spans="1:5" ht="12.75">
      <c r="A20" s="35" t="s">
        <v>57</v>
      </c>
      <c r="E20" s="40" t="s">
        <v>5</v>
      </c>
    </row>
    <row r="21" spans="1:5" ht="63.75">
      <c r="A21" t="s">
        <v>58</v>
      </c>
      <c r="E21" s="39" t="s">
        <v>971</v>
      </c>
    </row>
    <row r="22" spans="1:16" ht="12.75">
      <c r="A22" t="s">
        <v>50</v>
      </c>
      <c s="34" t="s">
        <v>63</v>
      </c>
      <c s="34" t="s">
        <v>972</v>
      </c>
      <c s="35" t="s">
        <v>5</v>
      </c>
      <c s="6" t="s">
        <v>973</v>
      </c>
      <c s="36" t="s">
        <v>53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973</v>
      </c>
    </row>
    <row r="24" spans="1:5" ht="12.75">
      <c r="A24" s="35" t="s">
        <v>57</v>
      </c>
      <c r="E24" s="40" t="s">
        <v>5</v>
      </c>
    </row>
    <row r="25" spans="1:5" ht="229.5">
      <c r="A25" t="s">
        <v>58</v>
      </c>
      <c r="E25" s="39" t="s">
        <v>974</v>
      </c>
    </row>
    <row r="26" spans="1:16" ht="12.75">
      <c r="A26" t="s">
        <v>50</v>
      </c>
      <c s="34" t="s">
        <v>67</v>
      </c>
      <c s="34" t="s">
        <v>51</v>
      </c>
      <c s="35" t="s">
        <v>5</v>
      </c>
      <c s="6" t="s">
        <v>52</v>
      </c>
      <c s="36" t="s">
        <v>53</v>
      </c>
      <c s="37">
        <v>3.5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52</v>
      </c>
    </row>
    <row r="28" spans="1:5" ht="12.75">
      <c r="A28" s="35" t="s">
        <v>57</v>
      </c>
      <c r="E28" s="40" t="s">
        <v>5</v>
      </c>
    </row>
    <row r="29" spans="1:5" ht="229.5">
      <c r="A29" t="s">
        <v>58</v>
      </c>
      <c r="E29" s="39" t="s">
        <v>974</v>
      </c>
    </row>
    <row r="30" spans="1:16" ht="12.75">
      <c r="A30" t="s">
        <v>50</v>
      </c>
      <c s="34" t="s">
        <v>27</v>
      </c>
      <c s="34" t="s">
        <v>241</v>
      </c>
      <c s="35" t="s">
        <v>5</v>
      </c>
      <c s="6" t="s">
        <v>242</v>
      </c>
      <c s="36" t="s">
        <v>53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242</v>
      </c>
    </row>
    <row r="32" spans="1:5" ht="12.75">
      <c r="A32" s="35" t="s">
        <v>57</v>
      </c>
      <c r="E32" s="40" t="s">
        <v>5</v>
      </c>
    </row>
    <row r="33" spans="1:5" ht="153">
      <c r="A33" t="s">
        <v>58</v>
      </c>
      <c r="E33" s="39" t="s">
        <v>975</v>
      </c>
    </row>
    <row r="34" spans="1:16" ht="12.75">
      <c r="A34" t="s">
        <v>50</v>
      </c>
      <c s="34" t="s">
        <v>76</v>
      </c>
      <c s="34" t="s">
        <v>976</v>
      </c>
      <c s="35" t="s">
        <v>5</v>
      </c>
      <c s="6" t="s">
        <v>977</v>
      </c>
      <c s="36" t="s">
        <v>249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977</v>
      </c>
    </row>
    <row r="36" spans="1:5" ht="12.75">
      <c r="A36" s="35" t="s">
        <v>57</v>
      </c>
      <c r="E36" s="40" t="s">
        <v>5</v>
      </c>
    </row>
    <row r="37" spans="1:5" ht="38.25">
      <c r="A37" t="s">
        <v>58</v>
      </c>
      <c r="E37" s="39" t="s">
        <v>978</v>
      </c>
    </row>
    <row r="38" spans="1:13" ht="12.75">
      <c r="A38" t="s">
        <v>47</v>
      </c>
      <c r="C38" s="31" t="s">
        <v>28</v>
      </c>
      <c r="E38" s="33" t="s">
        <v>813</v>
      </c>
      <c r="J38" s="32">
        <f>0</f>
      </c>
      <c s="32">
        <f>0</f>
      </c>
      <c s="32">
        <f>0+L39</f>
      </c>
      <c s="32">
        <f>0+M39</f>
      </c>
    </row>
    <row r="39" spans="1:16" ht="12.75">
      <c r="A39" t="s">
        <v>50</v>
      </c>
      <c s="34" t="s">
        <v>79</v>
      </c>
      <c s="34" t="s">
        <v>979</v>
      </c>
      <c s="35" t="s">
        <v>5</v>
      </c>
      <c s="6" t="s">
        <v>980</v>
      </c>
      <c s="36" t="s">
        <v>53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980</v>
      </c>
    </row>
    <row r="41" spans="1:5" ht="12.75">
      <c r="A41" s="35" t="s">
        <v>57</v>
      </c>
      <c r="E41" s="40" t="s">
        <v>5</v>
      </c>
    </row>
    <row r="42" spans="1:5" ht="267.75">
      <c r="A42" t="s">
        <v>58</v>
      </c>
      <c r="E42" s="39" t="s">
        <v>981</v>
      </c>
    </row>
    <row r="43" spans="1:13" ht="12.75">
      <c r="A43" t="s">
        <v>47</v>
      </c>
      <c r="C43" s="31" t="s">
        <v>63</v>
      </c>
      <c r="E43" s="33" t="s">
        <v>547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50</v>
      </c>
      <c s="34" t="s">
        <v>84</v>
      </c>
      <c s="34" t="s">
        <v>64</v>
      </c>
      <c s="35" t="s">
        <v>5</v>
      </c>
      <c s="6" t="s">
        <v>65</v>
      </c>
      <c s="36" t="s">
        <v>53</v>
      </c>
      <c s="37">
        <v>0.5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65</v>
      </c>
    </row>
    <row r="46" spans="1:5" ht="12.75">
      <c r="A46" s="35" t="s">
        <v>57</v>
      </c>
      <c r="E46" s="40" t="s">
        <v>5</v>
      </c>
    </row>
    <row r="47" spans="1:5" ht="38.25">
      <c r="A47" t="s">
        <v>58</v>
      </c>
      <c r="E47" s="39" t="s">
        <v>982</v>
      </c>
    </row>
    <row r="48" spans="1:13" ht="12.75">
      <c r="A48" t="s">
        <v>47</v>
      </c>
      <c r="C48" s="31" t="s">
        <v>67</v>
      </c>
      <c r="E48" s="33" t="s">
        <v>554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50</v>
      </c>
      <c s="34" t="s">
        <v>91</v>
      </c>
      <c s="34" t="s">
        <v>983</v>
      </c>
      <c s="35" t="s">
        <v>5</v>
      </c>
      <c s="6" t="s">
        <v>984</v>
      </c>
      <c s="36" t="s">
        <v>53</v>
      </c>
      <c s="37">
        <v>0.5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28</v>
      </c>
    </row>
    <row r="50" spans="1:5" ht="12.75">
      <c r="A50" s="35" t="s">
        <v>55</v>
      </c>
      <c r="E50" s="39" t="s">
        <v>984</v>
      </c>
    </row>
    <row r="51" spans="1:5" ht="12.75">
      <c r="A51" s="35" t="s">
        <v>57</v>
      </c>
      <c r="E51" s="40" t="s">
        <v>5</v>
      </c>
    </row>
    <row r="52" spans="1:5" ht="38.25">
      <c r="A52" t="s">
        <v>58</v>
      </c>
      <c r="E52" s="39" t="s">
        <v>985</v>
      </c>
    </row>
    <row r="53" spans="1:16" ht="12.75">
      <c r="A53" t="s">
        <v>50</v>
      </c>
      <c s="34" t="s">
        <v>95</v>
      </c>
      <c s="34" t="s">
        <v>986</v>
      </c>
      <c s="35" t="s">
        <v>5</v>
      </c>
      <c s="6" t="s">
        <v>987</v>
      </c>
      <c s="36" t="s">
        <v>249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28</v>
      </c>
    </row>
    <row r="54" spans="1:5" ht="12.75">
      <c r="A54" s="35" t="s">
        <v>55</v>
      </c>
      <c r="E54" s="39" t="s">
        <v>987</v>
      </c>
    </row>
    <row r="55" spans="1:5" ht="12.75">
      <c r="A55" s="35" t="s">
        <v>57</v>
      </c>
      <c r="E55" s="40" t="s">
        <v>5</v>
      </c>
    </row>
    <row r="56" spans="1:5" ht="114.75">
      <c r="A56" t="s">
        <v>58</v>
      </c>
      <c r="E56" s="39" t="s">
        <v>988</v>
      </c>
    </row>
    <row r="57" spans="1:13" ht="12.75">
      <c r="A57" t="s">
        <v>47</v>
      </c>
      <c r="C57" s="31" t="s">
        <v>435</v>
      </c>
      <c r="E57" s="33" t="s">
        <v>989</v>
      </c>
      <c r="J57" s="32">
        <f>0</f>
      </c>
      <c s="32">
        <f>0</f>
      </c>
      <c s="32">
        <f>0+L58+L62+L66+L70+L74+L78+L82+L86+L90+L94+L98</f>
      </c>
      <c s="32">
        <f>0+M58+M62+M66+M70+M74+M78+M82+M86+M90+M94+M98</f>
      </c>
    </row>
    <row r="58" spans="1:16" ht="12.75">
      <c r="A58" t="s">
        <v>50</v>
      </c>
      <c s="34" t="s">
        <v>98</v>
      </c>
      <c s="34" t="s">
        <v>990</v>
      </c>
      <c s="35" t="s">
        <v>5</v>
      </c>
      <c s="6" t="s">
        <v>991</v>
      </c>
      <c s="36" t="s">
        <v>101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991</v>
      </c>
    </row>
    <row r="60" spans="1:5" ht="12.75">
      <c r="A60" s="35" t="s">
        <v>57</v>
      </c>
      <c r="E60" s="40" t="s">
        <v>5</v>
      </c>
    </row>
    <row r="61" spans="1:5" ht="51">
      <c r="A61" t="s">
        <v>58</v>
      </c>
      <c r="E61" s="39" t="s">
        <v>992</v>
      </c>
    </row>
    <row r="62" spans="1:16" ht="12.75">
      <c r="A62" t="s">
        <v>50</v>
      </c>
      <c s="34" t="s">
        <v>71</v>
      </c>
      <c s="34" t="s">
        <v>993</v>
      </c>
      <c s="35" t="s">
        <v>5</v>
      </c>
      <c s="6" t="s">
        <v>994</v>
      </c>
      <c s="36" t="s">
        <v>61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994</v>
      </c>
    </row>
    <row r="64" spans="1:5" ht="12.75">
      <c r="A64" s="35" t="s">
        <v>57</v>
      </c>
      <c r="E64" s="40" t="s">
        <v>5</v>
      </c>
    </row>
    <row r="65" spans="1:5" ht="51">
      <c r="A65" t="s">
        <v>58</v>
      </c>
      <c r="E65" s="39" t="s">
        <v>995</v>
      </c>
    </row>
    <row r="66" spans="1:16" ht="12.75">
      <c r="A66" t="s">
        <v>50</v>
      </c>
      <c s="34" t="s">
        <v>77</v>
      </c>
      <c s="34" t="s">
        <v>68</v>
      </c>
      <c s="35" t="s">
        <v>5</v>
      </c>
      <c s="6" t="s">
        <v>69</v>
      </c>
      <c s="36" t="s">
        <v>61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69</v>
      </c>
    </row>
    <row r="68" spans="1:5" ht="12.75">
      <c r="A68" s="35" t="s">
        <v>57</v>
      </c>
      <c r="E68" s="40" t="s">
        <v>5</v>
      </c>
    </row>
    <row r="69" spans="1:5" ht="51">
      <c r="A69" t="s">
        <v>58</v>
      </c>
      <c r="E69" s="39" t="s">
        <v>995</v>
      </c>
    </row>
    <row r="70" spans="1:16" ht="12.75">
      <c r="A70" t="s">
        <v>50</v>
      </c>
      <c s="34" t="s">
        <v>80</v>
      </c>
      <c s="34" t="s">
        <v>996</v>
      </c>
      <c s="35" t="s">
        <v>5</v>
      </c>
      <c s="6" t="s">
        <v>997</v>
      </c>
      <c s="36" t="s">
        <v>61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997</v>
      </c>
    </row>
    <row r="72" spans="1:5" ht="12.75">
      <c r="A72" s="35" t="s">
        <v>57</v>
      </c>
      <c r="E72" s="40" t="s">
        <v>5</v>
      </c>
    </row>
    <row r="73" spans="1:5" ht="76.5">
      <c r="A73" t="s">
        <v>58</v>
      </c>
      <c r="E73" s="39" t="s">
        <v>998</v>
      </c>
    </row>
    <row r="74" spans="1:16" ht="12.75">
      <c r="A74" t="s">
        <v>50</v>
      </c>
      <c s="34" t="s">
        <v>85</v>
      </c>
      <c s="34" t="s">
        <v>999</v>
      </c>
      <c s="35" t="s">
        <v>5</v>
      </c>
      <c s="6" t="s">
        <v>1000</v>
      </c>
      <c s="36" t="s">
        <v>53</v>
      </c>
      <c s="37">
        <v>0.5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499</v>
      </c>
      <c>
        <f>(M74*21)/100</f>
      </c>
      <c t="s">
        <v>28</v>
      </c>
    </row>
    <row r="75" spans="1:5" ht="12.75">
      <c r="A75" s="35" t="s">
        <v>55</v>
      </c>
      <c r="E75" s="39" t="s">
        <v>1000</v>
      </c>
    </row>
    <row r="76" spans="1:5" ht="12.75">
      <c r="A76" s="35" t="s">
        <v>57</v>
      </c>
      <c r="E76" s="40" t="s">
        <v>5</v>
      </c>
    </row>
    <row r="77" spans="1:5" ht="76.5">
      <c r="A77" t="s">
        <v>58</v>
      </c>
      <c r="E77" s="39" t="s">
        <v>1001</v>
      </c>
    </row>
    <row r="78" spans="1:16" ht="25.5">
      <c r="A78" t="s">
        <v>50</v>
      </c>
      <c s="34" t="s">
        <v>111</v>
      </c>
      <c s="34" t="s">
        <v>1002</v>
      </c>
      <c s="35" t="s">
        <v>5</v>
      </c>
      <c s="6" t="s">
        <v>1003</v>
      </c>
      <c s="36" t="s">
        <v>61</v>
      </c>
      <c s="37">
        <v>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25.5">
      <c r="A79" s="35" t="s">
        <v>55</v>
      </c>
      <c r="E79" s="39" t="s">
        <v>1003</v>
      </c>
    </row>
    <row r="80" spans="1:5" ht="12.75">
      <c r="A80" s="35" t="s">
        <v>57</v>
      </c>
      <c r="E80" s="40" t="s">
        <v>5</v>
      </c>
    </row>
    <row r="81" spans="1:5" ht="25.5">
      <c r="A81" t="s">
        <v>58</v>
      </c>
      <c r="E81" s="39" t="s">
        <v>1004</v>
      </c>
    </row>
    <row r="82" spans="1:16" ht="25.5">
      <c r="A82" t="s">
        <v>50</v>
      </c>
      <c s="34" t="s">
        <v>114</v>
      </c>
      <c s="34" t="s">
        <v>1005</v>
      </c>
      <c s="35" t="s">
        <v>5</v>
      </c>
      <c s="6" t="s">
        <v>1006</v>
      </c>
      <c s="36" t="s">
        <v>101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499</v>
      </c>
      <c>
        <f>(M82*21)/100</f>
      </c>
      <c t="s">
        <v>28</v>
      </c>
    </row>
    <row r="83" spans="1:5" ht="25.5">
      <c r="A83" s="35" t="s">
        <v>55</v>
      </c>
      <c r="E83" s="39" t="s">
        <v>1006</v>
      </c>
    </row>
    <row r="84" spans="1:5" ht="12.75">
      <c r="A84" s="35" t="s">
        <v>57</v>
      </c>
      <c r="E84" s="40" t="s">
        <v>5</v>
      </c>
    </row>
    <row r="85" spans="1:5" ht="89.25">
      <c r="A85" t="s">
        <v>58</v>
      </c>
      <c r="E85" s="39" t="s">
        <v>1007</v>
      </c>
    </row>
    <row r="86" spans="1:16" ht="12.75">
      <c r="A86" t="s">
        <v>50</v>
      </c>
      <c s="34" t="s">
        <v>117</v>
      </c>
      <c s="34" t="s">
        <v>1008</v>
      </c>
      <c s="35" t="s">
        <v>5</v>
      </c>
      <c s="6" t="s">
        <v>1009</v>
      </c>
      <c s="36" t="s">
        <v>101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1009</v>
      </c>
    </row>
    <row r="88" spans="1:5" ht="12.75">
      <c r="A88" s="35" t="s">
        <v>57</v>
      </c>
      <c r="E88" s="40" t="s">
        <v>5</v>
      </c>
    </row>
    <row r="89" spans="1:5" ht="51">
      <c r="A89" t="s">
        <v>58</v>
      </c>
      <c r="E89" s="39" t="s">
        <v>1010</v>
      </c>
    </row>
    <row r="90" spans="1:16" ht="12.75">
      <c r="A90" t="s">
        <v>50</v>
      </c>
      <c s="34" t="s">
        <v>120</v>
      </c>
      <c s="34" t="s">
        <v>1011</v>
      </c>
      <c s="35" t="s">
        <v>5</v>
      </c>
      <c s="6" t="s">
        <v>1012</v>
      </c>
      <c s="36" t="s">
        <v>101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1012</v>
      </c>
    </row>
    <row r="92" spans="1:5" ht="12.75">
      <c r="A92" s="35" t="s">
        <v>57</v>
      </c>
      <c r="E92" s="40" t="s">
        <v>5</v>
      </c>
    </row>
    <row r="93" spans="1:5" ht="51">
      <c r="A93" t="s">
        <v>58</v>
      </c>
      <c r="E93" s="39" t="s">
        <v>1010</v>
      </c>
    </row>
    <row r="94" spans="1:16" ht="25.5">
      <c r="A94" t="s">
        <v>50</v>
      </c>
      <c s="34" t="s">
        <v>124</v>
      </c>
      <c s="34" t="s">
        <v>1013</v>
      </c>
      <c s="35" t="s">
        <v>5</v>
      </c>
      <c s="6" t="s">
        <v>1014</v>
      </c>
      <c s="36" t="s">
        <v>101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25.5">
      <c r="A95" s="35" t="s">
        <v>55</v>
      </c>
      <c r="E95" s="39" t="s">
        <v>1014</v>
      </c>
    </row>
    <row r="96" spans="1:5" ht="12.75">
      <c r="A96" s="35" t="s">
        <v>57</v>
      </c>
      <c r="E96" s="40" t="s">
        <v>5</v>
      </c>
    </row>
    <row r="97" spans="1:5" ht="51">
      <c r="A97" t="s">
        <v>58</v>
      </c>
      <c r="E97" s="39" t="s">
        <v>1015</v>
      </c>
    </row>
    <row r="98" spans="1:16" ht="12.75">
      <c r="A98" t="s">
        <v>50</v>
      </c>
      <c s="34" t="s">
        <v>127</v>
      </c>
      <c s="34" t="s">
        <v>1016</v>
      </c>
      <c s="35" t="s">
        <v>5</v>
      </c>
      <c s="6" t="s">
        <v>1017</v>
      </c>
      <c s="36" t="s">
        <v>249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499</v>
      </c>
      <c>
        <f>(M98*21)/100</f>
      </c>
      <c t="s">
        <v>28</v>
      </c>
    </row>
    <row r="99" spans="1:5" ht="12.75">
      <c r="A99" s="35" t="s">
        <v>55</v>
      </c>
      <c r="E99" s="39" t="s">
        <v>1017</v>
      </c>
    </row>
    <row r="100" spans="1:5" ht="12.75">
      <c r="A100" s="35" t="s">
        <v>57</v>
      </c>
      <c r="E100" s="40" t="s">
        <v>5</v>
      </c>
    </row>
    <row r="101" spans="1:5" ht="102">
      <c r="A101" t="s">
        <v>58</v>
      </c>
      <c r="E101" s="39" t="s">
        <v>1018</v>
      </c>
    </row>
    <row r="102" spans="1:13" ht="12.75">
      <c r="A102" t="s">
        <v>47</v>
      </c>
      <c r="C102" s="31" t="s">
        <v>1019</v>
      </c>
      <c r="E102" s="33" t="s">
        <v>1020</v>
      </c>
      <c r="J102" s="32">
        <f>0</f>
      </c>
      <c s="32">
        <f>0</f>
      </c>
      <c s="32">
        <f>0+L103+L107+L111</f>
      </c>
      <c s="32">
        <f>0+M103+M107+M111</f>
      </c>
    </row>
    <row r="103" spans="1:16" ht="12.75">
      <c r="A103" t="s">
        <v>50</v>
      </c>
      <c s="34" t="s">
        <v>130</v>
      </c>
      <c s="34" t="s">
        <v>1021</v>
      </c>
      <c s="35" t="s">
        <v>5</v>
      </c>
      <c s="6" t="s">
        <v>1022</v>
      </c>
      <c s="36" t="s">
        <v>61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1022</v>
      </c>
    </row>
    <row r="105" spans="1:5" ht="12.75">
      <c r="A105" s="35" t="s">
        <v>57</v>
      </c>
      <c r="E105" s="40" t="s">
        <v>5</v>
      </c>
    </row>
    <row r="106" spans="1:5" ht="51">
      <c r="A106" t="s">
        <v>58</v>
      </c>
      <c r="E106" s="39" t="s">
        <v>1023</v>
      </c>
    </row>
    <row r="107" spans="1:16" ht="12.75">
      <c r="A107" t="s">
        <v>50</v>
      </c>
      <c s="34" t="s">
        <v>133</v>
      </c>
      <c s="34" t="s">
        <v>1024</v>
      </c>
      <c s="35" t="s">
        <v>5</v>
      </c>
      <c s="6" t="s">
        <v>1025</v>
      </c>
      <c s="36" t="s">
        <v>101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1025</v>
      </c>
    </row>
    <row r="109" spans="1:5" ht="12.75">
      <c r="A109" s="35" t="s">
        <v>57</v>
      </c>
      <c r="E109" s="40" t="s">
        <v>5</v>
      </c>
    </row>
    <row r="110" spans="1:5" ht="25.5">
      <c r="A110" t="s">
        <v>58</v>
      </c>
      <c r="E110" s="39" t="s">
        <v>1026</v>
      </c>
    </row>
    <row r="111" spans="1:16" ht="12.75">
      <c r="A111" t="s">
        <v>50</v>
      </c>
      <c s="34" t="s">
        <v>136</v>
      </c>
      <c s="34" t="s">
        <v>1027</v>
      </c>
      <c s="35" t="s">
        <v>5</v>
      </c>
      <c s="6" t="s">
        <v>1028</v>
      </c>
      <c s="36" t="s">
        <v>101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1028</v>
      </c>
    </row>
    <row r="113" spans="1:5" ht="12.75">
      <c r="A113" s="35" t="s">
        <v>57</v>
      </c>
      <c r="E113" s="40" t="s">
        <v>5</v>
      </c>
    </row>
    <row r="114" spans="1:5" ht="38.25">
      <c r="A114" t="s">
        <v>58</v>
      </c>
      <c r="E114" s="39" t="s">
        <v>1029</v>
      </c>
    </row>
    <row r="115" spans="1:13" ht="12.75">
      <c r="A115" t="s">
        <v>47</v>
      </c>
      <c r="C115" s="31" t="s">
        <v>1030</v>
      </c>
      <c r="E115" s="33" t="s">
        <v>1031</v>
      </c>
      <c r="J115" s="32">
        <f>0</f>
      </c>
      <c s="32">
        <f>0</f>
      </c>
      <c s="32">
        <f>0+L116+L120+L124+L128+L132+L136+L140+L144</f>
      </c>
      <c s="32">
        <f>0+M116+M120+M124+M128+M132+M136+M140+M144</f>
      </c>
    </row>
    <row r="116" spans="1:16" ht="12.75">
      <c r="A116" t="s">
        <v>50</v>
      </c>
      <c s="34" t="s">
        <v>139</v>
      </c>
      <c s="34" t="s">
        <v>1032</v>
      </c>
      <c s="35" t="s">
        <v>5</v>
      </c>
      <c s="6" t="s">
        <v>1033</v>
      </c>
      <c s="36" t="s">
        <v>61</v>
      </c>
      <c s="37">
        <v>690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12.75">
      <c r="A117" s="35" t="s">
        <v>55</v>
      </c>
      <c r="E117" s="39" t="s">
        <v>1033</v>
      </c>
    </row>
    <row r="118" spans="1:5" ht="12.75">
      <c r="A118" s="35" t="s">
        <v>57</v>
      </c>
      <c r="E118" s="40" t="s">
        <v>5</v>
      </c>
    </row>
    <row r="119" spans="1:5" ht="38.25">
      <c r="A119" t="s">
        <v>58</v>
      </c>
      <c r="E119" s="39" t="s">
        <v>1034</v>
      </c>
    </row>
    <row r="120" spans="1:16" ht="12.75">
      <c r="A120" t="s">
        <v>50</v>
      </c>
      <c s="34" t="s">
        <v>142</v>
      </c>
      <c s="34" t="s">
        <v>1035</v>
      </c>
      <c s="35" t="s">
        <v>5</v>
      </c>
      <c s="6" t="s">
        <v>1036</v>
      </c>
      <c s="36" t="s">
        <v>61</v>
      </c>
      <c s="37">
        <v>370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28</v>
      </c>
    </row>
    <row r="121" spans="1:5" ht="12.75">
      <c r="A121" s="35" t="s">
        <v>55</v>
      </c>
      <c r="E121" s="39" t="s">
        <v>1036</v>
      </c>
    </row>
    <row r="122" spans="1:5" ht="12.75">
      <c r="A122" s="35" t="s">
        <v>57</v>
      </c>
      <c r="E122" s="40" t="s">
        <v>5</v>
      </c>
    </row>
    <row r="123" spans="1:5" ht="38.25">
      <c r="A123" t="s">
        <v>58</v>
      </c>
      <c r="E123" s="39" t="s">
        <v>1034</v>
      </c>
    </row>
    <row r="124" spans="1:16" ht="12.75">
      <c r="A124" t="s">
        <v>50</v>
      </c>
      <c s="34" t="s">
        <v>145</v>
      </c>
      <c s="34" t="s">
        <v>1037</v>
      </c>
      <c s="35" t="s">
        <v>5</v>
      </c>
      <c s="6" t="s">
        <v>1038</v>
      </c>
      <c s="36" t="s">
        <v>61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28</v>
      </c>
    </row>
    <row r="125" spans="1:5" ht="12.75">
      <c r="A125" s="35" t="s">
        <v>55</v>
      </c>
      <c r="E125" s="39" t="s">
        <v>1038</v>
      </c>
    </row>
    <row r="126" spans="1:5" ht="12.75">
      <c r="A126" s="35" t="s">
        <v>57</v>
      </c>
      <c r="E126" s="40" t="s">
        <v>5</v>
      </c>
    </row>
    <row r="127" spans="1:5" ht="38.25">
      <c r="A127" t="s">
        <v>58</v>
      </c>
      <c r="E127" s="39" t="s">
        <v>1034</v>
      </c>
    </row>
    <row r="128" spans="1:16" ht="12.75">
      <c r="A128" t="s">
        <v>50</v>
      </c>
      <c s="34" t="s">
        <v>148</v>
      </c>
      <c s="34" t="s">
        <v>1039</v>
      </c>
      <c s="35" t="s">
        <v>5</v>
      </c>
      <c s="6" t="s">
        <v>1040</v>
      </c>
      <c s="36" t="s">
        <v>61</v>
      </c>
      <c s="37">
        <v>110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12.75">
      <c r="A129" s="35" t="s">
        <v>55</v>
      </c>
      <c r="E129" s="39" t="s">
        <v>1040</v>
      </c>
    </row>
    <row r="130" spans="1:5" ht="12.75">
      <c r="A130" s="35" t="s">
        <v>57</v>
      </c>
      <c r="E130" s="40" t="s">
        <v>5</v>
      </c>
    </row>
    <row r="131" spans="1:5" ht="38.25">
      <c r="A131" t="s">
        <v>58</v>
      </c>
      <c r="E131" s="39" t="s">
        <v>1041</v>
      </c>
    </row>
    <row r="132" spans="1:16" ht="12.75">
      <c r="A132" t="s">
        <v>50</v>
      </c>
      <c s="34" t="s">
        <v>152</v>
      </c>
      <c s="34" t="s">
        <v>1042</v>
      </c>
      <c s="35" t="s">
        <v>5</v>
      </c>
      <c s="6" t="s">
        <v>1043</v>
      </c>
      <c s="36" t="s">
        <v>61</v>
      </c>
      <c s="37">
        <v>110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28</v>
      </c>
    </row>
    <row r="133" spans="1:5" ht="12.75">
      <c r="A133" s="35" t="s">
        <v>55</v>
      </c>
      <c r="E133" s="39" t="s">
        <v>1043</v>
      </c>
    </row>
    <row r="134" spans="1:5" ht="12.75">
      <c r="A134" s="35" t="s">
        <v>57</v>
      </c>
      <c r="E134" s="40" t="s">
        <v>5</v>
      </c>
    </row>
    <row r="135" spans="1:5" ht="38.25">
      <c r="A135" t="s">
        <v>58</v>
      </c>
      <c r="E135" s="39" t="s">
        <v>1044</v>
      </c>
    </row>
    <row r="136" spans="1:16" ht="25.5">
      <c r="A136" t="s">
        <v>50</v>
      </c>
      <c s="34" t="s">
        <v>155</v>
      </c>
      <c s="34" t="s">
        <v>1045</v>
      </c>
      <c s="35" t="s">
        <v>5</v>
      </c>
      <c s="6" t="s">
        <v>1046</v>
      </c>
      <c s="36" t="s">
        <v>101</v>
      </c>
      <c s="37">
        <v>20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28</v>
      </c>
    </row>
    <row r="137" spans="1:5" ht="25.5">
      <c r="A137" s="35" t="s">
        <v>55</v>
      </c>
      <c r="E137" s="39" t="s">
        <v>1046</v>
      </c>
    </row>
    <row r="138" spans="1:5" ht="12.75">
      <c r="A138" s="35" t="s">
        <v>57</v>
      </c>
      <c r="E138" s="40" t="s">
        <v>5</v>
      </c>
    </row>
    <row r="139" spans="1:5" ht="38.25">
      <c r="A139" t="s">
        <v>58</v>
      </c>
      <c r="E139" s="39" t="s">
        <v>1047</v>
      </c>
    </row>
    <row r="140" spans="1:16" ht="25.5">
      <c r="A140" t="s">
        <v>50</v>
      </c>
      <c s="34" t="s">
        <v>158</v>
      </c>
      <c s="34" t="s">
        <v>1048</v>
      </c>
      <c s="35" t="s">
        <v>5</v>
      </c>
      <c s="6" t="s">
        <v>1049</v>
      </c>
      <c s="36" t="s">
        <v>101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28</v>
      </c>
    </row>
    <row r="141" spans="1:5" ht="25.5">
      <c r="A141" s="35" t="s">
        <v>55</v>
      </c>
      <c r="E141" s="39" t="s">
        <v>1049</v>
      </c>
    </row>
    <row r="142" spans="1:5" ht="12.75">
      <c r="A142" s="35" t="s">
        <v>57</v>
      </c>
      <c r="E142" s="40" t="s">
        <v>5</v>
      </c>
    </row>
    <row r="143" spans="1:5" ht="38.25">
      <c r="A143" t="s">
        <v>58</v>
      </c>
      <c r="E143" s="39" t="s">
        <v>1047</v>
      </c>
    </row>
    <row r="144" spans="1:16" ht="12.75">
      <c r="A144" t="s">
        <v>50</v>
      </c>
      <c s="34" t="s">
        <v>161</v>
      </c>
      <c s="34" t="s">
        <v>1050</v>
      </c>
      <c s="35" t="s">
        <v>5</v>
      </c>
      <c s="6" t="s">
        <v>1051</v>
      </c>
      <c s="36" t="s">
        <v>101</v>
      </c>
      <c s="37">
        <v>20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12.75">
      <c r="A145" s="35" t="s">
        <v>55</v>
      </c>
      <c r="E145" s="39" t="s">
        <v>1051</v>
      </c>
    </row>
    <row r="146" spans="1:5" ht="12.75">
      <c r="A146" s="35" t="s">
        <v>57</v>
      </c>
      <c r="E146" s="40" t="s">
        <v>5</v>
      </c>
    </row>
    <row r="147" spans="1:5" ht="25.5">
      <c r="A147" t="s">
        <v>58</v>
      </c>
      <c r="E147" s="39" t="s">
        <v>1052</v>
      </c>
    </row>
    <row r="148" spans="1:13" ht="12.75">
      <c r="A148" t="s">
        <v>47</v>
      </c>
      <c r="C148" s="31" t="s">
        <v>1053</v>
      </c>
      <c r="E148" s="33" t="s">
        <v>1054</v>
      </c>
      <c r="J148" s="32">
        <f>0</f>
      </c>
      <c s="32">
        <f>0</f>
      </c>
      <c s="32">
        <f>0+L149+L153+L157+L161+L165</f>
      </c>
      <c s="32">
        <f>0+M149+M153+M157+M161+M165</f>
      </c>
    </row>
    <row r="149" spans="1:16" ht="12.75">
      <c r="A149" t="s">
        <v>50</v>
      </c>
      <c s="34" t="s">
        <v>165</v>
      </c>
      <c s="34" t="s">
        <v>1055</v>
      </c>
      <c s="35" t="s">
        <v>5</v>
      </c>
      <c s="6" t="s">
        <v>1056</v>
      </c>
      <c s="36" t="s">
        <v>101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12.75">
      <c r="A150" s="35" t="s">
        <v>55</v>
      </c>
      <c r="E150" s="39" t="s">
        <v>1056</v>
      </c>
    </row>
    <row r="151" spans="1:5" ht="12.75">
      <c r="A151" s="35" t="s">
        <v>57</v>
      </c>
      <c r="E151" s="40" t="s">
        <v>5</v>
      </c>
    </row>
    <row r="152" spans="1:5" ht="89.25">
      <c r="A152" t="s">
        <v>58</v>
      </c>
      <c r="E152" s="39" t="s">
        <v>1057</v>
      </c>
    </row>
    <row r="153" spans="1:16" ht="12.75">
      <c r="A153" t="s">
        <v>50</v>
      </c>
      <c s="34" t="s">
        <v>168</v>
      </c>
      <c s="34" t="s">
        <v>1058</v>
      </c>
      <c s="35" t="s">
        <v>5</v>
      </c>
      <c s="6" t="s">
        <v>1059</v>
      </c>
      <c s="36" t="s">
        <v>101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28</v>
      </c>
    </row>
    <row r="154" spans="1:5" ht="12.75">
      <c r="A154" s="35" t="s">
        <v>55</v>
      </c>
      <c r="E154" s="39" t="s">
        <v>1059</v>
      </c>
    </row>
    <row r="155" spans="1:5" ht="12.75">
      <c r="A155" s="35" t="s">
        <v>57</v>
      </c>
      <c r="E155" s="40" t="s">
        <v>5</v>
      </c>
    </row>
    <row r="156" spans="1:5" ht="76.5">
      <c r="A156" t="s">
        <v>58</v>
      </c>
      <c r="E156" s="39" t="s">
        <v>1060</v>
      </c>
    </row>
    <row r="157" spans="1:16" ht="25.5">
      <c r="A157" t="s">
        <v>50</v>
      </c>
      <c s="34" t="s">
        <v>171</v>
      </c>
      <c s="34" t="s">
        <v>1061</v>
      </c>
      <c s="35" t="s">
        <v>5</v>
      </c>
      <c s="6" t="s">
        <v>1062</v>
      </c>
      <c s="36" t="s">
        <v>101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25.5">
      <c r="A158" s="35" t="s">
        <v>55</v>
      </c>
      <c r="E158" s="39" t="s">
        <v>1062</v>
      </c>
    </row>
    <row r="159" spans="1:5" ht="12.75">
      <c r="A159" s="35" t="s">
        <v>57</v>
      </c>
      <c r="E159" s="40" t="s">
        <v>5</v>
      </c>
    </row>
    <row r="160" spans="1:5" ht="51">
      <c r="A160" t="s">
        <v>58</v>
      </c>
      <c r="E160" s="39" t="s">
        <v>1063</v>
      </c>
    </row>
    <row r="161" spans="1:16" ht="25.5">
      <c r="A161" t="s">
        <v>50</v>
      </c>
      <c s="34" t="s">
        <v>175</v>
      </c>
      <c s="34" t="s">
        <v>1064</v>
      </c>
      <c s="35" t="s">
        <v>5</v>
      </c>
      <c s="6" t="s">
        <v>1065</v>
      </c>
      <c s="36" t="s">
        <v>101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28</v>
      </c>
    </row>
    <row r="162" spans="1:5" ht="25.5">
      <c r="A162" s="35" t="s">
        <v>55</v>
      </c>
      <c r="E162" s="39" t="s">
        <v>1065</v>
      </c>
    </row>
    <row r="163" spans="1:5" ht="12.75">
      <c r="A163" s="35" t="s">
        <v>57</v>
      </c>
      <c r="E163" s="40" t="s">
        <v>5</v>
      </c>
    </row>
    <row r="164" spans="1:5" ht="51">
      <c r="A164" t="s">
        <v>58</v>
      </c>
      <c r="E164" s="39" t="s">
        <v>1066</v>
      </c>
    </row>
    <row r="165" spans="1:16" ht="25.5">
      <c r="A165" t="s">
        <v>50</v>
      </c>
      <c s="34" t="s">
        <v>178</v>
      </c>
      <c s="34" t="s">
        <v>1067</v>
      </c>
      <c s="35" t="s">
        <v>5</v>
      </c>
      <c s="6" t="s">
        <v>1068</v>
      </c>
      <c s="36" t="s">
        <v>101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28</v>
      </c>
    </row>
    <row r="166" spans="1:5" ht="25.5">
      <c r="A166" s="35" t="s">
        <v>55</v>
      </c>
      <c r="E166" s="39" t="s">
        <v>1068</v>
      </c>
    </row>
    <row r="167" spans="1:5" ht="12.75">
      <c r="A167" s="35" t="s">
        <v>57</v>
      </c>
      <c r="E167" s="40" t="s">
        <v>5</v>
      </c>
    </row>
    <row r="168" spans="1:5" ht="38.25">
      <c r="A168" t="s">
        <v>58</v>
      </c>
      <c r="E168" s="39" t="s">
        <v>1069</v>
      </c>
    </row>
    <row r="169" spans="1:13" ht="12.75">
      <c r="A169" t="s">
        <v>47</v>
      </c>
      <c r="C169" s="31" t="s">
        <v>1070</v>
      </c>
      <c r="E169" s="33" t="s">
        <v>1071</v>
      </c>
      <c r="J169" s="32">
        <f>0</f>
      </c>
      <c s="32">
        <f>0</f>
      </c>
      <c s="32">
        <f>0+L170+L174+L178+L182+L186+L190+L194+L198</f>
      </c>
      <c s="32">
        <f>0+M170+M174+M178+M182+M186+M190+M194+M198</f>
      </c>
    </row>
    <row r="170" spans="1:16" ht="12.75">
      <c r="A170" t="s">
        <v>50</v>
      </c>
      <c s="34" t="s">
        <v>182</v>
      </c>
      <c s="34" t="s">
        <v>1072</v>
      </c>
      <c s="35" t="s">
        <v>5</v>
      </c>
      <c s="6" t="s">
        <v>1073</v>
      </c>
      <c s="36" t="s">
        <v>101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12.75">
      <c r="A171" s="35" t="s">
        <v>55</v>
      </c>
      <c r="E171" s="39" t="s">
        <v>1073</v>
      </c>
    </row>
    <row r="172" spans="1:5" ht="12.75">
      <c r="A172" s="35" t="s">
        <v>57</v>
      </c>
      <c r="E172" s="40" t="s">
        <v>5</v>
      </c>
    </row>
    <row r="173" spans="1:5" ht="51">
      <c r="A173" t="s">
        <v>58</v>
      </c>
      <c r="E173" s="39" t="s">
        <v>1074</v>
      </c>
    </row>
    <row r="174" spans="1:16" ht="25.5">
      <c r="A174" t="s">
        <v>50</v>
      </c>
      <c s="34" t="s">
        <v>185</v>
      </c>
      <c s="34" t="s">
        <v>1075</v>
      </c>
      <c s="35" t="s">
        <v>5</v>
      </c>
      <c s="6" t="s">
        <v>1076</v>
      </c>
      <c s="36" t="s">
        <v>101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28</v>
      </c>
    </row>
    <row r="175" spans="1:5" ht="25.5">
      <c r="A175" s="35" t="s">
        <v>55</v>
      </c>
      <c r="E175" s="39" t="s">
        <v>1076</v>
      </c>
    </row>
    <row r="176" spans="1:5" ht="12.75">
      <c r="A176" s="35" t="s">
        <v>57</v>
      </c>
      <c r="E176" s="40" t="s">
        <v>5</v>
      </c>
    </row>
    <row r="177" spans="1:5" ht="63.75">
      <c r="A177" t="s">
        <v>58</v>
      </c>
      <c r="E177" s="39" t="s">
        <v>1077</v>
      </c>
    </row>
    <row r="178" spans="1:16" ht="25.5">
      <c r="A178" t="s">
        <v>50</v>
      </c>
      <c s="34" t="s">
        <v>188</v>
      </c>
      <c s="34" t="s">
        <v>1078</v>
      </c>
      <c s="35" t="s">
        <v>5</v>
      </c>
      <c s="6" t="s">
        <v>1079</v>
      </c>
      <c s="36" t="s">
        <v>101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25.5">
      <c r="A179" s="35" t="s">
        <v>55</v>
      </c>
      <c r="E179" s="39" t="s">
        <v>1079</v>
      </c>
    </row>
    <row r="180" spans="1:5" ht="12.75">
      <c r="A180" s="35" t="s">
        <v>57</v>
      </c>
      <c r="E180" s="40" t="s">
        <v>5</v>
      </c>
    </row>
    <row r="181" spans="1:5" ht="38.25">
      <c r="A181" t="s">
        <v>58</v>
      </c>
      <c r="E181" s="39" t="s">
        <v>1080</v>
      </c>
    </row>
    <row r="182" spans="1:16" ht="12.75">
      <c r="A182" t="s">
        <v>50</v>
      </c>
      <c s="34" t="s">
        <v>192</v>
      </c>
      <c s="34" t="s">
        <v>1081</v>
      </c>
      <c s="35" t="s">
        <v>5</v>
      </c>
      <c s="6" t="s">
        <v>1082</v>
      </c>
      <c s="36" t="s">
        <v>101</v>
      </c>
      <c s="37">
        <v>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12.75">
      <c r="A183" s="35" t="s">
        <v>55</v>
      </c>
      <c r="E183" s="39" t="s">
        <v>1082</v>
      </c>
    </row>
    <row r="184" spans="1:5" ht="12.75">
      <c r="A184" s="35" t="s">
        <v>57</v>
      </c>
      <c r="E184" s="40" t="s">
        <v>5</v>
      </c>
    </row>
    <row r="185" spans="1:5" ht="38.25">
      <c r="A185" t="s">
        <v>58</v>
      </c>
      <c r="E185" s="39" t="s">
        <v>1083</v>
      </c>
    </row>
    <row r="186" spans="1:16" ht="12.75">
      <c r="A186" t="s">
        <v>50</v>
      </c>
      <c s="34" t="s">
        <v>195</v>
      </c>
      <c s="34" t="s">
        <v>1084</v>
      </c>
      <c s="35" t="s">
        <v>5</v>
      </c>
      <c s="6" t="s">
        <v>1085</v>
      </c>
      <c s="36" t="s">
        <v>101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12.75">
      <c r="A187" s="35" t="s">
        <v>55</v>
      </c>
      <c r="E187" s="39" t="s">
        <v>1085</v>
      </c>
    </row>
    <row r="188" spans="1:5" ht="12.75">
      <c r="A188" s="35" t="s">
        <v>57</v>
      </c>
      <c r="E188" s="40" t="s">
        <v>5</v>
      </c>
    </row>
    <row r="189" spans="1:5" ht="38.25">
      <c r="A189" t="s">
        <v>58</v>
      </c>
      <c r="E189" s="39" t="s">
        <v>1083</v>
      </c>
    </row>
    <row r="190" spans="1:16" ht="12.75">
      <c r="A190" t="s">
        <v>50</v>
      </c>
      <c s="34" t="s">
        <v>198</v>
      </c>
      <c s="34" t="s">
        <v>1086</v>
      </c>
      <c s="35" t="s">
        <v>5</v>
      </c>
      <c s="6" t="s">
        <v>1087</v>
      </c>
      <c s="36" t="s">
        <v>164</v>
      </c>
      <c s="37">
        <v>24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28</v>
      </c>
    </row>
    <row r="191" spans="1:5" ht="12.75">
      <c r="A191" s="35" t="s">
        <v>55</v>
      </c>
      <c r="E191" s="39" t="s">
        <v>1087</v>
      </c>
    </row>
    <row r="192" spans="1:5" ht="12.75">
      <c r="A192" s="35" t="s">
        <v>57</v>
      </c>
      <c r="E192" s="40" t="s">
        <v>5</v>
      </c>
    </row>
    <row r="193" spans="1:5" ht="38.25">
      <c r="A193" t="s">
        <v>58</v>
      </c>
      <c r="E193" s="39" t="s">
        <v>1088</v>
      </c>
    </row>
    <row r="194" spans="1:16" ht="12.75">
      <c r="A194" t="s">
        <v>50</v>
      </c>
      <c s="34" t="s">
        <v>201</v>
      </c>
      <c s="34" t="s">
        <v>491</v>
      </c>
      <c s="35" t="s">
        <v>5</v>
      </c>
      <c s="6" t="s">
        <v>492</v>
      </c>
      <c s="36" t="s">
        <v>164</v>
      </c>
      <c s="37">
        <v>24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28</v>
      </c>
    </row>
    <row r="195" spans="1:5" ht="12.75">
      <c r="A195" s="35" t="s">
        <v>55</v>
      </c>
      <c r="E195" s="39" t="s">
        <v>492</v>
      </c>
    </row>
    <row r="196" spans="1:5" ht="12.75">
      <c r="A196" s="35" t="s">
        <v>57</v>
      </c>
      <c r="E196" s="40" t="s">
        <v>5</v>
      </c>
    </row>
    <row r="197" spans="1:5" ht="38.25">
      <c r="A197" t="s">
        <v>58</v>
      </c>
      <c r="E197" s="39" t="s">
        <v>1089</v>
      </c>
    </row>
    <row r="198" spans="1:16" ht="12.75">
      <c r="A198" t="s">
        <v>50</v>
      </c>
      <c s="34" t="s">
        <v>204</v>
      </c>
      <c s="34" t="s">
        <v>494</v>
      </c>
      <c s="35" t="s">
        <v>5</v>
      </c>
      <c s="6" t="s">
        <v>495</v>
      </c>
      <c s="36" t="s">
        <v>164</v>
      </c>
      <c s="37">
        <v>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28</v>
      </c>
    </row>
    <row r="199" spans="1:5" ht="12.75">
      <c r="A199" s="35" t="s">
        <v>55</v>
      </c>
      <c r="E199" s="39" t="s">
        <v>495</v>
      </c>
    </row>
    <row r="200" spans="1:5" ht="12.75">
      <c r="A200" s="35" t="s">
        <v>57</v>
      </c>
      <c r="E200" s="40" t="s">
        <v>5</v>
      </c>
    </row>
    <row r="201" spans="1:5" ht="38.25">
      <c r="A201" t="s">
        <v>58</v>
      </c>
      <c r="E201" s="39" t="s">
        <v>1090</v>
      </c>
    </row>
    <row r="202" spans="1:13" ht="12.75">
      <c r="A202" t="s">
        <v>47</v>
      </c>
      <c r="C202" s="31" t="s">
        <v>219</v>
      </c>
      <c r="E202" s="33" t="s">
        <v>220</v>
      </c>
      <c r="J202" s="32">
        <f>0</f>
      </c>
      <c s="32">
        <f>0</f>
      </c>
      <c s="32">
        <f>0+L203</f>
      </c>
      <c s="32">
        <f>0+M203</f>
      </c>
    </row>
    <row r="203" spans="1:16" ht="38.25">
      <c r="A203" t="s">
        <v>50</v>
      </c>
      <c s="34" t="s">
        <v>207</v>
      </c>
      <c s="34" t="s">
        <v>221</v>
      </c>
      <c s="35" t="s">
        <v>222</v>
      </c>
      <c s="6" t="s">
        <v>1091</v>
      </c>
      <c s="36" t="s">
        <v>224</v>
      </c>
      <c s="37">
        <v>0.5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225</v>
      </c>
      <c>
        <f>(M203*21)/100</f>
      </c>
      <c t="s">
        <v>28</v>
      </c>
    </row>
    <row r="204" spans="1:5" ht="25.5">
      <c r="A204" s="35" t="s">
        <v>55</v>
      </c>
      <c r="E204" s="39" t="s">
        <v>1092</v>
      </c>
    </row>
    <row r="205" spans="1:5" ht="12.75">
      <c r="A205" s="35" t="s">
        <v>57</v>
      </c>
      <c r="E205" s="40" t="s">
        <v>5</v>
      </c>
    </row>
    <row r="206" spans="1:5" ht="165.75">
      <c r="A206" t="s">
        <v>58</v>
      </c>
      <c r="E206" s="39" t="s">
        <v>1093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1094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1094</v>
      </c>
      <c r="E4" s="26" t="s">
        <v>1095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COUNTIFS(L8:L214,"=0",A8:A214,"P")+COUNTIFS(L8:L214,"",A8:A214,"P")+SUM(Q8:Q214)</f>
      </c>
    </row>
    <row r="8" spans="1:13" ht="12.75">
      <c r="A8" t="s">
        <v>45</v>
      </c>
      <c r="C8" s="28" t="s">
        <v>1098</v>
      </c>
      <c r="E8" s="30" t="s">
        <v>1097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</f>
      </c>
    </row>
    <row r="10" spans="1:16" ht="12.75">
      <c r="A10" t="s">
        <v>50</v>
      </c>
      <c s="34" t="s">
        <v>48</v>
      </c>
      <c s="34" t="s">
        <v>963</v>
      </c>
      <c s="35" t="s">
        <v>5</v>
      </c>
      <c s="6" t="s">
        <v>964</v>
      </c>
      <c s="36" t="s">
        <v>249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964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965</v>
      </c>
    </row>
    <row r="14" spans="1:16" ht="12.75">
      <c r="A14" t="s">
        <v>50</v>
      </c>
      <c s="34" t="s">
        <v>28</v>
      </c>
      <c s="34" t="s">
        <v>873</v>
      </c>
      <c s="35" t="s">
        <v>5</v>
      </c>
      <c s="6" t="s">
        <v>874</v>
      </c>
      <c s="36" t="s">
        <v>53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874</v>
      </c>
    </row>
    <row r="16" spans="1:5" ht="12.75">
      <c r="A16" s="35" t="s">
        <v>57</v>
      </c>
      <c r="E16" s="40" t="s">
        <v>5</v>
      </c>
    </row>
    <row r="17" spans="1:5" ht="63.75">
      <c r="A17" t="s">
        <v>58</v>
      </c>
      <c r="E17" s="39" t="s">
        <v>971</v>
      </c>
    </row>
    <row r="18" spans="1:16" ht="12.75">
      <c r="A18" t="s">
        <v>50</v>
      </c>
      <c s="34" t="s">
        <v>26</v>
      </c>
      <c s="34" t="s">
        <v>969</v>
      </c>
      <c s="35" t="s">
        <v>5</v>
      </c>
      <c s="6" t="s">
        <v>970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970</v>
      </c>
    </row>
    <row r="20" spans="1:5" ht="12.75">
      <c r="A20" s="35" t="s">
        <v>57</v>
      </c>
      <c r="E20" s="40" t="s">
        <v>5</v>
      </c>
    </row>
    <row r="21" spans="1:5" ht="63.75">
      <c r="A21" t="s">
        <v>58</v>
      </c>
      <c r="E21" s="39" t="s">
        <v>971</v>
      </c>
    </row>
    <row r="22" spans="1:16" ht="12.75">
      <c r="A22" t="s">
        <v>50</v>
      </c>
      <c s="34" t="s">
        <v>63</v>
      </c>
      <c s="34" t="s">
        <v>1099</v>
      </c>
      <c s="35" t="s">
        <v>5</v>
      </c>
      <c s="6" t="s">
        <v>1100</v>
      </c>
      <c s="36" t="s">
        <v>61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1100</v>
      </c>
    </row>
    <row r="24" spans="1:5" ht="12.75">
      <c r="A24" s="35" t="s">
        <v>57</v>
      </c>
      <c r="E24" s="40" t="s">
        <v>5</v>
      </c>
    </row>
    <row r="25" spans="1:5" ht="63.75">
      <c r="A25" t="s">
        <v>58</v>
      </c>
      <c r="E25" s="39" t="s">
        <v>971</v>
      </c>
    </row>
    <row r="26" spans="1:16" ht="12.75">
      <c r="A26" t="s">
        <v>50</v>
      </c>
      <c s="34" t="s">
        <v>67</v>
      </c>
      <c s="34" t="s">
        <v>972</v>
      </c>
      <c s="35" t="s">
        <v>5</v>
      </c>
      <c s="6" t="s">
        <v>973</v>
      </c>
      <c s="36" t="s">
        <v>53</v>
      </c>
      <c s="37">
        <v>0.5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973</v>
      </c>
    </row>
    <row r="28" spans="1:5" ht="12.75">
      <c r="A28" s="35" t="s">
        <v>57</v>
      </c>
      <c r="E28" s="40" t="s">
        <v>5</v>
      </c>
    </row>
    <row r="29" spans="1:5" ht="229.5">
      <c r="A29" t="s">
        <v>58</v>
      </c>
      <c r="E29" s="39" t="s">
        <v>974</v>
      </c>
    </row>
    <row r="30" spans="1:16" ht="12.75">
      <c r="A30" t="s">
        <v>50</v>
      </c>
      <c s="34" t="s">
        <v>27</v>
      </c>
      <c s="34" t="s">
        <v>51</v>
      </c>
      <c s="35" t="s">
        <v>5</v>
      </c>
      <c s="6" t="s">
        <v>52</v>
      </c>
      <c s="36" t="s">
        <v>53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52</v>
      </c>
    </row>
    <row r="32" spans="1:5" ht="12.75">
      <c r="A32" s="35" t="s">
        <v>57</v>
      </c>
      <c r="E32" s="40" t="s">
        <v>5</v>
      </c>
    </row>
    <row r="33" spans="1:5" ht="229.5">
      <c r="A33" t="s">
        <v>58</v>
      </c>
      <c r="E33" s="39" t="s">
        <v>974</v>
      </c>
    </row>
    <row r="34" spans="1:16" ht="12.75">
      <c r="A34" t="s">
        <v>50</v>
      </c>
      <c s="34" t="s">
        <v>76</v>
      </c>
      <c s="34" t="s">
        <v>241</v>
      </c>
      <c s="35" t="s">
        <v>5</v>
      </c>
      <c s="6" t="s">
        <v>242</v>
      </c>
      <c s="36" t="s">
        <v>53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242</v>
      </c>
    </row>
    <row r="36" spans="1:5" ht="12.75">
      <c r="A36" s="35" t="s">
        <v>57</v>
      </c>
      <c r="E36" s="40" t="s">
        <v>5</v>
      </c>
    </row>
    <row r="37" spans="1:5" ht="153">
      <c r="A37" t="s">
        <v>58</v>
      </c>
      <c r="E37" s="39" t="s">
        <v>975</v>
      </c>
    </row>
    <row r="38" spans="1:16" ht="12.75">
      <c r="A38" t="s">
        <v>50</v>
      </c>
      <c s="34" t="s">
        <v>79</v>
      </c>
      <c s="34" t="s">
        <v>1101</v>
      </c>
      <c s="35" t="s">
        <v>5</v>
      </c>
      <c s="6" t="s">
        <v>1102</v>
      </c>
      <c s="36" t="s">
        <v>53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1102</v>
      </c>
    </row>
    <row r="40" spans="1:5" ht="12.75">
      <c r="A40" s="35" t="s">
        <v>57</v>
      </c>
      <c r="E40" s="40" t="s">
        <v>5</v>
      </c>
    </row>
    <row r="41" spans="1:5" ht="165.75">
      <c r="A41" t="s">
        <v>58</v>
      </c>
      <c r="E41" s="39" t="s">
        <v>1103</v>
      </c>
    </row>
    <row r="42" spans="1:16" ht="12.75">
      <c r="A42" t="s">
        <v>50</v>
      </c>
      <c s="34" t="s">
        <v>84</v>
      </c>
      <c s="34" t="s">
        <v>976</v>
      </c>
      <c s="35" t="s">
        <v>5</v>
      </c>
      <c s="6" t="s">
        <v>977</v>
      </c>
      <c s="36" t="s">
        <v>249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977</v>
      </c>
    </row>
    <row r="44" spans="1:5" ht="12.75">
      <c r="A44" s="35" t="s">
        <v>57</v>
      </c>
      <c r="E44" s="40" t="s">
        <v>5</v>
      </c>
    </row>
    <row r="45" spans="1:5" ht="38.25">
      <c r="A45" t="s">
        <v>58</v>
      </c>
      <c r="E45" s="39" t="s">
        <v>978</v>
      </c>
    </row>
    <row r="46" spans="1:16" ht="12.75">
      <c r="A46" t="s">
        <v>50</v>
      </c>
      <c s="34" t="s">
        <v>91</v>
      </c>
      <c s="34" t="s">
        <v>1104</v>
      </c>
      <c s="35" t="s">
        <v>5</v>
      </c>
      <c s="6" t="s">
        <v>1105</v>
      </c>
      <c s="36" t="s">
        <v>61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499</v>
      </c>
      <c>
        <f>(M46*21)/100</f>
      </c>
      <c t="s">
        <v>28</v>
      </c>
    </row>
    <row r="47" spans="1:5" ht="12.75">
      <c r="A47" s="35" t="s">
        <v>55</v>
      </c>
      <c r="E47" s="39" t="s">
        <v>1105</v>
      </c>
    </row>
    <row r="48" spans="1:5" ht="12.75">
      <c r="A48" s="35" t="s">
        <v>57</v>
      </c>
      <c r="E48" s="40" t="s">
        <v>5</v>
      </c>
    </row>
    <row r="49" spans="1:5" ht="25.5">
      <c r="A49" t="s">
        <v>58</v>
      </c>
      <c r="E49" s="39" t="s">
        <v>1106</v>
      </c>
    </row>
    <row r="50" spans="1:16" ht="12.75">
      <c r="A50" t="s">
        <v>50</v>
      </c>
      <c s="34" t="s">
        <v>95</v>
      </c>
      <c s="34" t="s">
        <v>979</v>
      </c>
      <c s="35" t="s">
        <v>5</v>
      </c>
      <c s="6" t="s">
        <v>980</v>
      </c>
      <c s="36" t="s">
        <v>53</v>
      </c>
      <c s="37">
        <v>0.5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980</v>
      </c>
    </row>
    <row r="52" spans="1:5" ht="12.75">
      <c r="A52" s="35" t="s">
        <v>57</v>
      </c>
      <c r="E52" s="40" t="s">
        <v>5</v>
      </c>
    </row>
    <row r="53" spans="1:5" ht="267.75">
      <c r="A53" t="s">
        <v>58</v>
      </c>
      <c r="E53" s="39" t="s">
        <v>981</v>
      </c>
    </row>
    <row r="54" spans="1:16" ht="12.75">
      <c r="A54" t="s">
        <v>50</v>
      </c>
      <c s="34" t="s">
        <v>98</v>
      </c>
      <c s="34" t="s">
        <v>64</v>
      </c>
      <c s="35" t="s">
        <v>5</v>
      </c>
      <c s="6" t="s">
        <v>65</v>
      </c>
      <c s="36" t="s">
        <v>53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65</v>
      </c>
    </row>
    <row r="56" spans="1:5" ht="12.75">
      <c r="A56" s="35" t="s">
        <v>57</v>
      </c>
      <c r="E56" s="40" t="s">
        <v>5</v>
      </c>
    </row>
    <row r="57" spans="1:5" ht="38.25">
      <c r="A57" t="s">
        <v>58</v>
      </c>
      <c r="E57" s="39" t="s">
        <v>982</v>
      </c>
    </row>
    <row r="58" spans="1:16" ht="12.75">
      <c r="A58" t="s">
        <v>50</v>
      </c>
      <c s="34" t="s">
        <v>71</v>
      </c>
      <c s="34" t="s">
        <v>1107</v>
      </c>
      <c s="35" t="s">
        <v>5</v>
      </c>
      <c s="6" t="s">
        <v>1108</v>
      </c>
      <c s="36" t="s">
        <v>249</v>
      </c>
      <c s="37">
        <v>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1108</v>
      </c>
    </row>
    <row r="60" spans="1:5" ht="12.75">
      <c r="A60" s="35" t="s">
        <v>57</v>
      </c>
      <c r="E60" s="40" t="s">
        <v>5</v>
      </c>
    </row>
    <row r="61" spans="1:5" ht="63.75">
      <c r="A61" t="s">
        <v>58</v>
      </c>
      <c r="E61" s="39" t="s">
        <v>1109</v>
      </c>
    </row>
    <row r="62" spans="1:16" ht="12.75">
      <c r="A62" t="s">
        <v>50</v>
      </c>
      <c s="34" t="s">
        <v>77</v>
      </c>
      <c s="34" t="s">
        <v>632</v>
      </c>
      <c s="35" t="s">
        <v>5</v>
      </c>
      <c s="6" t="s">
        <v>633</v>
      </c>
      <c s="36" t="s">
        <v>249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633</v>
      </c>
    </row>
    <row r="64" spans="1:5" ht="12.75">
      <c r="A64" s="35" t="s">
        <v>57</v>
      </c>
      <c r="E64" s="40" t="s">
        <v>5</v>
      </c>
    </row>
    <row r="65" spans="1:5" ht="38.25">
      <c r="A65" t="s">
        <v>58</v>
      </c>
      <c r="E65" s="39" t="s">
        <v>985</v>
      </c>
    </row>
    <row r="66" spans="1:16" ht="12.75">
      <c r="A66" t="s">
        <v>50</v>
      </c>
      <c s="34" t="s">
        <v>80</v>
      </c>
      <c s="34" t="s">
        <v>1110</v>
      </c>
      <c s="35" t="s">
        <v>5</v>
      </c>
      <c s="6" t="s">
        <v>1111</v>
      </c>
      <c s="36" t="s">
        <v>249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1111</v>
      </c>
    </row>
    <row r="68" spans="1:5" ht="12.75">
      <c r="A68" s="35" t="s">
        <v>57</v>
      </c>
      <c r="E68" s="40" t="s">
        <v>5</v>
      </c>
    </row>
    <row r="69" spans="1:5" ht="89.25">
      <c r="A69" t="s">
        <v>58</v>
      </c>
      <c r="E69" s="39" t="s">
        <v>1112</v>
      </c>
    </row>
    <row r="70" spans="1:16" ht="12.75">
      <c r="A70" t="s">
        <v>50</v>
      </c>
      <c s="34" t="s">
        <v>85</v>
      </c>
      <c s="34" t="s">
        <v>1113</v>
      </c>
      <c s="35" t="s">
        <v>5</v>
      </c>
      <c s="6" t="s">
        <v>1114</v>
      </c>
      <c s="36" t="s">
        <v>249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1114</v>
      </c>
    </row>
    <row r="72" spans="1:5" ht="12.75">
      <c r="A72" s="35" t="s">
        <v>57</v>
      </c>
      <c r="E72" s="40" t="s">
        <v>5</v>
      </c>
    </row>
    <row r="73" spans="1:5" ht="63.75">
      <c r="A73" t="s">
        <v>58</v>
      </c>
      <c r="E73" s="39" t="s">
        <v>1115</v>
      </c>
    </row>
    <row r="74" spans="1:16" ht="12.75">
      <c r="A74" t="s">
        <v>50</v>
      </c>
      <c s="34" t="s">
        <v>111</v>
      </c>
      <c s="34" t="s">
        <v>986</v>
      </c>
      <c s="35" t="s">
        <v>5</v>
      </c>
      <c s="6" t="s">
        <v>987</v>
      </c>
      <c s="36" t="s">
        <v>249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987</v>
      </c>
    </row>
    <row r="76" spans="1:5" ht="12.75">
      <c r="A76" s="35" t="s">
        <v>57</v>
      </c>
      <c r="E76" s="40" t="s">
        <v>5</v>
      </c>
    </row>
    <row r="77" spans="1:5" ht="114.75">
      <c r="A77" t="s">
        <v>58</v>
      </c>
      <c r="E77" s="39" t="s">
        <v>988</v>
      </c>
    </row>
    <row r="78" spans="1:16" ht="12.75">
      <c r="A78" t="s">
        <v>50</v>
      </c>
      <c s="34" t="s">
        <v>114</v>
      </c>
      <c s="34" t="s">
        <v>990</v>
      </c>
      <c s="35" t="s">
        <v>5</v>
      </c>
      <c s="6" t="s">
        <v>991</v>
      </c>
      <c s="36" t="s">
        <v>101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991</v>
      </c>
    </row>
    <row r="80" spans="1:5" ht="12.75">
      <c r="A80" s="35" t="s">
        <v>57</v>
      </c>
      <c r="E80" s="40" t="s">
        <v>5</v>
      </c>
    </row>
    <row r="81" spans="1:5" ht="51">
      <c r="A81" t="s">
        <v>58</v>
      </c>
      <c r="E81" s="39" t="s">
        <v>992</v>
      </c>
    </row>
    <row r="82" spans="1:16" ht="12.75">
      <c r="A82" t="s">
        <v>50</v>
      </c>
      <c s="34" t="s">
        <v>117</v>
      </c>
      <c s="34" t="s">
        <v>1116</v>
      </c>
      <c s="35" t="s">
        <v>5</v>
      </c>
      <c s="6" t="s">
        <v>1117</v>
      </c>
      <c s="36" t="s">
        <v>61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1117</v>
      </c>
    </row>
    <row r="84" spans="1:5" ht="12.75">
      <c r="A84" s="35" t="s">
        <v>57</v>
      </c>
      <c r="E84" s="40" t="s">
        <v>5</v>
      </c>
    </row>
    <row r="85" spans="1:5" ht="51">
      <c r="A85" t="s">
        <v>58</v>
      </c>
      <c r="E85" s="39" t="s">
        <v>1015</v>
      </c>
    </row>
    <row r="86" spans="1:16" ht="12.75">
      <c r="A86" t="s">
        <v>50</v>
      </c>
      <c s="34" t="s">
        <v>120</v>
      </c>
      <c s="34" t="s">
        <v>68</v>
      </c>
      <c s="35" t="s">
        <v>5</v>
      </c>
      <c s="6" t="s">
        <v>69</v>
      </c>
      <c s="36" t="s">
        <v>61</v>
      </c>
      <c s="37">
        <v>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69</v>
      </c>
    </row>
    <row r="88" spans="1:5" ht="12.75">
      <c r="A88" s="35" t="s">
        <v>57</v>
      </c>
      <c r="E88" s="40" t="s">
        <v>5</v>
      </c>
    </row>
    <row r="89" spans="1:5" ht="51">
      <c r="A89" t="s">
        <v>58</v>
      </c>
      <c r="E89" s="39" t="s">
        <v>995</v>
      </c>
    </row>
    <row r="90" spans="1:16" ht="12.75">
      <c r="A90" t="s">
        <v>50</v>
      </c>
      <c s="34" t="s">
        <v>124</v>
      </c>
      <c s="34" t="s">
        <v>996</v>
      </c>
      <c s="35" t="s">
        <v>5</v>
      </c>
      <c s="6" t="s">
        <v>997</v>
      </c>
      <c s="36" t="s">
        <v>61</v>
      </c>
      <c s="37">
        <v>30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997</v>
      </c>
    </row>
    <row r="92" spans="1:5" ht="12.75">
      <c r="A92" s="35" t="s">
        <v>57</v>
      </c>
      <c r="E92" s="40" t="s">
        <v>5</v>
      </c>
    </row>
    <row r="93" spans="1:5" ht="76.5">
      <c r="A93" t="s">
        <v>58</v>
      </c>
      <c r="E93" s="39" t="s">
        <v>998</v>
      </c>
    </row>
    <row r="94" spans="1:16" ht="12.75">
      <c r="A94" t="s">
        <v>50</v>
      </c>
      <c s="34" t="s">
        <v>127</v>
      </c>
      <c s="34" t="s">
        <v>999</v>
      </c>
      <c s="35" t="s">
        <v>5</v>
      </c>
      <c s="6" t="s">
        <v>1000</v>
      </c>
      <c s="36" t="s">
        <v>53</v>
      </c>
      <c s="37">
        <v>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499</v>
      </c>
      <c>
        <f>(M94*21)/100</f>
      </c>
      <c t="s">
        <v>28</v>
      </c>
    </row>
    <row r="95" spans="1:5" ht="12.75">
      <c r="A95" s="35" t="s">
        <v>55</v>
      </c>
      <c r="E95" s="39" t="s">
        <v>1000</v>
      </c>
    </row>
    <row r="96" spans="1:5" ht="12.75">
      <c r="A96" s="35" t="s">
        <v>57</v>
      </c>
      <c r="E96" s="40" t="s">
        <v>5</v>
      </c>
    </row>
    <row r="97" spans="1:5" ht="76.5">
      <c r="A97" t="s">
        <v>58</v>
      </c>
      <c r="E97" s="39" t="s">
        <v>1001</v>
      </c>
    </row>
    <row r="98" spans="1:16" ht="25.5">
      <c r="A98" t="s">
        <v>50</v>
      </c>
      <c s="34" t="s">
        <v>130</v>
      </c>
      <c s="34" t="s">
        <v>1118</v>
      </c>
      <c s="35" t="s">
        <v>5</v>
      </c>
      <c s="6" t="s">
        <v>1119</v>
      </c>
      <c s="36" t="s">
        <v>61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25.5">
      <c r="A99" s="35" t="s">
        <v>55</v>
      </c>
      <c r="E99" s="39" t="s">
        <v>1119</v>
      </c>
    </row>
    <row r="100" spans="1:5" ht="12.75">
      <c r="A100" s="35" t="s">
        <v>57</v>
      </c>
      <c r="E100" s="40" t="s">
        <v>5</v>
      </c>
    </row>
    <row r="101" spans="1:5" ht="25.5">
      <c r="A101" t="s">
        <v>58</v>
      </c>
      <c r="E101" s="39" t="s">
        <v>1004</v>
      </c>
    </row>
    <row r="102" spans="1:16" ht="12.75">
      <c r="A102" t="s">
        <v>50</v>
      </c>
      <c s="34" t="s">
        <v>133</v>
      </c>
      <c s="34" t="s">
        <v>1120</v>
      </c>
      <c s="35" t="s">
        <v>5</v>
      </c>
      <c s="6" t="s">
        <v>1121</v>
      </c>
      <c s="36" t="s">
        <v>101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1121</v>
      </c>
    </row>
    <row r="104" spans="1:5" ht="12.75">
      <c r="A104" s="35" t="s">
        <v>57</v>
      </c>
      <c r="E104" s="40" t="s">
        <v>5</v>
      </c>
    </row>
    <row r="105" spans="1:5" ht="38.25">
      <c r="A105" t="s">
        <v>58</v>
      </c>
      <c r="E105" s="39" t="s">
        <v>1122</v>
      </c>
    </row>
    <row r="106" spans="1:16" ht="25.5">
      <c r="A106" t="s">
        <v>50</v>
      </c>
      <c s="34" t="s">
        <v>136</v>
      </c>
      <c s="34" t="s">
        <v>1005</v>
      </c>
      <c s="35" t="s">
        <v>5</v>
      </c>
      <c s="6" t="s">
        <v>1006</v>
      </c>
      <c s="36" t="s">
        <v>101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499</v>
      </c>
      <c>
        <f>(M106*21)/100</f>
      </c>
      <c t="s">
        <v>28</v>
      </c>
    </row>
    <row r="107" spans="1:5" ht="25.5">
      <c r="A107" s="35" t="s">
        <v>55</v>
      </c>
      <c r="E107" s="39" t="s">
        <v>1006</v>
      </c>
    </row>
    <row r="108" spans="1:5" ht="12.75">
      <c r="A108" s="35" t="s">
        <v>57</v>
      </c>
      <c r="E108" s="40" t="s">
        <v>5</v>
      </c>
    </row>
    <row r="109" spans="1:5" ht="89.25">
      <c r="A109" t="s">
        <v>58</v>
      </c>
      <c r="E109" s="39" t="s">
        <v>1007</v>
      </c>
    </row>
    <row r="110" spans="1:16" ht="12.75">
      <c r="A110" t="s">
        <v>50</v>
      </c>
      <c s="34" t="s">
        <v>139</v>
      </c>
      <c s="34" t="s">
        <v>1008</v>
      </c>
      <c s="35" t="s">
        <v>5</v>
      </c>
      <c s="6" t="s">
        <v>1009</v>
      </c>
      <c s="36" t="s">
        <v>101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1009</v>
      </c>
    </row>
    <row r="112" spans="1:5" ht="12.75">
      <c r="A112" s="35" t="s">
        <v>57</v>
      </c>
      <c r="E112" s="40" t="s">
        <v>5</v>
      </c>
    </row>
    <row r="113" spans="1:5" ht="51">
      <c r="A113" t="s">
        <v>58</v>
      </c>
      <c r="E113" s="39" t="s">
        <v>1010</v>
      </c>
    </row>
    <row r="114" spans="1:16" ht="12.75">
      <c r="A114" t="s">
        <v>50</v>
      </c>
      <c s="34" t="s">
        <v>142</v>
      </c>
      <c s="34" t="s">
        <v>1011</v>
      </c>
      <c s="35" t="s">
        <v>5</v>
      </c>
      <c s="6" t="s">
        <v>1012</v>
      </c>
      <c s="36" t="s">
        <v>101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1012</v>
      </c>
    </row>
    <row r="116" spans="1:5" ht="12.75">
      <c r="A116" s="35" t="s">
        <v>57</v>
      </c>
      <c r="E116" s="40" t="s">
        <v>5</v>
      </c>
    </row>
    <row r="117" spans="1:5" ht="51">
      <c r="A117" t="s">
        <v>58</v>
      </c>
      <c r="E117" s="39" t="s">
        <v>1010</v>
      </c>
    </row>
    <row r="118" spans="1:16" ht="25.5">
      <c r="A118" t="s">
        <v>50</v>
      </c>
      <c s="34" t="s">
        <v>145</v>
      </c>
      <c s="34" t="s">
        <v>1013</v>
      </c>
      <c s="35" t="s">
        <v>5</v>
      </c>
      <c s="6" t="s">
        <v>1014</v>
      </c>
      <c s="36" t="s">
        <v>101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25.5">
      <c r="A119" s="35" t="s">
        <v>55</v>
      </c>
      <c r="E119" s="39" t="s">
        <v>1014</v>
      </c>
    </row>
    <row r="120" spans="1:5" ht="12.75">
      <c r="A120" s="35" t="s">
        <v>57</v>
      </c>
      <c r="E120" s="40" t="s">
        <v>5</v>
      </c>
    </row>
    <row r="121" spans="1:5" ht="51">
      <c r="A121" t="s">
        <v>58</v>
      </c>
      <c r="E121" s="39" t="s">
        <v>1015</v>
      </c>
    </row>
    <row r="122" spans="1:16" ht="12.75">
      <c r="A122" t="s">
        <v>50</v>
      </c>
      <c s="34" t="s">
        <v>148</v>
      </c>
      <c s="34" t="s">
        <v>1021</v>
      </c>
      <c s="35" t="s">
        <v>5</v>
      </c>
      <c s="6" t="s">
        <v>1022</v>
      </c>
      <c s="36" t="s">
        <v>61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1022</v>
      </c>
    </row>
    <row r="124" spans="1:5" ht="12.75">
      <c r="A124" s="35" t="s">
        <v>57</v>
      </c>
      <c r="E124" s="40" t="s">
        <v>5</v>
      </c>
    </row>
    <row r="125" spans="1:5" ht="51">
      <c r="A125" t="s">
        <v>58</v>
      </c>
      <c r="E125" s="39" t="s">
        <v>1023</v>
      </c>
    </row>
    <row r="126" spans="1:16" ht="12.75">
      <c r="A126" t="s">
        <v>50</v>
      </c>
      <c s="34" t="s">
        <v>152</v>
      </c>
      <c s="34" t="s">
        <v>1024</v>
      </c>
      <c s="35" t="s">
        <v>5</v>
      </c>
      <c s="6" t="s">
        <v>1025</v>
      </c>
      <c s="36" t="s">
        <v>101</v>
      </c>
      <c s="37">
        <v>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1025</v>
      </c>
    </row>
    <row r="128" spans="1:5" ht="12.75">
      <c r="A128" s="35" t="s">
        <v>57</v>
      </c>
      <c r="E128" s="40" t="s">
        <v>5</v>
      </c>
    </row>
    <row r="129" spans="1:5" ht="25.5">
      <c r="A129" t="s">
        <v>58</v>
      </c>
      <c r="E129" s="39" t="s">
        <v>1026</v>
      </c>
    </row>
    <row r="130" spans="1:16" ht="12.75">
      <c r="A130" t="s">
        <v>50</v>
      </c>
      <c s="34" t="s">
        <v>155</v>
      </c>
      <c s="34" t="s">
        <v>1027</v>
      </c>
      <c s="35" t="s">
        <v>5</v>
      </c>
      <c s="6" t="s">
        <v>1028</v>
      </c>
      <c s="36" t="s">
        <v>101</v>
      </c>
      <c s="37">
        <v>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1028</v>
      </c>
    </row>
    <row r="132" spans="1:5" ht="12.75">
      <c r="A132" s="35" t="s">
        <v>57</v>
      </c>
      <c r="E132" s="40" t="s">
        <v>5</v>
      </c>
    </row>
    <row r="133" spans="1:5" ht="38.25">
      <c r="A133" t="s">
        <v>58</v>
      </c>
      <c r="E133" s="39" t="s">
        <v>1029</v>
      </c>
    </row>
    <row r="134" spans="1:16" ht="12.75">
      <c r="A134" t="s">
        <v>50</v>
      </c>
      <c s="34" t="s">
        <v>158</v>
      </c>
      <c s="34" t="s">
        <v>1032</v>
      </c>
      <c s="35" t="s">
        <v>5</v>
      </c>
      <c s="6" t="s">
        <v>1033</v>
      </c>
      <c s="36" t="s">
        <v>61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12.75">
      <c r="A135" s="35" t="s">
        <v>55</v>
      </c>
      <c r="E135" s="39" t="s">
        <v>1033</v>
      </c>
    </row>
    <row r="136" spans="1:5" ht="12.75">
      <c r="A136" s="35" t="s">
        <v>57</v>
      </c>
      <c r="E136" s="40" t="s">
        <v>5</v>
      </c>
    </row>
    <row r="137" spans="1:5" ht="38.25">
      <c r="A137" t="s">
        <v>58</v>
      </c>
      <c r="E137" s="39" t="s">
        <v>1034</v>
      </c>
    </row>
    <row r="138" spans="1:16" ht="12.75">
      <c r="A138" t="s">
        <v>50</v>
      </c>
      <c s="34" t="s">
        <v>161</v>
      </c>
      <c s="34" t="s">
        <v>1035</v>
      </c>
      <c s="35" t="s">
        <v>5</v>
      </c>
      <c s="6" t="s">
        <v>1036</v>
      </c>
      <c s="36" t="s">
        <v>61</v>
      </c>
      <c s="37">
        <v>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1036</v>
      </c>
    </row>
    <row r="140" spans="1:5" ht="12.75">
      <c r="A140" s="35" t="s">
        <v>57</v>
      </c>
      <c r="E140" s="40" t="s">
        <v>5</v>
      </c>
    </row>
    <row r="141" spans="1:5" ht="38.25">
      <c r="A141" t="s">
        <v>58</v>
      </c>
      <c r="E141" s="39" t="s">
        <v>1034</v>
      </c>
    </row>
    <row r="142" spans="1:16" ht="12.75">
      <c r="A142" t="s">
        <v>50</v>
      </c>
      <c s="34" t="s">
        <v>165</v>
      </c>
      <c s="34" t="s">
        <v>1123</v>
      </c>
      <c s="35" t="s">
        <v>5</v>
      </c>
      <c s="6" t="s">
        <v>1124</v>
      </c>
      <c s="36" t="s">
        <v>61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12.75">
      <c r="A143" s="35" t="s">
        <v>55</v>
      </c>
      <c r="E143" s="39" t="s">
        <v>1124</v>
      </c>
    </row>
    <row r="144" spans="1:5" ht="12.75">
      <c r="A144" s="35" t="s">
        <v>57</v>
      </c>
      <c r="E144" s="40" t="s">
        <v>5</v>
      </c>
    </row>
    <row r="145" spans="1:5" ht="38.25">
      <c r="A145" t="s">
        <v>58</v>
      </c>
      <c r="E145" s="39" t="s">
        <v>1034</v>
      </c>
    </row>
    <row r="146" spans="1:16" ht="12.75">
      <c r="A146" t="s">
        <v>50</v>
      </c>
      <c s="34" t="s">
        <v>168</v>
      </c>
      <c s="34" t="s">
        <v>1037</v>
      </c>
      <c s="35" t="s">
        <v>5</v>
      </c>
      <c s="6" t="s">
        <v>1038</v>
      </c>
      <c s="36" t="s">
        <v>61</v>
      </c>
      <c s="37">
        <v>10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12.75">
      <c r="A147" s="35" t="s">
        <v>55</v>
      </c>
      <c r="E147" s="39" t="s">
        <v>1038</v>
      </c>
    </row>
    <row r="148" spans="1:5" ht="12.75">
      <c r="A148" s="35" t="s">
        <v>57</v>
      </c>
      <c r="E148" s="40" t="s">
        <v>5</v>
      </c>
    </row>
    <row r="149" spans="1:5" ht="38.25">
      <c r="A149" t="s">
        <v>58</v>
      </c>
      <c r="E149" s="39" t="s">
        <v>1034</v>
      </c>
    </row>
    <row r="150" spans="1:16" ht="25.5">
      <c r="A150" t="s">
        <v>50</v>
      </c>
      <c s="34" t="s">
        <v>171</v>
      </c>
      <c s="34" t="s">
        <v>1045</v>
      </c>
      <c s="35" t="s">
        <v>5</v>
      </c>
      <c s="6" t="s">
        <v>1046</v>
      </c>
      <c s="36" t="s">
        <v>101</v>
      </c>
      <c s="37">
        <v>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28</v>
      </c>
    </row>
    <row r="151" spans="1:5" ht="25.5">
      <c r="A151" s="35" t="s">
        <v>55</v>
      </c>
      <c r="E151" s="39" t="s">
        <v>1046</v>
      </c>
    </row>
    <row r="152" spans="1:5" ht="12.75">
      <c r="A152" s="35" t="s">
        <v>57</v>
      </c>
      <c r="E152" s="40" t="s">
        <v>5</v>
      </c>
    </row>
    <row r="153" spans="1:5" ht="38.25">
      <c r="A153" t="s">
        <v>58</v>
      </c>
      <c r="E153" s="39" t="s">
        <v>1047</v>
      </c>
    </row>
    <row r="154" spans="1:16" ht="25.5">
      <c r="A154" t="s">
        <v>50</v>
      </c>
      <c s="34" t="s">
        <v>175</v>
      </c>
      <c s="34" t="s">
        <v>1125</v>
      </c>
      <c s="35" t="s">
        <v>5</v>
      </c>
      <c s="6" t="s">
        <v>1126</v>
      </c>
      <c s="36" t="s">
        <v>101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25.5">
      <c r="A155" s="35" t="s">
        <v>55</v>
      </c>
      <c r="E155" s="39" t="s">
        <v>1126</v>
      </c>
    </row>
    <row r="156" spans="1:5" ht="12.75">
      <c r="A156" s="35" t="s">
        <v>57</v>
      </c>
      <c r="E156" s="40" t="s">
        <v>5</v>
      </c>
    </row>
    <row r="157" spans="1:5" ht="38.25">
      <c r="A157" t="s">
        <v>58</v>
      </c>
      <c r="E157" s="39" t="s">
        <v>1047</v>
      </c>
    </row>
    <row r="158" spans="1:16" ht="25.5">
      <c r="A158" t="s">
        <v>50</v>
      </c>
      <c s="34" t="s">
        <v>178</v>
      </c>
      <c s="34" t="s">
        <v>1048</v>
      </c>
      <c s="35" t="s">
        <v>5</v>
      </c>
      <c s="6" t="s">
        <v>1049</v>
      </c>
      <c s="36" t="s">
        <v>101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28</v>
      </c>
    </row>
    <row r="159" spans="1:5" ht="25.5">
      <c r="A159" s="35" t="s">
        <v>55</v>
      </c>
      <c r="E159" s="39" t="s">
        <v>1049</v>
      </c>
    </row>
    <row r="160" spans="1:5" ht="12.75">
      <c r="A160" s="35" t="s">
        <v>57</v>
      </c>
      <c r="E160" s="40" t="s">
        <v>5</v>
      </c>
    </row>
    <row r="161" spans="1:5" ht="38.25">
      <c r="A161" t="s">
        <v>58</v>
      </c>
      <c r="E161" s="39" t="s">
        <v>1047</v>
      </c>
    </row>
    <row r="162" spans="1:16" ht="12.75">
      <c r="A162" t="s">
        <v>50</v>
      </c>
      <c s="34" t="s">
        <v>182</v>
      </c>
      <c s="34" t="s">
        <v>1050</v>
      </c>
      <c s="35" t="s">
        <v>5</v>
      </c>
      <c s="6" t="s">
        <v>1051</v>
      </c>
      <c s="36" t="s">
        <v>101</v>
      </c>
      <c s="37">
        <v>10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1051</v>
      </c>
    </row>
    <row r="164" spans="1:5" ht="12.75">
      <c r="A164" s="35" t="s">
        <v>57</v>
      </c>
      <c r="E164" s="40" t="s">
        <v>5</v>
      </c>
    </row>
    <row r="165" spans="1:5" ht="25.5">
      <c r="A165" t="s">
        <v>58</v>
      </c>
      <c r="E165" s="39" t="s">
        <v>1052</v>
      </c>
    </row>
    <row r="166" spans="1:16" ht="25.5">
      <c r="A166" t="s">
        <v>50</v>
      </c>
      <c s="34" t="s">
        <v>185</v>
      </c>
      <c s="34" t="s">
        <v>1127</v>
      </c>
      <c s="35" t="s">
        <v>5</v>
      </c>
      <c s="6" t="s">
        <v>1128</v>
      </c>
      <c s="36" t="s">
        <v>101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28</v>
      </c>
    </row>
    <row r="167" spans="1:5" ht="25.5">
      <c r="A167" s="35" t="s">
        <v>55</v>
      </c>
      <c r="E167" s="39" t="s">
        <v>1128</v>
      </c>
    </row>
    <row r="168" spans="1:5" ht="12.75">
      <c r="A168" s="35" t="s">
        <v>57</v>
      </c>
      <c r="E168" s="40" t="s">
        <v>5</v>
      </c>
    </row>
    <row r="169" spans="1:5" ht="51">
      <c r="A169" t="s">
        <v>58</v>
      </c>
      <c r="E169" s="39" t="s">
        <v>1129</v>
      </c>
    </row>
    <row r="170" spans="1:16" ht="25.5">
      <c r="A170" t="s">
        <v>50</v>
      </c>
      <c s="34" t="s">
        <v>188</v>
      </c>
      <c s="34" t="s">
        <v>1130</v>
      </c>
      <c s="35" t="s">
        <v>5</v>
      </c>
      <c s="6" t="s">
        <v>1131</v>
      </c>
      <c s="36" t="s">
        <v>101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25.5">
      <c r="A171" s="35" t="s">
        <v>55</v>
      </c>
      <c r="E171" s="39" t="s">
        <v>1131</v>
      </c>
    </row>
    <row r="172" spans="1:5" ht="12.75">
      <c r="A172" s="35" t="s">
        <v>57</v>
      </c>
      <c r="E172" s="40" t="s">
        <v>5</v>
      </c>
    </row>
    <row r="173" spans="1:5" ht="38.25">
      <c r="A173" t="s">
        <v>58</v>
      </c>
      <c r="E173" s="39" t="s">
        <v>1132</v>
      </c>
    </row>
    <row r="174" spans="1:16" ht="12.75">
      <c r="A174" t="s">
        <v>50</v>
      </c>
      <c s="34" t="s">
        <v>192</v>
      </c>
      <c s="34" t="s">
        <v>1133</v>
      </c>
      <c s="35" t="s">
        <v>5</v>
      </c>
      <c s="6" t="s">
        <v>1134</v>
      </c>
      <c s="36" t="s">
        <v>101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499</v>
      </c>
      <c>
        <f>(M174*21)/100</f>
      </c>
      <c t="s">
        <v>28</v>
      </c>
    </row>
    <row r="175" spans="1:5" ht="12.75">
      <c r="A175" s="35" t="s">
        <v>55</v>
      </c>
      <c r="E175" s="39" t="s">
        <v>1134</v>
      </c>
    </row>
    <row r="176" spans="1:5" ht="12.75">
      <c r="A176" s="35" t="s">
        <v>57</v>
      </c>
      <c r="E176" s="40" t="s">
        <v>5</v>
      </c>
    </row>
    <row r="177" spans="1:5" ht="76.5">
      <c r="A177" t="s">
        <v>58</v>
      </c>
      <c r="E177" s="39" t="s">
        <v>1135</v>
      </c>
    </row>
    <row r="178" spans="1:16" ht="12.75">
      <c r="A178" t="s">
        <v>50</v>
      </c>
      <c s="34" t="s">
        <v>195</v>
      </c>
      <c s="34" t="s">
        <v>1072</v>
      </c>
      <c s="35" t="s">
        <v>5</v>
      </c>
      <c s="6" t="s">
        <v>1073</v>
      </c>
      <c s="36" t="s">
        <v>101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12.75">
      <c r="A179" s="35" t="s">
        <v>55</v>
      </c>
      <c r="E179" s="39" t="s">
        <v>1073</v>
      </c>
    </row>
    <row r="180" spans="1:5" ht="12.75">
      <c r="A180" s="35" t="s">
        <v>57</v>
      </c>
      <c r="E180" s="40" t="s">
        <v>5</v>
      </c>
    </row>
    <row r="181" spans="1:5" ht="51">
      <c r="A181" t="s">
        <v>58</v>
      </c>
      <c r="E181" s="39" t="s">
        <v>1074</v>
      </c>
    </row>
    <row r="182" spans="1:16" ht="25.5">
      <c r="A182" t="s">
        <v>50</v>
      </c>
      <c s="34" t="s">
        <v>198</v>
      </c>
      <c s="34" t="s">
        <v>1136</v>
      </c>
      <c s="35" t="s">
        <v>5</v>
      </c>
      <c s="6" t="s">
        <v>1137</v>
      </c>
      <c s="36" t="s">
        <v>101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25.5">
      <c r="A183" s="35" t="s">
        <v>55</v>
      </c>
      <c r="E183" s="39" t="s">
        <v>1137</v>
      </c>
    </row>
    <row r="184" spans="1:5" ht="12.75">
      <c r="A184" s="35" t="s">
        <v>57</v>
      </c>
      <c r="E184" s="40" t="s">
        <v>5</v>
      </c>
    </row>
    <row r="185" spans="1:5" ht="63.75">
      <c r="A185" t="s">
        <v>58</v>
      </c>
      <c r="E185" s="39" t="s">
        <v>1077</v>
      </c>
    </row>
    <row r="186" spans="1:16" ht="25.5">
      <c r="A186" t="s">
        <v>50</v>
      </c>
      <c s="34" t="s">
        <v>201</v>
      </c>
      <c s="34" t="s">
        <v>1078</v>
      </c>
      <c s="35" t="s">
        <v>5</v>
      </c>
      <c s="6" t="s">
        <v>1079</v>
      </c>
      <c s="36" t="s">
        <v>101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25.5">
      <c r="A187" s="35" t="s">
        <v>55</v>
      </c>
      <c r="E187" s="39" t="s">
        <v>1079</v>
      </c>
    </row>
    <row r="188" spans="1:5" ht="12.75">
      <c r="A188" s="35" t="s">
        <v>57</v>
      </c>
      <c r="E188" s="40" t="s">
        <v>5</v>
      </c>
    </row>
    <row r="189" spans="1:5" ht="38.25">
      <c r="A189" t="s">
        <v>58</v>
      </c>
      <c r="E189" s="39" t="s">
        <v>1080</v>
      </c>
    </row>
    <row r="190" spans="1:16" ht="12.75">
      <c r="A190" t="s">
        <v>50</v>
      </c>
      <c s="34" t="s">
        <v>204</v>
      </c>
      <c s="34" t="s">
        <v>1081</v>
      </c>
      <c s="35" t="s">
        <v>5</v>
      </c>
      <c s="6" t="s">
        <v>1082</v>
      </c>
      <c s="36" t="s">
        <v>101</v>
      </c>
      <c s="37">
        <v>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28</v>
      </c>
    </row>
    <row r="191" spans="1:5" ht="12.75">
      <c r="A191" s="35" t="s">
        <v>55</v>
      </c>
      <c r="E191" s="39" t="s">
        <v>1082</v>
      </c>
    </row>
    <row r="192" spans="1:5" ht="12.75">
      <c r="A192" s="35" t="s">
        <v>57</v>
      </c>
      <c r="E192" s="40" t="s">
        <v>5</v>
      </c>
    </row>
    <row r="193" spans="1:5" ht="38.25">
      <c r="A193" t="s">
        <v>58</v>
      </c>
      <c r="E193" s="39" t="s">
        <v>1083</v>
      </c>
    </row>
    <row r="194" spans="1:16" ht="12.75">
      <c r="A194" t="s">
        <v>50</v>
      </c>
      <c s="34" t="s">
        <v>207</v>
      </c>
      <c s="34" t="s">
        <v>1084</v>
      </c>
      <c s="35" t="s">
        <v>5</v>
      </c>
      <c s="6" t="s">
        <v>1085</v>
      </c>
      <c s="36" t="s">
        <v>101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28</v>
      </c>
    </row>
    <row r="195" spans="1:5" ht="12.75">
      <c r="A195" s="35" t="s">
        <v>55</v>
      </c>
      <c r="E195" s="39" t="s">
        <v>1085</v>
      </c>
    </row>
    <row r="196" spans="1:5" ht="12.75">
      <c r="A196" s="35" t="s">
        <v>57</v>
      </c>
      <c r="E196" s="40" t="s">
        <v>5</v>
      </c>
    </row>
    <row r="197" spans="1:5" ht="38.25">
      <c r="A197" t="s">
        <v>58</v>
      </c>
      <c r="E197" s="39" t="s">
        <v>1083</v>
      </c>
    </row>
    <row r="198" spans="1:16" ht="12.75">
      <c r="A198" t="s">
        <v>50</v>
      </c>
      <c s="34" t="s">
        <v>209</v>
      </c>
      <c s="34" t="s">
        <v>1086</v>
      </c>
      <c s="35" t="s">
        <v>5</v>
      </c>
      <c s="6" t="s">
        <v>1087</v>
      </c>
      <c s="36" t="s">
        <v>164</v>
      </c>
      <c s="37">
        <v>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28</v>
      </c>
    </row>
    <row r="199" spans="1:5" ht="12.75">
      <c r="A199" s="35" t="s">
        <v>55</v>
      </c>
      <c r="E199" s="39" t="s">
        <v>1087</v>
      </c>
    </row>
    <row r="200" spans="1:5" ht="12.75">
      <c r="A200" s="35" t="s">
        <v>57</v>
      </c>
      <c r="E200" s="40" t="s">
        <v>5</v>
      </c>
    </row>
    <row r="201" spans="1:5" ht="38.25">
      <c r="A201" t="s">
        <v>58</v>
      </c>
      <c r="E201" s="39" t="s">
        <v>1088</v>
      </c>
    </row>
    <row r="202" spans="1:16" ht="12.75">
      <c r="A202" t="s">
        <v>50</v>
      </c>
      <c s="34" t="s">
        <v>211</v>
      </c>
      <c s="34" t="s">
        <v>491</v>
      </c>
      <c s="35" t="s">
        <v>5</v>
      </c>
      <c s="6" t="s">
        <v>492</v>
      </c>
      <c s="36" t="s">
        <v>164</v>
      </c>
      <c s="37">
        <v>12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28</v>
      </c>
    </row>
    <row r="203" spans="1:5" ht="12.75">
      <c r="A203" s="35" t="s">
        <v>55</v>
      </c>
      <c r="E203" s="39" t="s">
        <v>492</v>
      </c>
    </row>
    <row r="204" spans="1:5" ht="12.75">
      <c r="A204" s="35" t="s">
        <v>57</v>
      </c>
      <c r="E204" s="40" t="s">
        <v>5</v>
      </c>
    </row>
    <row r="205" spans="1:5" ht="38.25">
      <c r="A205" t="s">
        <v>58</v>
      </c>
      <c r="E205" s="39" t="s">
        <v>1089</v>
      </c>
    </row>
    <row r="206" spans="1:16" ht="12.75">
      <c r="A206" t="s">
        <v>50</v>
      </c>
      <c s="34" t="s">
        <v>213</v>
      </c>
      <c s="34" t="s">
        <v>850</v>
      </c>
      <c s="35" t="s">
        <v>5</v>
      </c>
      <c s="6" t="s">
        <v>851</v>
      </c>
      <c s="36" t="s">
        <v>61</v>
      </c>
      <c s="37">
        <v>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28</v>
      </c>
    </row>
    <row r="207" spans="1:5" ht="12.75">
      <c r="A207" s="35" t="s">
        <v>55</v>
      </c>
      <c r="E207" s="39" t="s">
        <v>851</v>
      </c>
    </row>
    <row r="208" spans="1:5" ht="12.75">
      <c r="A208" s="35" t="s">
        <v>57</v>
      </c>
      <c r="E208" s="40" t="s">
        <v>5</v>
      </c>
    </row>
    <row r="209" spans="1:5" ht="25.5">
      <c r="A209" t="s">
        <v>58</v>
      </c>
      <c r="E209" s="39" t="s">
        <v>1138</v>
      </c>
    </row>
    <row r="210" spans="1:16" ht="38.25">
      <c r="A210" t="s">
        <v>50</v>
      </c>
      <c s="34" t="s">
        <v>215</v>
      </c>
      <c s="34" t="s">
        <v>221</v>
      </c>
      <c s="35" t="s">
        <v>222</v>
      </c>
      <c s="6" t="s">
        <v>1091</v>
      </c>
      <c s="36" t="s">
        <v>224</v>
      </c>
      <c s="37">
        <v>20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225</v>
      </c>
      <c>
        <f>(M210*21)/100</f>
      </c>
      <c t="s">
        <v>28</v>
      </c>
    </row>
    <row r="211" spans="1:5" ht="25.5">
      <c r="A211" s="35" t="s">
        <v>55</v>
      </c>
      <c r="E211" s="39" t="s">
        <v>1092</v>
      </c>
    </row>
    <row r="212" spans="1:5" ht="12.75">
      <c r="A212" s="35" t="s">
        <v>57</v>
      </c>
      <c r="E212" s="40" t="s">
        <v>5</v>
      </c>
    </row>
    <row r="213" spans="1:5" ht="165.75">
      <c r="A213" t="s">
        <v>58</v>
      </c>
      <c r="E213" s="39" t="s">
        <v>1093</v>
      </c>
    </row>
    <row r="214" spans="1:16" ht="25.5">
      <c r="A214" t="s">
        <v>50</v>
      </c>
      <c s="34" t="s">
        <v>217</v>
      </c>
      <c s="34" t="s">
        <v>737</v>
      </c>
      <c s="35" t="s">
        <v>738</v>
      </c>
      <c s="6" t="s">
        <v>1139</v>
      </c>
      <c s="36" t="s">
        <v>224</v>
      </c>
      <c s="37">
        <v>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225</v>
      </c>
      <c>
        <f>(M214*21)/100</f>
      </c>
      <c t="s">
        <v>28</v>
      </c>
    </row>
    <row r="215" spans="1:5" ht="25.5">
      <c r="A215" s="35" t="s">
        <v>55</v>
      </c>
      <c r="E215" s="39" t="s">
        <v>1140</v>
      </c>
    </row>
    <row r="216" spans="1:5" ht="12.75">
      <c r="A216" s="35" t="s">
        <v>57</v>
      </c>
      <c r="E216" s="40" t="s">
        <v>5</v>
      </c>
    </row>
    <row r="217" spans="1:5" ht="165.75">
      <c r="A217" t="s">
        <v>58</v>
      </c>
      <c r="E217" s="39" t="s">
        <v>1093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1094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1094</v>
      </c>
      <c r="E4" s="26" t="s">
        <v>1095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COUNTIFS(L8:L306,"=0",A8:A306,"P")+COUNTIFS(L8:L306,"",A8:A306,"P")+SUM(Q8:Q306)</f>
      </c>
    </row>
    <row r="8" spans="1:13" ht="12.75">
      <c r="A8" t="s">
        <v>45</v>
      </c>
      <c r="C8" s="28" t="s">
        <v>1143</v>
      </c>
      <c r="E8" s="30" t="s">
        <v>1142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</f>
      </c>
    </row>
    <row r="10" spans="1:16" ht="12.75">
      <c r="A10" t="s">
        <v>50</v>
      </c>
      <c s="34" t="s">
        <v>48</v>
      </c>
      <c s="34" t="s">
        <v>963</v>
      </c>
      <c s="35" t="s">
        <v>5</v>
      </c>
      <c s="6" t="s">
        <v>964</v>
      </c>
      <c s="36" t="s">
        <v>249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964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965</v>
      </c>
    </row>
    <row r="14" spans="1:16" ht="12.75">
      <c r="A14" t="s">
        <v>50</v>
      </c>
      <c s="34" t="s">
        <v>28</v>
      </c>
      <c s="34" t="s">
        <v>966</v>
      </c>
      <c s="35" t="s">
        <v>5</v>
      </c>
      <c s="6" t="s">
        <v>967</v>
      </c>
      <c s="36" t="s">
        <v>249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967</v>
      </c>
    </row>
    <row r="16" spans="1:5" ht="12.75">
      <c r="A16" s="35" t="s">
        <v>57</v>
      </c>
      <c r="E16" s="40" t="s">
        <v>5</v>
      </c>
    </row>
    <row r="17" spans="1:5" ht="25.5">
      <c r="A17" t="s">
        <v>58</v>
      </c>
      <c r="E17" s="39" t="s">
        <v>968</v>
      </c>
    </row>
    <row r="18" spans="1:16" ht="12.75">
      <c r="A18" t="s">
        <v>50</v>
      </c>
      <c s="34" t="s">
        <v>26</v>
      </c>
      <c s="34" t="s">
        <v>1144</v>
      </c>
      <c s="35" t="s">
        <v>5</v>
      </c>
      <c s="6" t="s">
        <v>1145</v>
      </c>
      <c s="36" t="s">
        <v>101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1145</v>
      </c>
    </row>
    <row r="20" spans="1:5" ht="12.75">
      <c r="A20" s="35" t="s">
        <v>57</v>
      </c>
      <c r="E20" s="40" t="s">
        <v>5</v>
      </c>
    </row>
    <row r="21" spans="1:5" ht="102">
      <c r="A21" t="s">
        <v>58</v>
      </c>
      <c r="E21" s="39" t="s">
        <v>1146</v>
      </c>
    </row>
    <row r="22" spans="1:16" ht="12.75">
      <c r="A22" t="s">
        <v>50</v>
      </c>
      <c s="34" t="s">
        <v>63</v>
      </c>
      <c s="34" t="s">
        <v>873</v>
      </c>
      <c s="35" t="s">
        <v>5</v>
      </c>
      <c s="6" t="s">
        <v>874</v>
      </c>
      <c s="36" t="s">
        <v>53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874</v>
      </c>
    </row>
    <row r="24" spans="1:5" ht="12.75">
      <c r="A24" s="35" t="s">
        <v>57</v>
      </c>
      <c r="E24" s="40" t="s">
        <v>5</v>
      </c>
    </row>
    <row r="25" spans="1:5" ht="63.75">
      <c r="A25" t="s">
        <v>58</v>
      </c>
      <c r="E25" s="39" t="s">
        <v>971</v>
      </c>
    </row>
    <row r="26" spans="1:16" ht="12.75">
      <c r="A26" t="s">
        <v>50</v>
      </c>
      <c s="34" t="s">
        <v>67</v>
      </c>
      <c s="34" t="s">
        <v>1099</v>
      </c>
      <c s="35" t="s">
        <v>5</v>
      </c>
      <c s="6" t="s">
        <v>1100</v>
      </c>
      <c s="36" t="s">
        <v>61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1100</v>
      </c>
    </row>
    <row r="28" spans="1:5" ht="12.75">
      <c r="A28" s="35" t="s">
        <v>57</v>
      </c>
      <c r="E28" s="40" t="s">
        <v>5</v>
      </c>
    </row>
    <row r="29" spans="1:5" ht="63.75">
      <c r="A29" t="s">
        <v>58</v>
      </c>
      <c r="E29" s="39" t="s">
        <v>971</v>
      </c>
    </row>
    <row r="30" spans="1:16" ht="12.75">
      <c r="A30" t="s">
        <v>50</v>
      </c>
      <c s="34" t="s">
        <v>27</v>
      </c>
      <c s="34" t="s">
        <v>972</v>
      </c>
      <c s="35" t="s">
        <v>5</v>
      </c>
      <c s="6" t="s">
        <v>973</v>
      </c>
      <c s="36" t="s">
        <v>53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973</v>
      </c>
    </row>
    <row r="32" spans="1:5" ht="12.75">
      <c r="A32" s="35" t="s">
        <v>57</v>
      </c>
      <c r="E32" s="40" t="s">
        <v>5</v>
      </c>
    </row>
    <row r="33" spans="1:5" ht="229.5">
      <c r="A33" t="s">
        <v>58</v>
      </c>
      <c r="E33" s="39" t="s">
        <v>974</v>
      </c>
    </row>
    <row r="34" spans="1:16" ht="12.75">
      <c r="A34" t="s">
        <v>50</v>
      </c>
      <c s="34" t="s">
        <v>76</v>
      </c>
      <c s="34" t="s">
        <v>51</v>
      </c>
      <c s="35" t="s">
        <v>5</v>
      </c>
      <c s="6" t="s">
        <v>52</v>
      </c>
      <c s="36" t="s">
        <v>53</v>
      </c>
      <c s="37">
        <v>115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52</v>
      </c>
    </row>
    <row r="36" spans="1:5" ht="12.75">
      <c r="A36" s="35" t="s">
        <v>57</v>
      </c>
      <c r="E36" s="40" t="s">
        <v>5</v>
      </c>
    </row>
    <row r="37" spans="1:5" ht="229.5">
      <c r="A37" t="s">
        <v>58</v>
      </c>
      <c r="E37" s="39" t="s">
        <v>974</v>
      </c>
    </row>
    <row r="38" spans="1:16" ht="12.75">
      <c r="A38" t="s">
        <v>50</v>
      </c>
      <c s="34" t="s">
        <v>79</v>
      </c>
      <c s="34" t="s">
        <v>241</v>
      </c>
      <c s="35" t="s">
        <v>5</v>
      </c>
      <c s="6" t="s">
        <v>242</v>
      </c>
      <c s="36" t="s">
        <v>53</v>
      </c>
      <c s="37">
        <v>115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242</v>
      </c>
    </row>
    <row r="40" spans="1:5" ht="12.75">
      <c r="A40" s="35" t="s">
        <v>57</v>
      </c>
      <c r="E40" s="40" t="s">
        <v>5</v>
      </c>
    </row>
    <row r="41" spans="1:5" ht="153">
      <c r="A41" t="s">
        <v>58</v>
      </c>
      <c r="E41" s="39" t="s">
        <v>975</v>
      </c>
    </row>
    <row r="42" spans="1:16" ht="12.75">
      <c r="A42" t="s">
        <v>50</v>
      </c>
      <c s="34" t="s">
        <v>84</v>
      </c>
      <c s="34" t="s">
        <v>976</v>
      </c>
      <c s="35" t="s">
        <v>5</v>
      </c>
      <c s="6" t="s">
        <v>977</v>
      </c>
      <c s="36" t="s">
        <v>249</v>
      </c>
      <c s="37">
        <v>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977</v>
      </c>
    </row>
    <row r="44" spans="1:5" ht="12.75">
      <c r="A44" s="35" t="s">
        <v>57</v>
      </c>
      <c r="E44" s="40" t="s">
        <v>5</v>
      </c>
    </row>
    <row r="45" spans="1:5" ht="38.25">
      <c r="A45" t="s">
        <v>58</v>
      </c>
      <c r="E45" s="39" t="s">
        <v>978</v>
      </c>
    </row>
    <row r="46" spans="1:16" ht="12.75">
      <c r="A46" t="s">
        <v>50</v>
      </c>
      <c s="34" t="s">
        <v>91</v>
      </c>
      <c s="34" t="s">
        <v>1104</v>
      </c>
      <c s="35" t="s">
        <v>5</v>
      </c>
      <c s="6" t="s">
        <v>1105</v>
      </c>
      <c s="36" t="s">
        <v>61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499</v>
      </c>
      <c>
        <f>(M46*21)/100</f>
      </c>
      <c t="s">
        <v>28</v>
      </c>
    </row>
    <row r="47" spans="1:5" ht="12.75">
      <c r="A47" s="35" t="s">
        <v>55</v>
      </c>
      <c r="E47" s="39" t="s">
        <v>1105</v>
      </c>
    </row>
    <row r="48" spans="1:5" ht="12.75">
      <c r="A48" s="35" t="s">
        <v>57</v>
      </c>
      <c r="E48" s="40" t="s">
        <v>5</v>
      </c>
    </row>
    <row r="49" spans="1:5" ht="25.5">
      <c r="A49" t="s">
        <v>58</v>
      </c>
      <c r="E49" s="39" t="s">
        <v>1106</v>
      </c>
    </row>
    <row r="50" spans="1:16" ht="12.75">
      <c r="A50" t="s">
        <v>50</v>
      </c>
      <c s="34" t="s">
        <v>95</v>
      </c>
      <c s="34" t="s">
        <v>979</v>
      </c>
      <c s="35" t="s">
        <v>5</v>
      </c>
      <c s="6" t="s">
        <v>980</v>
      </c>
      <c s="36" t="s">
        <v>53</v>
      </c>
      <c s="37">
        <v>0.5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980</v>
      </c>
    </row>
    <row r="52" spans="1:5" ht="12.75">
      <c r="A52" s="35" t="s">
        <v>57</v>
      </c>
      <c r="E52" s="40" t="s">
        <v>5</v>
      </c>
    </row>
    <row r="53" spans="1:5" ht="267.75">
      <c r="A53" t="s">
        <v>58</v>
      </c>
      <c r="E53" s="39" t="s">
        <v>981</v>
      </c>
    </row>
    <row r="54" spans="1:16" ht="12.75">
      <c r="A54" t="s">
        <v>50</v>
      </c>
      <c s="34" t="s">
        <v>98</v>
      </c>
      <c s="34" t="s">
        <v>1147</v>
      </c>
      <c s="35" t="s">
        <v>5</v>
      </c>
      <c s="6" t="s">
        <v>1148</v>
      </c>
      <c s="36" t="s">
        <v>53</v>
      </c>
      <c s="37">
        <v>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1148</v>
      </c>
    </row>
    <row r="56" spans="1:5" ht="12.75">
      <c r="A56" s="35" t="s">
        <v>57</v>
      </c>
      <c r="E56" s="40" t="s">
        <v>5</v>
      </c>
    </row>
    <row r="57" spans="1:5" ht="267.75">
      <c r="A57" t="s">
        <v>58</v>
      </c>
      <c r="E57" s="39" t="s">
        <v>981</v>
      </c>
    </row>
    <row r="58" spans="1:16" ht="12.75">
      <c r="A58" t="s">
        <v>50</v>
      </c>
      <c s="34" t="s">
        <v>71</v>
      </c>
      <c s="34" t="s">
        <v>64</v>
      </c>
      <c s="35" t="s">
        <v>5</v>
      </c>
      <c s="6" t="s">
        <v>65</v>
      </c>
      <c s="36" t="s">
        <v>53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65</v>
      </c>
    </row>
    <row r="60" spans="1:5" ht="12.75">
      <c r="A60" s="35" t="s">
        <v>57</v>
      </c>
      <c r="E60" s="40" t="s">
        <v>5</v>
      </c>
    </row>
    <row r="61" spans="1:5" ht="38.25">
      <c r="A61" t="s">
        <v>58</v>
      </c>
      <c r="E61" s="39" t="s">
        <v>982</v>
      </c>
    </row>
    <row r="62" spans="1:16" ht="12.75">
      <c r="A62" t="s">
        <v>50</v>
      </c>
      <c s="34" t="s">
        <v>77</v>
      </c>
      <c s="34" t="s">
        <v>1107</v>
      </c>
      <c s="35" t="s">
        <v>5</v>
      </c>
      <c s="6" t="s">
        <v>1108</v>
      </c>
      <c s="36" t="s">
        <v>249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1108</v>
      </c>
    </row>
    <row r="64" spans="1:5" ht="12.75">
      <c r="A64" s="35" t="s">
        <v>57</v>
      </c>
      <c r="E64" s="40" t="s">
        <v>5</v>
      </c>
    </row>
    <row r="65" spans="1:5" ht="63.75">
      <c r="A65" t="s">
        <v>58</v>
      </c>
      <c r="E65" s="39" t="s">
        <v>1109</v>
      </c>
    </row>
    <row r="66" spans="1:16" ht="12.75">
      <c r="A66" t="s">
        <v>50</v>
      </c>
      <c s="34" t="s">
        <v>80</v>
      </c>
      <c s="34" t="s">
        <v>632</v>
      </c>
      <c s="35" t="s">
        <v>5</v>
      </c>
      <c s="6" t="s">
        <v>633</v>
      </c>
      <c s="36" t="s">
        <v>249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633</v>
      </c>
    </row>
    <row r="68" spans="1:5" ht="12.75">
      <c r="A68" s="35" t="s">
        <v>57</v>
      </c>
      <c r="E68" s="40" t="s">
        <v>5</v>
      </c>
    </row>
    <row r="69" spans="1:5" ht="38.25">
      <c r="A69" t="s">
        <v>58</v>
      </c>
      <c r="E69" s="39" t="s">
        <v>985</v>
      </c>
    </row>
    <row r="70" spans="1:16" ht="12.75">
      <c r="A70" t="s">
        <v>50</v>
      </c>
      <c s="34" t="s">
        <v>85</v>
      </c>
      <c s="34" t="s">
        <v>1110</v>
      </c>
      <c s="35" t="s">
        <v>5</v>
      </c>
      <c s="6" t="s">
        <v>1111</v>
      </c>
      <c s="36" t="s">
        <v>249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1111</v>
      </c>
    </row>
    <row r="72" spans="1:5" ht="12.75">
      <c r="A72" s="35" t="s">
        <v>57</v>
      </c>
      <c r="E72" s="40" t="s">
        <v>5</v>
      </c>
    </row>
    <row r="73" spans="1:5" ht="89.25">
      <c r="A73" t="s">
        <v>58</v>
      </c>
      <c r="E73" s="39" t="s">
        <v>1112</v>
      </c>
    </row>
    <row r="74" spans="1:16" ht="12.75">
      <c r="A74" t="s">
        <v>50</v>
      </c>
      <c s="34" t="s">
        <v>111</v>
      </c>
      <c s="34" t="s">
        <v>1113</v>
      </c>
      <c s="35" t="s">
        <v>5</v>
      </c>
      <c s="6" t="s">
        <v>1114</v>
      </c>
      <c s="36" t="s">
        <v>249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1114</v>
      </c>
    </row>
    <row r="76" spans="1:5" ht="12.75">
      <c r="A76" s="35" t="s">
        <v>57</v>
      </c>
      <c r="E76" s="40" t="s">
        <v>5</v>
      </c>
    </row>
    <row r="77" spans="1:5" ht="63.75">
      <c r="A77" t="s">
        <v>58</v>
      </c>
      <c r="E77" s="39" t="s">
        <v>1115</v>
      </c>
    </row>
    <row r="78" spans="1:16" ht="12.75">
      <c r="A78" t="s">
        <v>50</v>
      </c>
      <c s="34" t="s">
        <v>114</v>
      </c>
      <c s="34" t="s">
        <v>986</v>
      </c>
      <c s="35" t="s">
        <v>5</v>
      </c>
      <c s="6" t="s">
        <v>987</v>
      </c>
      <c s="36" t="s">
        <v>249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987</v>
      </c>
    </row>
    <row r="80" spans="1:5" ht="12.75">
      <c r="A80" s="35" t="s">
        <v>57</v>
      </c>
      <c r="E80" s="40" t="s">
        <v>5</v>
      </c>
    </row>
    <row r="81" spans="1:5" ht="114.75">
      <c r="A81" t="s">
        <v>58</v>
      </c>
      <c r="E81" s="39" t="s">
        <v>988</v>
      </c>
    </row>
    <row r="82" spans="1:16" ht="12.75">
      <c r="A82" t="s">
        <v>50</v>
      </c>
      <c s="34" t="s">
        <v>117</v>
      </c>
      <c s="34" t="s">
        <v>1149</v>
      </c>
      <c s="35" t="s">
        <v>5</v>
      </c>
      <c s="6" t="s">
        <v>1150</v>
      </c>
      <c s="36" t="s">
        <v>249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1150</v>
      </c>
    </row>
    <row r="84" spans="1:5" ht="12.75">
      <c r="A84" s="35" t="s">
        <v>57</v>
      </c>
      <c r="E84" s="40" t="s">
        <v>5</v>
      </c>
    </row>
    <row r="85" spans="1:5" ht="38.25">
      <c r="A85" t="s">
        <v>58</v>
      </c>
      <c r="E85" s="39" t="s">
        <v>1151</v>
      </c>
    </row>
    <row r="86" spans="1:16" ht="12.75">
      <c r="A86" t="s">
        <v>50</v>
      </c>
      <c s="34" t="s">
        <v>120</v>
      </c>
      <c s="34" t="s">
        <v>1152</v>
      </c>
      <c s="35" t="s">
        <v>5</v>
      </c>
      <c s="6" t="s">
        <v>1153</v>
      </c>
      <c s="36" t="s">
        <v>249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1153</v>
      </c>
    </row>
    <row r="88" spans="1:5" ht="12.75">
      <c r="A88" s="35" t="s">
        <v>57</v>
      </c>
      <c r="E88" s="40" t="s">
        <v>5</v>
      </c>
    </row>
    <row r="89" spans="1:5" ht="38.25">
      <c r="A89" t="s">
        <v>58</v>
      </c>
      <c r="E89" s="39" t="s">
        <v>1154</v>
      </c>
    </row>
    <row r="90" spans="1:16" ht="12.75">
      <c r="A90" t="s">
        <v>50</v>
      </c>
      <c s="34" t="s">
        <v>124</v>
      </c>
      <c s="34" t="s">
        <v>990</v>
      </c>
      <c s="35" t="s">
        <v>5</v>
      </c>
      <c s="6" t="s">
        <v>991</v>
      </c>
      <c s="36" t="s">
        <v>101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991</v>
      </c>
    </row>
    <row r="92" spans="1:5" ht="12.75">
      <c r="A92" s="35" t="s">
        <v>57</v>
      </c>
      <c r="E92" s="40" t="s">
        <v>5</v>
      </c>
    </row>
    <row r="93" spans="1:5" ht="51">
      <c r="A93" t="s">
        <v>58</v>
      </c>
      <c r="E93" s="39" t="s">
        <v>992</v>
      </c>
    </row>
    <row r="94" spans="1:16" ht="12.75">
      <c r="A94" t="s">
        <v>50</v>
      </c>
      <c s="34" t="s">
        <v>127</v>
      </c>
      <c s="34" t="s">
        <v>1116</v>
      </c>
      <c s="35" t="s">
        <v>5</v>
      </c>
      <c s="6" t="s">
        <v>1117</v>
      </c>
      <c s="36" t="s">
        <v>61</v>
      </c>
      <c s="37">
        <v>450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1117</v>
      </c>
    </row>
    <row r="96" spans="1:5" ht="12.75">
      <c r="A96" s="35" t="s">
        <v>57</v>
      </c>
      <c r="E96" s="40" t="s">
        <v>5</v>
      </c>
    </row>
    <row r="97" spans="1:5" ht="51">
      <c r="A97" t="s">
        <v>58</v>
      </c>
      <c r="E97" s="39" t="s">
        <v>1015</v>
      </c>
    </row>
    <row r="98" spans="1:16" ht="12.75">
      <c r="A98" t="s">
        <v>50</v>
      </c>
      <c s="34" t="s">
        <v>130</v>
      </c>
      <c s="34" t="s">
        <v>993</v>
      </c>
      <c s="35" t="s">
        <v>5</v>
      </c>
      <c s="6" t="s">
        <v>994</v>
      </c>
      <c s="36" t="s">
        <v>61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994</v>
      </c>
    </row>
    <row r="100" spans="1:5" ht="12.75">
      <c r="A100" s="35" t="s">
        <v>57</v>
      </c>
      <c r="E100" s="40" t="s">
        <v>5</v>
      </c>
    </row>
    <row r="101" spans="1:5" ht="51">
      <c r="A101" t="s">
        <v>58</v>
      </c>
      <c r="E101" s="39" t="s">
        <v>995</v>
      </c>
    </row>
    <row r="102" spans="1:16" ht="12.75">
      <c r="A102" t="s">
        <v>50</v>
      </c>
      <c s="34" t="s">
        <v>133</v>
      </c>
      <c s="34" t="s">
        <v>68</v>
      </c>
      <c s="35" t="s">
        <v>5</v>
      </c>
      <c s="6" t="s">
        <v>69</v>
      </c>
      <c s="36" t="s">
        <v>61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69</v>
      </c>
    </row>
    <row r="104" spans="1:5" ht="12.75">
      <c r="A104" s="35" t="s">
        <v>57</v>
      </c>
      <c r="E104" s="40" t="s">
        <v>5</v>
      </c>
    </row>
    <row r="105" spans="1:5" ht="51">
      <c r="A105" t="s">
        <v>58</v>
      </c>
      <c r="E105" s="39" t="s">
        <v>995</v>
      </c>
    </row>
    <row r="106" spans="1:16" ht="12.75">
      <c r="A106" t="s">
        <v>50</v>
      </c>
      <c s="34" t="s">
        <v>136</v>
      </c>
      <c s="34" t="s">
        <v>996</v>
      </c>
      <c s="35" t="s">
        <v>5</v>
      </c>
      <c s="6" t="s">
        <v>997</v>
      </c>
      <c s="36" t="s">
        <v>61</v>
      </c>
      <c s="37">
        <v>450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997</v>
      </c>
    </row>
    <row r="108" spans="1:5" ht="12.75">
      <c r="A108" s="35" t="s">
        <v>57</v>
      </c>
      <c r="E108" s="40" t="s">
        <v>5</v>
      </c>
    </row>
    <row r="109" spans="1:5" ht="76.5">
      <c r="A109" t="s">
        <v>58</v>
      </c>
      <c r="E109" s="39" t="s">
        <v>998</v>
      </c>
    </row>
    <row r="110" spans="1:16" ht="12.75">
      <c r="A110" t="s">
        <v>50</v>
      </c>
      <c s="34" t="s">
        <v>139</v>
      </c>
      <c s="34" t="s">
        <v>999</v>
      </c>
      <c s="35" t="s">
        <v>5</v>
      </c>
      <c s="6" t="s">
        <v>1000</v>
      </c>
      <c s="36" t="s">
        <v>53</v>
      </c>
      <c s="37">
        <v>45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499</v>
      </c>
      <c>
        <f>(M110*21)/100</f>
      </c>
      <c t="s">
        <v>28</v>
      </c>
    </row>
    <row r="111" spans="1:5" ht="12.75">
      <c r="A111" s="35" t="s">
        <v>55</v>
      </c>
      <c r="E111" s="39" t="s">
        <v>1000</v>
      </c>
    </row>
    <row r="112" spans="1:5" ht="12.75">
      <c r="A112" s="35" t="s">
        <v>57</v>
      </c>
      <c r="E112" s="40" t="s">
        <v>5</v>
      </c>
    </row>
    <row r="113" spans="1:5" ht="76.5">
      <c r="A113" t="s">
        <v>58</v>
      </c>
      <c r="E113" s="39" t="s">
        <v>1001</v>
      </c>
    </row>
    <row r="114" spans="1:16" ht="25.5">
      <c r="A114" t="s">
        <v>50</v>
      </c>
      <c s="34" t="s">
        <v>142</v>
      </c>
      <c s="34" t="s">
        <v>1155</v>
      </c>
      <c s="35" t="s">
        <v>5</v>
      </c>
      <c s="6" t="s">
        <v>1156</v>
      </c>
      <c s="36" t="s">
        <v>61</v>
      </c>
      <c s="37">
        <v>150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25.5">
      <c r="A115" s="35" t="s">
        <v>55</v>
      </c>
      <c r="E115" s="39" t="s">
        <v>1156</v>
      </c>
    </row>
    <row r="116" spans="1:5" ht="12.75">
      <c r="A116" s="35" t="s">
        <v>57</v>
      </c>
      <c r="E116" s="40" t="s">
        <v>5</v>
      </c>
    </row>
    <row r="117" spans="1:5" ht="25.5">
      <c r="A117" t="s">
        <v>58</v>
      </c>
      <c r="E117" s="39" t="s">
        <v>1004</v>
      </c>
    </row>
    <row r="118" spans="1:16" ht="12.75">
      <c r="A118" t="s">
        <v>50</v>
      </c>
      <c s="34" t="s">
        <v>145</v>
      </c>
      <c s="34" t="s">
        <v>1120</v>
      </c>
      <c s="35" t="s">
        <v>5</v>
      </c>
      <c s="6" t="s">
        <v>1121</v>
      </c>
      <c s="36" t="s">
        <v>101</v>
      </c>
      <c s="37">
        <v>10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1121</v>
      </c>
    </row>
    <row r="120" spans="1:5" ht="12.75">
      <c r="A120" s="35" t="s">
        <v>57</v>
      </c>
      <c r="E120" s="40" t="s">
        <v>5</v>
      </c>
    </row>
    <row r="121" spans="1:5" ht="38.25">
      <c r="A121" t="s">
        <v>58</v>
      </c>
      <c r="E121" s="39" t="s">
        <v>1122</v>
      </c>
    </row>
    <row r="122" spans="1:16" ht="25.5">
      <c r="A122" t="s">
        <v>50</v>
      </c>
      <c s="34" t="s">
        <v>148</v>
      </c>
      <c s="34" t="s">
        <v>1005</v>
      </c>
      <c s="35" t="s">
        <v>5</v>
      </c>
      <c s="6" t="s">
        <v>1006</v>
      </c>
      <c s="36" t="s">
        <v>101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499</v>
      </c>
      <c>
        <f>(M122*21)/100</f>
      </c>
      <c t="s">
        <v>28</v>
      </c>
    </row>
    <row r="123" spans="1:5" ht="25.5">
      <c r="A123" s="35" t="s">
        <v>55</v>
      </c>
      <c r="E123" s="39" t="s">
        <v>1006</v>
      </c>
    </row>
    <row r="124" spans="1:5" ht="12.75">
      <c r="A124" s="35" t="s">
        <v>57</v>
      </c>
      <c r="E124" s="40" t="s">
        <v>5</v>
      </c>
    </row>
    <row r="125" spans="1:5" ht="89.25">
      <c r="A125" t="s">
        <v>58</v>
      </c>
      <c r="E125" s="39" t="s">
        <v>1007</v>
      </c>
    </row>
    <row r="126" spans="1:16" ht="12.75">
      <c r="A126" t="s">
        <v>50</v>
      </c>
      <c s="34" t="s">
        <v>152</v>
      </c>
      <c s="34" t="s">
        <v>1008</v>
      </c>
      <c s="35" t="s">
        <v>5</v>
      </c>
      <c s="6" t="s">
        <v>1009</v>
      </c>
      <c s="36" t="s">
        <v>101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1009</v>
      </c>
    </row>
    <row r="128" spans="1:5" ht="12.75">
      <c r="A128" s="35" t="s">
        <v>57</v>
      </c>
      <c r="E128" s="40" t="s">
        <v>5</v>
      </c>
    </row>
    <row r="129" spans="1:5" ht="51">
      <c r="A129" t="s">
        <v>58</v>
      </c>
      <c r="E129" s="39" t="s">
        <v>1010</v>
      </c>
    </row>
    <row r="130" spans="1:16" ht="12.75">
      <c r="A130" t="s">
        <v>50</v>
      </c>
      <c s="34" t="s">
        <v>155</v>
      </c>
      <c s="34" t="s">
        <v>1011</v>
      </c>
      <c s="35" t="s">
        <v>5</v>
      </c>
      <c s="6" t="s">
        <v>1012</v>
      </c>
      <c s="36" t="s">
        <v>101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1012</v>
      </c>
    </row>
    <row r="132" spans="1:5" ht="12.75">
      <c r="A132" s="35" t="s">
        <v>57</v>
      </c>
      <c r="E132" s="40" t="s">
        <v>5</v>
      </c>
    </row>
    <row r="133" spans="1:5" ht="51">
      <c r="A133" t="s">
        <v>58</v>
      </c>
      <c r="E133" s="39" t="s">
        <v>1010</v>
      </c>
    </row>
    <row r="134" spans="1:16" ht="25.5">
      <c r="A134" t="s">
        <v>50</v>
      </c>
      <c s="34" t="s">
        <v>158</v>
      </c>
      <c s="34" t="s">
        <v>1013</v>
      </c>
      <c s="35" t="s">
        <v>5</v>
      </c>
      <c s="6" t="s">
        <v>1014</v>
      </c>
      <c s="36" t="s">
        <v>101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25.5">
      <c r="A135" s="35" t="s">
        <v>55</v>
      </c>
      <c r="E135" s="39" t="s">
        <v>1014</v>
      </c>
    </row>
    <row r="136" spans="1:5" ht="12.75">
      <c r="A136" s="35" t="s">
        <v>57</v>
      </c>
      <c r="E136" s="40" t="s">
        <v>5</v>
      </c>
    </row>
    <row r="137" spans="1:5" ht="51">
      <c r="A137" t="s">
        <v>58</v>
      </c>
      <c r="E137" s="39" t="s">
        <v>1015</v>
      </c>
    </row>
    <row r="138" spans="1:16" ht="12.75">
      <c r="A138" t="s">
        <v>50</v>
      </c>
      <c s="34" t="s">
        <v>161</v>
      </c>
      <c s="34" t="s">
        <v>1016</v>
      </c>
      <c s="35" t="s">
        <v>5</v>
      </c>
      <c s="6" t="s">
        <v>1017</v>
      </c>
      <c s="36" t="s">
        <v>249</v>
      </c>
      <c s="37">
        <v>150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499</v>
      </c>
      <c>
        <f>(M138*21)/100</f>
      </c>
      <c t="s">
        <v>28</v>
      </c>
    </row>
    <row r="139" spans="1:5" ht="12.75">
      <c r="A139" s="35" t="s">
        <v>55</v>
      </c>
      <c r="E139" s="39" t="s">
        <v>1017</v>
      </c>
    </row>
    <row r="140" spans="1:5" ht="12.75">
      <c r="A140" s="35" t="s">
        <v>57</v>
      </c>
      <c r="E140" s="40" t="s">
        <v>5</v>
      </c>
    </row>
    <row r="141" spans="1:5" ht="102">
      <c r="A141" t="s">
        <v>58</v>
      </c>
      <c r="E141" s="39" t="s">
        <v>1018</v>
      </c>
    </row>
    <row r="142" spans="1:16" ht="12.75">
      <c r="A142" t="s">
        <v>50</v>
      </c>
      <c s="34" t="s">
        <v>165</v>
      </c>
      <c s="34" t="s">
        <v>1021</v>
      </c>
      <c s="35" t="s">
        <v>5</v>
      </c>
      <c s="6" t="s">
        <v>1022</v>
      </c>
      <c s="36" t="s">
        <v>61</v>
      </c>
      <c s="37">
        <v>200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12.75">
      <c r="A143" s="35" t="s">
        <v>55</v>
      </c>
      <c r="E143" s="39" t="s">
        <v>1022</v>
      </c>
    </row>
    <row r="144" spans="1:5" ht="12.75">
      <c r="A144" s="35" t="s">
        <v>57</v>
      </c>
      <c r="E144" s="40" t="s">
        <v>5</v>
      </c>
    </row>
    <row r="145" spans="1:5" ht="51">
      <c r="A145" t="s">
        <v>58</v>
      </c>
      <c r="E145" s="39" t="s">
        <v>1023</v>
      </c>
    </row>
    <row r="146" spans="1:16" ht="12.75">
      <c r="A146" t="s">
        <v>50</v>
      </c>
      <c s="34" t="s">
        <v>168</v>
      </c>
      <c s="34" t="s">
        <v>1024</v>
      </c>
      <c s="35" t="s">
        <v>5</v>
      </c>
      <c s="6" t="s">
        <v>1025</v>
      </c>
      <c s="36" t="s">
        <v>101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12.75">
      <c r="A147" s="35" t="s">
        <v>55</v>
      </c>
      <c r="E147" s="39" t="s">
        <v>1025</v>
      </c>
    </row>
    <row r="148" spans="1:5" ht="12.75">
      <c r="A148" s="35" t="s">
        <v>57</v>
      </c>
      <c r="E148" s="40" t="s">
        <v>5</v>
      </c>
    </row>
    <row r="149" spans="1:5" ht="25.5">
      <c r="A149" t="s">
        <v>58</v>
      </c>
      <c r="E149" s="39" t="s">
        <v>1026</v>
      </c>
    </row>
    <row r="150" spans="1:16" ht="12.75">
      <c r="A150" t="s">
        <v>50</v>
      </c>
      <c s="34" t="s">
        <v>171</v>
      </c>
      <c s="34" t="s">
        <v>1027</v>
      </c>
      <c s="35" t="s">
        <v>5</v>
      </c>
      <c s="6" t="s">
        <v>1028</v>
      </c>
      <c s="36" t="s">
        <v>101</v>
      </c>
      <c s="37">
        <v>30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28</v>
      </c>
    </row>
    <row r="151" spans="1:5" ht="12.75">
      <c r="A151" s="35" t="s">
        <v>55</v>
      </c>
      <c r="E151" s="39" t="s">
        <v>1028</v>
      </c>
    </row>
    <row r="152" spans="1:5" ht="12.75">
      <c r="A152" s="35" t="s">
        <v>57</v>
      </c>
      <c r="E152" s="40" t="s">
        <v>5</v>
      </c>
    </row>
    <row r="153" spans="1:5" ht="38.25">
      <c r="A153" t="s">
        <v>58</v>
      </c>
      <c r="E153" s="39" t="s">
        <v>1029</v>
      </c>
    </row>
    <row r="154" spans="1:16" ht="12.75">
      <c r="A154" t="s">
        <v>50</v>
      </c>
      <c s="34" t="s">
        <v>175</v>
      </c>
      <c s="34" t="s">
        <v>1157</v>
      </c>
      <c s="35" t="s">
        <v>5</v>
      </c>
      <c s="6" t="s">
        <v>1158</v>
      </c>
      <c s="36" t="s">
        <v>101</v>
      </c>
      <c s="37">
        <v>10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1158</v>
      </c>
    </row>
    <row r="156" spans="1:5" ht="12.75">
      <c r="A156" s="35" t="s">
        <v>57</v>
      </c>
      <c r="E156" s="40" t="s">
        <v>5</v>
      </c>
    </row>
    <row r="157" spans="1:5" ht="51">
      <c r="A157" t="s">
        <v>58</v>
      </c>
      <c r="E157" s="39" t="s">
        <v>1159</v>
      </c>
    </row>
    <row r="158" spans="1:16" ht="12.75">
      <c r="A158" t="s">
        <v>50</v>
      </c>
      <c s="34" t="s">
        <v>178</v>
      </c>
      <c s="34" t="s">
        <v>96</v>
      </c>
      <c s="35" t="s">
        <v>5</v>
      </c>
      <c s="6" t="s">
        <v>259</v>
      </c>
      <c s="36" t="s">
        <v>61</v>
      </c>
      <c s="37">
        <v>150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28</v>
      </c>
    </row>
    <row r="159" spans="1:5" ht="12.75">
      <c r="A159" s="35" t="s">
        <v>55</v>
      </c>
      <c r="E159" s="39" t="s">
        <v>259</v>
      </c>
    </row>
    <row r="160" spans="1:5" ht="12.75">
      <c r="A160" s="35" t="s">
        <v>57</v>
      </c>
      <c r="E160" s="40" t="s">
        <v>5</v>
      </c>
    </row>
    <row r="161" spans="1:5" ht="38.25">
      <c r="A161" t="s">
        <v>58</v>
      </c>
      <c r="E161" s="39" t="s">
        <v>1034</v>
      </c>
    </row>
    <row r="162" spans="1:16" ht="12.75">
      <c r="A162" t="s">
        <v>50</v>
      </c>
      <c s="34" t="s">
        <v>182</v>
      </c>
      <c s="34" t="s">
        <v>1035</v>
      </c>
      <c s="35" t="s">
        <v>5</v>
      </c>
      <c s="6" t="s">
        <v>1036</v>
      </c>
      <c s="36" t="s">
        <v>61</v>
      </c>
      <c s="37">
        <v>680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1036</v>
      </c>
    </row>
    <row r="164" spans="1:5" ht="12.75">
      <c r="A164" s="35" t="s">
        <v>57</v>
      </c>
      <c r="E164" s="40" t="s">
        <v>5</v>
      </c>
    </row>
    <row r="165" spans="1:5" ht="38.25">
      <c r="A165" t="s">
        <v>58</v>
      </c>
      <c r="E165" s="39" t="s">
        <v>1034</v>
      </c>
    </row>
    <row r="166" spans="1:16" ht="12.75">
      <c r="A166" t="s">
        <v>50</v>
      </c>
      <c s="34" t="s">
        <v>185</v>
      </c>
      <c s="34" t="s">
        <v>1037</v>
      </c>
      <c s="35" t="s">
        <v>5</v>
      </c>
      <c s="6" t="s">
        <v>1038</v>
      </c>
      <c s="36" t="s">
        <v>61</v>
      </c>
      <c s="37">
        <v>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28</v>
      </c>
    </row>
    <row r="167" spans="1:5" ht="12.75">
      <c r="A167" s="35" t="s">
        <v>55</v>
      </c>
      <c r="E167" s="39" t="s">
        <v>1038</v>
      </c>
    </row>
    <row r="168" spans="1:5" ht="12.75">
      <c r="A168" s="35" t="s">
        <v>57</v>
      </c>
      <c r="E168" s="40" t="s">
        <v>5</v>
      </c>
    </row>
    <row r="169" spans="1:5" ht="38.25">
      <c r="A169" t="s">
        <v>58</v>
      </c>
      <c r="E169" s="39" t="s">
        <v>1034</v>
      </c>
    </row>
    <row r="170" spans="1:16" ht="12.75">
      <c r="A170" t="s">
        <v>50</v>
      </c>
      <c s="34" t="s">
        <v>188</v>
      </c>
      <c s="34" t="s">
        <v>1160</v>
      </c>
      <c s="35" t="s">
        <v>5</v>
      </c>
      <c s="6" t="s">
        <v>1161</v>
      </c>
      <c s="36" t="s">
        <v>61</v>
      </c>
      <c s="37">
        <v>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12.75">
      <c r="A171" s="35" t="s">
        <v>55</v>
      </c>
      <c r="E171" s="39" t="s">
        <v>1161</v>
      </c>
    </row>
    <row r="172" spans="1:5" ht="12.75">
      <c r="A172" s="35" t="s">
        <v>57</v>
      </c>
      <c r="E172" s="40" t="s">
        <v>5</v>
      </c>
    </row>
    <row r="173" spans="1:5" ht="38.25">
      <c r="A173" t="s">
        <v>58</v>
      </c>
      <c r="E173" s="39" t="s">
        <v>1041</v>
      </c>
    </row>
    <row r="174" spans="1:16" ht="25.5">
      <c r="A174" t="s">
        <v>50</v>
      </c>
      <c s="34" t="s">
        <v>192</v>
      </c>
      <c s="34" t="s">
        <v>99</v>
      </c>
      <c s="35" t="s">
        <v>5</v>
      </c>
      <c s="6" t="s">
        <v>1162</v>
      </c>
      <c s="36" t="s">
        <v>101</v>
      </c>
      <c s="37">
        <v>25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28</v>
      </c>
    </row>
    <row r="175" spans="1:5" ht="25.5">
      <c r="A175" s="35" t="s">
        <v>55</v>
      </c>
      <c r="E175" s="39" t="s">
        <v>1162</v>
      </c>
    </row>
    <row r="176" spans="1:5" ht="12.75">
      <c r="A176" s="35" t="s">
        <v>57</v>
      </c>
      <c r="E176" s="40" t="s">
        <v>5</v>
      </c>
    </row>
    <row r="177" spans="1:5" ht="38.25">
      <c r="A177" t="s">
        <v>58</v>
      </c>
      <c r="E177" s="39" t="s">
        <v>1047</v>
      </c>
    </row>
    <row r="178" spans="1:16" ht="25.5">
      <c r="A178" t="s">
        <v>50</v>
      </c>
      <c s="34" t="s">
        <v>195</v>
      </c>
      <c s="34" t="s">
        <v>1045</v>
      </c>
      <c s="35" t="s">
        <v>5</v>
      </c>
      <c s="6" t="s">
        <v>1046</v>
      </c>
      <c s="36" t="s">
        <v>101</v>
      </c>
      <c s="37">
        <v>20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25.5">
      <c r="A179" s="35" t="s">
        <v>55</v>
      </c>
      <c r="E179" s="39" t="s">
        <v>1046</v>
      </c>
    </row>
    <row r="180" spans="1:5" ht="12.75">
      <c r="A180" s="35" t="s">
        <v>57</v>
      </c>
      <c r="E180" s="40" t="s">
        <v>5</v>
      </c>
    </row>
    <row r="181" spans="1:5" ht="38.25">
      <c r="A181" t="s">
        <v>58</v>
      </c>
      <c r="E181" s="39" t="s">
        <v>1047</v>
      </c>
    </row>
    <row r="182" spans="1:16" ht="25.5">
      <c r="A182" t="s">
        <v>50</v>
      </c>
      <c s="34" t="s">
        <v>198</v>
      </c>
      <c s="34" t="s">
        <v>1125</v>
      </c>
      <c s="35" t="s">
        <v>5</v>
      </c>
      <c s="6" t="s">
        <v>1126</v>
      </c>
      <c s="36" t="s">
        <v>101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25.5">
      <c r="A183" s="35" t="s">
        <v>55</v>
      </c>
      <c r="E183" s="39" t="s">
        <v>1126</v>
      </c>
    </row>
    <row r="184" spans="1:5" ht="12.75">
      <c r="A184" s="35" t="s">
        <v>57</v>
      </c>
      <c r="E184" s="40" t="s">
        <v>5</v>
      </c>
    </row>
    <row r="185" spans="1:5" ht="38.25">
      <c r="A185" t="s">
        <v>58</v>
      </c>
      <c r="E185" s="39" t="s">
        <v>1047</v>
      </c>
    </row>
    <row r="186" spans="1:16" ht="25.5">
      <c r="A186" t="s">
        <v>50</v>
      </c>
      <c s="34" t="s">
        <v>201</v>
      </c>
      <c s="34" t="s">
        <v>1048</v>
      </c>
      <c s="35" t="s">
        <v>5</v>
      </c>
      <c s="6" t="s">
        <v>1049</v>
      </c>
      <c s="36" t="s">
        <v>101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25.5">
      <c r="A187" s="35" t="s">
        <v>55</v>
      </c>
      <c r="E187" s="39" t="s">
        <v>1049</v>
      </c>
    </row>
    <row r="188" spans="1:5" ht="12.75">
      <c r="A188" s="35" t="s">
        <v>57</v>
      </c>
      <c r="E188" s="40" t="s">
        <v>5</v>
      </c>
    </row>
    <row r="189" spans="1:5" ht="38.25">
      <c r="A189" t="s">
        <v>58</v>
      </c>
      <c r="E189" s="39" t="s">
        <v>1047</v>
      </c>
    </row>
    <row r="190" spans="1:16" ht="12.75">
      <c r="A190" t="s">
        <v>50</v>
      </c>
      <c s="34" t="s">
        <v>204</v>
      </c>
      <c s="34" t="s">
        <v>1050</v>
      </c>
      <c s="35" t="s">
        <v>5</v>
      </c>
      <c s="6" t="s">
        <v>1051</v>
      </c>
      <c s="36" t="s">
        <v>101</v>
      </c>
      <c s="37">
        <v>30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28</v>
      </c>
    </row>
    <row r="191" spans="1:5" ht="12.75">
      <c r="A191" s="35" t="s">
        <v>55</v>
      </c>
      <c r="E191" s="39" t="s">
        <v>1051</v>
      </c>
    </row>
    <row r="192" spans="1:5" ht="12.75">
      <c r="A192" s="35" t="s">
        <v>57</v>
      </c>
      <c r="E192" s="40" t="s">
        <v>5</v>
      </c>
    </row>
    <row r="193" spans="1:5" ht="25.5">
      <c r="A193" t="s">
        <v>58</v>
      </c>
      <c r="E193" s="39" t="s">
        <v>1052</v>
      </c>
    </row>
    <row r="194" spans="1:16" ht="12.75">
      <c r="A194" t="s">
        <v>50</v>
      </c>
      <c s="34" t="s">
        <v>207</v>
      </c>
      <c s="34" t="s">
        <v>1163</v>
      </c>
      <c s="35" t="s">
        <v>5</v>
      </c>
      <c s="6" t="s">
        <v>1164</v>
      </c>
      <c s="36" t="s">
        <v>101</v>
      </c>
      <c s="37">
        <v>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28</v>
      </c>
    </row>
    <row r="195" spans="1:5" ht="12.75">
      <c r="A195" s="35" t="s">
        <v>55</v>
      </c>
      <c r="E195" s="39" t="s">
        <v>1164</v>
      </c>
    </row>
    <row r="196" spans="1:5" ht="12.75">
      <c r="A196" s="35" t="s">
        <v>57</v>
      </c>
      <c r="E196" s="40" t="s">
        <v>5</v>
      </c>
    </row>
    <row r="197" spans="1:5" ht="63.75">
      <c r="A197" t="s">
        <v>58</v>
      </c>
      <c r="E197" s="39" t="s">
        <v>1165</v>
      </c>
    </row>
    <row r="198" spans="1:16" ht="25.5">
      <c r="A198" t="s">
        <v>50</v>
      </c>
      <c s="34" t="s">
        <v>209</v>
      </c>
      <c s="34" t="s">
        <v>1166</v>
      </c>
      <c s="35" t="s">
        <v>5</v>
      </c>
      <c s="6" t="s">
        <v>1167</v>
      </c>
      <c s="36" t="s">
        <v>101</v>
      </c>
      <c s="37">
        <v>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28</v>
      </c>
    </row>
    <row r="199" spans="1:5" ht="25.5">
      <c r="A199" s="35" t="s">
        <v>55</v>
      </c>
      <c r="E199" s="39" t="s">
        <v>1167</v>
      </c>
    </row>
    <row r="200" spans="1:5" ht="12.75">
      <c r="A200" s="35" t="s">
        <v>57</v>
      </c>
      <c r="E200" s="40" t="s">
        <v>5</v>
      </c>
    </row>
    <row r="201" spans="1:5" ht="63.75">
      <c r="A201" t="s">
        <v>58</v>
      </c>
      <c r="E201" s="39" t="s">
        <v>1168</v>
      </c>
    </row>
    <row r="202" spans="1:16" ht="25.5">
      <c r="A202" t="s">
        <v>50</v>
      </c>
      <c s="34" t="s">
        <v>211</v>
      </c>
      <c s="34" t="s">
        <v>1169</v>
      </c>
      <c s="35" t="s">
        <v>5</v>
      </c>
      <c s="6" t="s">
        <v>1170</v>
      </c>
      <c s="36" t="s">
        <v>101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28</v>
      </c>
    </row>
    <row r="203" spans="1:5" ht="25.5">
      <c r="A203" s="35" t="s">
        <v>55</v>
      </c>
      <c r="E203" s="39" t="s">
        <v>1170</v>
      </c>
    </row>
    <row r="204" spans="1:5" ht="12.75">
      <c r="A204" s="35" t="s">
        <v>57</v>
      </c>
      <c r="E204" s="40" t="s">
        <v>5</v>
      </c>
    </row>
    <row r="205" spans="1:5" ht="38.25">
      <c r="A205" t="s">
        <v>58</v>
      </c>
      <c r="E205" s="39" t="s">
        <v>1171</v>
      </c>
    </row>
    <row r="206" spans="1:16" ht="12.75">
      <c r="A206" t="s">
        <v>50</v>
      </c>
      <c s="34" t="s">
        <v>213</v>
      </c>
      <c s="34" t="s">
        <v>1172</v>
      </c>
      <c s="35" t="s">
        <v>5</v>
      </c>
      <c s="6" t="s">
        <v>1173</v>
      </c>
      <c s="36" t="s">
        <v>101</v>
      </c>
      <c s="37">
        <v>11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28</v>
      </c>
    </row>
    <row r="207" spans="1:5" ht="12.75">
      <c r="A207" s="35" t="s">
        <v>55</v>
      </c>
      <c r="E207" s="39" t="s">
        <v>1173</v>
      </c>
    </row>
    <row r="208" spans="1:5" ht="12.75">
      <c r="A208" s="35" t="s">
        <v>57</v>
      </c>
      <c r="E208" s="40" t="s">
        <v>5</v>
      </c>
    </row>
    <row r="209" spans="1:5" ht="38.25">
      <c r="A209" t="s">
        <v>58</v>
      </c>
      <c r="E209" s="39" t="s">
        <v>1174</v>
      </c>
    </row>
    <row r="210" spans="1:16" ht="25.5">
      <c r="A210" t="s">
        <v>50</v>
      </c>
      <c s="34" t="s">
        <v>215</v>
      </c>
      <c s="34" t="s">
        <v>1175</v>
      </c>
      <c s="35" t="s">
        <v>5</v>
      </c>
      <c s="6" t="s">
        <v>1176</v>
      </c>
      <c s="36" t="s">
        <v>101</v>
      </c>
      <c s="37">
        <v>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28</v>
      </c>
    </row>
    <row r="211" spans="1:5" ht="25.5">
      <c r="A211" s="35" t="s">
        <v>55</v>
      </c>
      <c r="E211" s="39" t="s">
        <v>1176</v>
      </c>
    </row>
    <row r="212" spans="1:5" ht="12.75">
      <c r="A212" s="35" t="s">
        <v>57</v>
      </c>
      <c r="E212" s="40" t="s">
        <v>5</v>
      </c>
    </row>
    <row r="213" spans="1:5" ht="38.25">
      <c r="A213" t="s">
        <v>58</v>
      </c>
      <c r="E213" s="39" t="s">
        <v>1171</v>
      </c>
    </row>
    <row r="214" spans="1:16" ht="25.5">
      <c r="A214" t="s">
        <v>50</v>
      </c>
      <c s="34" t="s">
        <v>217</v>
      </c>
      <c s="34" t="s">
        <v>1177</v>
      </c>
      <c s="35" t="s">
        <v>5</v>
      </c>
      <c s="6" t="s">
        <v>1178</v>
      </c>
      <c s="36" t="s">
        <v>101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28</v>
      </c>
    </row>
    <row r="215" spans="1:5" ht="25.5">
      <c r="A215" s="35" t="s">
        <v>55</v>
      </c>
      <c r="E215" s="39" t="s">
        <v>1178</v>
      </c>
    </row>
    <row r="216" spans="1:5" ht="12.75">
      <c r="A216" s="35" t="s">
        <v>57</v>
      </c>
      <c r="E216" s="40" t="s">
        <v>5</v>
      </c>
    </row>
    <row r="217" spans="1:5" ht="38.25">
      <c r="A217" t="s">
        <v>58</v>
      </c>
      <c r="E217" s="39" t="s">
        <v>1171</v>
      </c>
    </row>
    <row r="218" spans="1:16" ht="25.5">
      <c r="A218" t="s">
        <v>50</v>
      </c>
      <c s="34" t="s">
        <v>373</v>
      </c>
      <c s="34" t="s">
        <v>1179</v>
      </c>
      <c s="35" t="s">
        <v>5</v>
      </c>
      <c s="6" t="s">
        <v>1180</v>
      </c>
      <c s="36" t="s">
        <v>101</v>
      </c>
      <c s="37">
        <v>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28</v>
      </c>
    </row>
    <row r="219" spans="1:5" ht="25.5">
      <c r="A219" s="35" t="s">
        <v>55</v>
      </c>
      <c r="E219" s="39" t="s">
        <v>1180</v>
      </c>
    </row>
    <row r="220" spans="1:5" ht="12.75">
      <c r="A220" s="35" t="s">
        <v>57</v>
      </c>
      <c r="E220" s="40" t="s">
        <v>5</v>
      </c>
    </row>
    <row r="221" spans="1:5" ht="38.25">
      <c r="A221" t="s">
        <v>58</v>
      </c>
      <c r="E221" s="39" t="s">
        <v>1181</v>
      </c>
    </row>
    <row r="222" spans="1:16" ht="12.75">
      <c r="A222" t="s">
        <v>50</v>
      </c>
      <c s="34" t="s">
        <v>374</v>
      </c>
      <c s="34" t="s">
        <v>1182</v>
      </c>
      <c s="35" t="s">
        <v>5</v>
      </c>
      <c s="6" t="s">
        <v>1183</v>
      </c>
      <c s="36" t="s">
        <v>101</v>
      </c>
      <c s="37">
        <v>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28</v>
      </c>
    </row>
    <row r="223" spans="1:5" ht="12.75">
      <c r="A223" s="35" t="s">
        <v>55</v>
      </c>
      <c r="E223" s="39" t="s">
        <v>1183</v>
      </c>
    </row>
    <row r="224" spans="1:5" ht="12.75">
      <c r="A224" s="35" t="s">
        <v>57</v>
      </c>
      <c r="E224" s="40" t="s">
        <v>5</v>
      </c>
    </row>
    <row r="225" spans="1:5" ht="38.25">
      <c r="A225" t="s">
        <v>58</v>
      </c>
      <c r="E225" s="39" t="s">
        <v>1181</v>
      </c>
    </row>
    <row r="226" spans="1:16" ht="25.5">
      <c r="A226" t="s">
        <v>50</v>
      </c>
      <c s="34" t="s">
        <v>378</v>
      </c>
      <c s="34" t="s">
        <v>1184</v>
      </c>
      <c s="35" t="s">
        <v>5</v>
      </c>
      <c s="6" t="s">
        <v>1185</v>
      </c>
      <c s="36" t="s">
        <v>101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28</v>
      </c>
    </row>
    <row r="227" spans="1:5" ht="25.5">
      <c r="A227" s="35" t="s">
        <v>55</v>
      </c>
      <c r="E227" s="39" t="s">
        <v>1185</v>
      </c>
    </row>
    <row r="228" spans="1:5" ht="12.75">
      <c r="A228" s="35" t="s">
        <v>57</v>
      </c>
      <c r="E228" s="40" t="s">
        <v>5</v>
      </c>
    </row>
    <row r="229" spans="1:5" ht="38.25">
      <c r="A229" t="s">
        <v>58</v>
      </c>
      <c r="E229" s="39" t="s">
        <v>1181</v>
      </c>
    </row>
    <row r="230" spans="1:16" ht="25.5">
      <c r="A230" t="s">
        <v>50</v>
      </c>
      <c s="34" t="s">
        <v>379</v>
      </c>
      <c s="34" t="s">
        <v>1186</v>
      </c>
      <c s="35" t="s">
        <v>5</v>
      </c>
      <c s="6" t="s">
        <v>1187</v>
      </c>
      <c s="36" t="s">
        <v>101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28</v>
      </c>
    </row>
    <row r="231" spans="1:5" ht="25.5">
      <c r="A231" s="35" t="s">
        <v>55</v>
      </c>
      <c r="E231" s="39" t="s">
        <v>1187</v>
      </c>
    </row>
    <row r="232" spans="1:5" ht="12.75">
      <c r="A232" s="35" t="s">
        <v>57</v>
      </c>
      <c r="E232" s="40" t="s">
        <v>5</v>
      </c>
    </row>
    <row r="233" spans="1:5" ht="51">
      <c r="A233" t="s">
        <v>58</v>
      </c>
      <c r="E233" s="39" t="s">
        <v>1063</v>
      </c>
    </row>
    <row r="234" spans="1:16" ht="25.5">
      <c r="A234" t="s">
        <v>50</v>
      </c>
      <c s="34" t="s">
        <v>383</v>
      </c>
      <c s="34" t="s">
        <v>1188</v>
      </c>
      <c s="35" t="s">
        <v>5</v>
      </c>
      <c s="6" t="s">
        <v>1189</v>
      </c>
      <c s="36" t="s">
        <v>101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28</v>
      </c>
    </row>
    <row r="235" spans="1:5" ht="25.5">
      <c r="A235" s="35" t="s">
        <v>55</v>
      </c>
      <c r="E235" s="39" t="s">
        <v>1189</v>
      </c>
    </row>
    <row r="236" spans="1:5" ht="12.75">
      <c r="A236" s="35" t="s">
        <v>57</v>
      </c>
      <c r="E236" s="40" t="s">
        <v>5</v>
      </c>
    </row>
    <row r="237" spans="1:5" ht="51">
      <c r="A237" t="s">
        <v>58</v>
      </c>
      <c r="E237" s="39" t="s">
        <v>1190</v>
      </c>
    </row>
    <row r="238" spans="1:16" ht="25.5">
      <c r="A238" t="s">
        <v>50</v>
      </c>
      <c s="34" t="s">
        <v>387</v>
      </c>
      <c s="34" t="s">
        <v>1191</v>
      </c>
      <c s="35" t="s">
        <v>5</v>
      </c>
      <c s="6" t="s">
        <v>1192</v>
      </c>
      <c s="36" t="s">
        <v>101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28</v>
      </c>
    </row>
    <row r="239" spans="1:5" ht="25.5">
      <c r="A239" s="35" t="s">
        <v>55</v>
      </c>
      <c r="E239" s="39" t="s">
        <v>1192</v>
      </c>
    </row>
    <row r="240" spans="1:5" ht="12.75">
      <c r="A240" s="35" t="s">
        <v>57</v>
      </c>
      <c r="E240" s="40" t="s">
        <v>5</v>
      </c>
    </row>
    <row r="241" spans="1:5" ht="51">
      <c r="A241" t="s">
        <v>58</v>
      </c>
      <c r="E241" s="39" t="s">
        <v>1066</v>
      </c>
    </row>
    <row r="242" spans="1:16" ht="25.5">
      <c r="A242" t="s">
        <v>50</v>
      </c>
      <c s="34" t="s">
        <v>391</v>
      </c>
      <c s="34" t="s">
        <v>1193</v>
      </c>
      <c s="35" t="s">
        <v>5</v>
      </c>
      <c s="6" t="s">
        <v>1194</v>
      </c>
      <c s="36" t="s">
        <v>101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28</v>
      </c>
    </row>
    <row r="243" spans="1:5" ht="25.5">
      <c r="A243" s="35" t="s">
        <v>55</v>
      </c>
      <c r="E243" s="39" t="s">
        <v>1194</v>
      </c>
    </row>
    <row r="244" spans="1:5" ht="12.75">
      <c r="A244" s="35" t="s">
        <v>57</v>
      </c>
      <c r="E244" s="40" t="s">
        <v>5</v>
      </c>
    </row>
    <row r="245" spans="1:5" ht="38.25">
      <c r="A245" t="s">
        <v>58</v>
      </c>
      <c r="E245" s="39" t="s">
        <v>1069</v>
      </c>
    </row>
    <row r="246" spans="1:16" ht="12.75">
      <c r="A246" t="s">
        <v>50</v>
      </c>
      <c s="34" t="s">
        <v>395</v>
      </c>
      <c s="34" t="s">
        <v>1072</v>
      </c>
      <c s="35" t="s">
        <v>5</v>
      </c>
      <c s="6" t="s">
        <v>1073</v>
      </c>
      <c s="36" t="s">
        <v>101</v>
      </c>
      <c s="37">
        <v>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28</v>
      </c>
    </row>
    <row r="247" spans="1:5" ht="12.75">
      <c r="A247" s="35" t="s">
        <v>55</v>
      </c>
      <c r="E247" s="39" t="s">
        <v>1073</v>
      </c>
    </row>
    <row r="248" spans="1:5" ht="12.75">
      <c r="A248" s="35" t="s">
        <v>57</v>
      </c>
      <c r="E248" s="40" t="s">
        <v>5</v>
      </c>
    </row>
    <row r="249" spans="1:5" ht="51">
      <c r="A249" t="s">
        <v>58</v>
      </c>
      <c r="E249" s="39" t="s">
        <v>1074</v>
      </c>
    </row>
    <row r="250" spans="1:16" ht="25.5">
      <c r="A250" t="s">
        <v>50</v>
      </c>
      <c s="34" t="s">
        <v>399</v>
      </c>
      <c s="34" t="s">
        <v>1075</v>
      </c>
      <c s="35" t="s">
        <v>5</v>
      </c>
      <c s="6" t="s">
        <v>1076</v>
      </c>
      <c s="36" t="s">
        <v>101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28</v>
      </c>
    </row>
    <row r="251" spans="1:5" ht="25.5">
      <c r="A251" s="35" t="s">
        <v>55</v>
      </c>
      <c r="E251" s="39" t="s">
        <v>1076</v>
      </c>
    </row>
    <row r="252" spans="1:5" ht="12.75">
      <c r="A252" s="35" t="s">
        <v>57</v>
      </c>
      <c r="E252" s="40" t="s">
        <v>5</v>
      </c>
    </row>
    <row r="253" spans="1:5" ht="63.75">
      <c r="A253" t="s">
        <v>58</v>
      </c>
      <c r="E253" s="39" t="s">
        <v>1077</v>
      </c>
    </row>
    <row r="254" spans="1:16" ht="25.5">
      <c r="A254" t="s">
        <v>50</v>
      </c>
      <c s="34" t="s">
        <v>403</v>
      </c>
      <c s="34" t="s">
        <v>1078</v>
      </c>
      <c s="35" t="s">
        <v>5</v>
      </c>
      <c s="6" t="s">
        <v>1079</v>
      </c>
      <c s="36" t="s">
        <v>101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28</v>
      </c>
    </row>
    <row r="255" spans="1:5" ht="25.5">
      <c r="A255" s="35" t="s">
        <v>55</v>
      </c>
      <c r="E255" s="39" t="s">
        <v>1079</v>
      </c>
    </row>
    <row r="256" spans="1:5" ht="12.75">
      <c r="A256" s="35" t="s">
        <v>57</v>
      </c>
      <c r="E256" s="40" t="s">
        <v>5</v>
      </c>
    </row>
    <row r="257" spans="1:5" ht="38.25">
      <c r="A257" t="s">
        <v>58</v>
      </c>
      <c r="E257" s="39" t="s">
        <v>1080</v>
      </c>
    </row>
    <row r="258" spans="1:16" ht="12.75">
      <c r="A258" t="s">
        <v>50</v>
      </c>
      <c s="34" t="s">
        <v>407</v>
      </c>
      <c s="34" t="s">
        <v>1081</v>
      </c>
      <c s="35" t="s">
        <v>5</v>
      </c>
      <c s="6" t="s">
        <v>1082</v>
      </c>
      <c s="36" t="s">
        <v>101</v>
      </c>
      <c s="37">
        <v>7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28</v>
      </c>
    </row>
    <row r="259" spans="1:5" ht="12.75">
      <c r="A259" s="35" t="s">
        <v>55</v>
      </c>
      <c r="E259" s="39" t="s">
        <v>1082</v>
      </c>
    </row>
    <row r="260" spans="1:5" ht="12.75">
      <c r="A260" s="35" t="s">
        <v>57</v>
      </c>
      <c r="E260" s="40" t="s">
        <v>5</v>
      </c>
    </row>
    <row r="261" spans="1:5" ht="38.25">
      <c r="A261" t="s">
        <v>58</v>
      </c>
      <c r="E261" s="39" t="s">
        <v>1083</v>
      </c>
    </row>
    <row r="262" spans="1:16" ht="12.75">
      <c r="A262" t="s">
        <v>50</v>
      </c>
      <c s="34" t="s">
        <v>411</v>
      </c>
      <c s="34" t="s">
        <v>1084</v>
      </c>
      <c s="35" t="s">
        <v>5</v>
      </c>
      <c s="6" t="s">
        <v>1085</v>
      </c>
      <c s="36" t="s">
        <v>101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28</v>
      </c>
    </row>
    <row r="263" spans="1:5" ht="12.75">
      <c r="A263" s="35" t="s">
        <v>55</v>
      </c>
      <c r="E263" s="39" t="s">
        <v>1085</v>
      </c>
    </row>
    <row r="264" spans="1:5" ht="12.75">
      <c r="A264" s="35" t="s">
        <v>57</v>
      </c>
      <c r="E264" s="40" t="s">
        <v>5</v>
      </c>
    </row>
    <row r="265" spans="1:5" ht="38.25">
      <c r="A265" t="s">
        <v>58</v>
      </c>
      <c r="E265" s="39" t="s">
        <v>1083</v>
      </c>
    </row>
    <row r="266" spans="1:16" ht="12.75">
      <c r="A266" t="s">
        <v>50</v>
      </c>
      <c s="34" t="s">
        <v>415</v>
      </c>
      <c s="34" t="s">
        <v>1195</v>
      </c>
      <c s="35" t="s">
        <v>5</v>
      </c>
      <c s="6" t="s">
        <v>1196</v>
      </c>
      <c s="36" t="s">
        <v>101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28</v>
      </c>
    </row>
    <row r="267" spans="1:5" ht="12.75">
      <c r="A267" s="35" t="s">
        <v>55</v>
      </c>
      <c r="E267" s="39" t="s">
        <v>1196</v>
      </c>
    </row>
    <row r="268" spans="1:5" ht="12.75">
      <c r="A268" s="35" t="s">
        <v>57</v>
      </c>
      <c r="E268" s="40" t="s">
        <v>5</v>
      </c>
    </row>
    <row r="269" spans="1:5" ht="38.25">
      <c r="A269" t="s">
        <v>58</v>
      </c>
      <c r="E269" s="39" t="s">
        <v>1197</v>
      </c>
    </row>
    <row r="270" spans="1:16" ht="12.75">
      <c r="A270" t="s">
        <v>50</v>
      </c>
      <c s="34" t="s">
        <v>419</v>
      </c>
      <c s="34" t="s">
        <v>1086</v>
      </c>
      <c s="35" t="s">
        <v>5</v>
      </c>
      <c s="6" t="s">
        <v>1087</v>
      </c>
      <c s="36" t="s">
        <v>164</v>
      </c>
      <c s="37">
        <v>24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28</v>
      </c>
    </row>
    <row r="271" spans="1:5" ht="12.75">
      <c r="A271" s="35" t="s">
        <v>55</v>
      </c>
      <c r="E271" s="39" t="s">
        <v>1087</v>
      </c>
    </row>
    <row r="272" spans="1:5" ht="12.75">
      <c r="A272" s="35" t="s">
        <v>57</v>
      </c>
      <c r="E272" s="40" t="s">
        <v>5</v>
      </c>
    </row>
    <row r="273" spans="1:5" ht="38.25">
      <c r="A273" t="s">
        <v>58</v>
      </c>
      <c r="E273" s="39" t="s">
        <v>1088</v>
      </c>
    </row>
    <row r="274" spans="1:16" ht="12.75">
      <c r="A274" t="s">
        <v>50</v>
      </c>
      <c s="34" t="s">
        <v>423</v>
      </c>
      <c s="34" t="s">
        <v>491</v>
      </c>
      <c s="35" t="s">
        <v>5</v>
      </c>
      <c s="6" t="s">
        <v>492</v>
      </c>
      <c s="36" t="s">
        <v>164</v>
      </c>
      <c s="37">
        <v>12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28</v>
      </c>
    </row>
    <row r="275" spans="1:5" ht="12.75">
      <c r="A275" s="35" t="s">
        <v>55</v>
      </c>
      <c r="E275" s="39" t="s">
        <v>492</v>
      </c>
    </row>
    <row r="276" spans="1:5" ht="12.75">
      <c r="A276" s="35" t="s">
        <v>57</v>
      </c>
      <c r="E276" s="40" t="s">
        <v>5</v>
      </c>
    </row>
    <row r="277" spans="1:5" ht="38.25">
      <c r="A277" t="s">
        <v>58</v>
      </c>
      <c r="E277" s="39" t="s">
        <v>1089</v>
      </c>
    </row>
    <row r="278" spans="1:16" ht="12.75">
      <c r="A278" t="s">
        <v>50</v>
      </c>
      <c s="34" t="s">
        <v>427</v>
      </c>
      <c s="34" t="s">
        <v>494</v>
      </c>
      <c s="35" t="s">
        <v>5</v>
      </c>
      <c s="6" t="s">
        <v>495</v>
      </c>
      <c s="36" t="s">
        <v>164</v>
      </c>
      <c s="37">
        <v>12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28</v>
      </c>
    </row>
    <row r="279" spans="1:5" ht="12.75">
      <c r="A279" s="35" t="s">
        <v>55</v>
      </c>
      <c r="E279" s="39" t="s">
        <v>495</v>
      </c>
    </row>
    <row r="280" spans="1:5" ht="12.75">
      <c r="A280" s="35" t="s">
        <v>57</v>
      </c>
      <c r="E280" s="40" t="s">
        <v>5</v>
      </c>
    </row>
    <row r="281" spans="1:5" ht="38.25">
      <c r="A281" t="s">
        <v>58</v>
      </c>
      <c r="E281" s="39" t="s">
        <v>1090</v>
      </c>
    </row>
    <row r="282" spans="1:16" ht="12.75">
      <c r="A282" t="s">
        <v>50</v>
      </c>
      <c s="34" t="s">
        <v>431</v>
      </c>
      <c s="34" t="s">
        <v>1198</v>
      </c>
      <c s="35" t="s">
        <v>5</v>
      </c>
      <c s="6" t="s">
        <v>1199</v>
      </c>
      <c s="36" t="s">
        <v>249</v>
      </c>
      <c s="37">
        <v>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28</v>
      </c>
    </row>
    <row r="283" spans="1:5" ht="12.75">
      <c r="A283" s="35" t="s">
        <v>55</v>
      </c>
      <c r="E283" s="39" t="s">
        <v>1199</v>
      </c>
    </row>
    <row r="284" spans="1:5" ht="12.75">
      <c r="A284" s="35" t="s">
        <v>57</v>
      </c>
      <c r="E284" s="40" t="s">
        <v>5</v>
      </c>
    </row>
    <row r="285" spans="1:5" ht="25.5">
      <c r="A285" t="s">
        <v>58</v>
      </c>
      <c r="E285" s="39" t="s">
        <v>1200</v>
      </c>
    </row>
    <row r="286" spans="1:16" ht="12.75">
      <c r="A286" t="s">
        <v>50</v>
      </c>
      <c s="34" t="s">
        <v>435</v>
      </c>
      <c s="34" t="s">
        <v>1201</v>
      </c>
      <c s="35" t="s">
        <v>5</v>
      </c>
      <c s="6" t="s">
        <v>1202</v>
      </c>
      <c s="36" t="s">
        <v>101</v>
      </c>
      <c s="37">
        <v>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28</v>
      </c>
    </row>
    <row r="287" spans="1:5" ht="12.75">
      <c r="A287" s="35" t="s">
        <v>55</v>
      </c>
      <c r="E287" s="39" t="s">
        <v>1202</v>
      </c>
    </row>
    <row r="288" spans="1:5" ht="12.75">
      <c r="A288" s="35" t="s">
        <v>57</v>
      </c>
      <c r="E288" s="40" t="s">
        <v>5</v>
      </c>
    </row>
    <row r="289" spans="1:5" ht="76.5">
      <c r="A289" t="s">
        <v>58</v>
      </c>
      <c r="E289" s="39" t="s">
        <v>1203</v>
      </c>
    </row>
    <row r="290" spans="1:16" ht="12.75">
      <c r="A290" t="s">
        <v>50</v>
      </c>
      <c s="34" t="s">
        <v>439</v>
      </c>
      <c s="34" t="s">
        <v>1204</v>
      </c>
      <c s="35" t="s">
        <v>5</v>
      </c>
      <c s="6" t="s">
        <v>1205</v>
      </c>
      <c s="36" t="s">
        <v>101</v>
      </c>
      <c s="37">
        <v>24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28</v>
      </c>
    </row>
    <row r="291" spans="1:5" ht="12.75">
      <c r="A291" s="35" t="s">
        <v>55</v>
      </c>
      <c r="E291" s="39" t="s">
        <v>1205</v>
      </c>
    </row>
    <row r="292" spans="1:5" ht="12.75">
      <c r="A292" s="35" t="s">
        <v>57</v>
      </c>
      <c r="E292" s="40" t="s">
        <v>5</v>
      </c>
    </row>
    <row r="293" spans="1:5" ht="38.25">
      <c r="A293" t="s">
        <v>58</v>
      </c>
      <c r="E293" s="39" t="s">
        <v>1206</v>
      </c>
    </row>
    <row r="294" spans="1:16" ht="12.75">
      <c r="A294" t="s">
        <v>50</v>
      </c>
      <c s="34" t="s">
        <v>443</v>
      </c>
      <c s="34" t="s">
        <v>850</v>
      </c>
      <c s="35" t="s">
        <v>5</v>
      </c>
      <c s="6" t="s">
        <v>851</v>
      </c>
      <c s="36" t="s">
        <v>61</v>
      </c>
      <c s="37">
        <v>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28</v>
      </c>
    </row>
    <row r="295" spans="1:5" ht="12.75">
      <c r="A295" s="35" t="s">
        <v>55</v>
      </c>
      <c r="E295" s="39" t="s">
        <v>851</v>
      </c>
    </row>
    <row r="296" spans="1:5" ht="12.75">
      <c r="A296" s="35" t="s">
        <v>57</v>
      </c>
      <c r="E296" s="40" t="s">
        <v>5</v>
      </c>
    </row>
    <row r="297" spans="1:5" ht="25.5">
      <c r="A297" t="s">
        <v>58</v>
      </c>
      <c r="E297" s="39" t="s">
        <v>1138</v>
      </c>
    </row>
    <row r="298" spans="1:16" ht="12.75">
      <c r="A298" t="s">
        <v>50</v>
      </c>
      <c s="34" t="s">
        <v>447</v>
      </c>
      <c s="34" t="s">
        <v>1207</v>
      </c>
      <c s="35" t="s">
        <v>5</v>
      </c>
      <c s="6" t="s">
        <v>1208</v>
      </c>
      <c s="36" t="s">
        <v>53</v>
      </c>
      <c s="37">
        <v>0.5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28</v>
      </c>
    </row>
    <row r="299" spans="1:5" ht="12.75">
      <c r="A299" s="35" t="s">
        <v>55</v>
      </c>
      <c r="E299" s="39" t="s">
        <v>1208</v>
      </c>
    </row>
    <row r="300" spans="1:5" ht="12.75">
      <c r="A300" s="35" t="s">
        <v>57</v>
      </c>
      <c r="E300" s="40" t="s">
        <v>5</v>
      </c>
    </row>
    <row r="301" spans="1:5" ht="76.5">
      <c r="A301" t="s">
        <v>58</v>
      </c>
      <c r="E301" s="39" t="s">
        <v>1209</v>
      </c>
    </row>
    <row r="302" spans="1:16" ht="38.25">
      <c r="A302" t="s">
        <v>50</v>
      </c>
      <c s="34" t="s">
        <v>451</v>
      </c>
      <c s="34" t="s">
        <v>221</v>
      </c>
      <c s="35" t="s">
        <v>222</v>
      </c>
      <c s="6" t="s">
        <v>1091</v>
      </c>
      <c s="36" t="s">
        <v>224</v>
      </c>
      <c s="37">
        <v>15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225</v>
      </c>
      <c>
        <f>(M302*21)/100</f>
      </c>
      <c t="s">
        <v>28</v>
      </c>
    </row>
    <row r="303" spans="1:5" ht="25.5">
      <c r="A303" s="35" t="s">
        <v>55</v>
      </c>
      <c r="E303" s="39" t="s">
        <v>1092</v>
      </c>
    </row>
    <row r="304" spans="1:5" ht="12.75">
      <c r="A304" s="35" t="s">
        <v>57</v>
      </c>
      <c r="E304" s="40" t="s">
        <v>5</v>
      </c>
    </row>
    <row r="305" spans="1:5" ht="165.75">
      <c r="A305" t="s">
        <v>58</v>
      </c>
      <c r="E305" s="39" t="s">
        <v>1093</v>
      </c>
    </row>
    <row r="306" spans="1:16" ht="25.5">
      <c r="A306" t="s">
        <v>50</v>
      </c>
      <c s="34" t="s">
        <v>455</v>
      </c>
      <c s="34" t="s">
        <v>737</v>
      </c>
      <c s="35" t="s">
        <v>738</v>
      </c>
      <c s="6" t="s">
        <v>1139</v>
      </c>
      <c s="36" t="s">
        <v>224</v>
      </c>
      <c s="37">
        <v>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225</v>
      </c>
      <c>
        <f>(M306*21)/100</f>
      </c>
      <c t="s">
        <v>28</v>
      </c>
    </row>
    <row r="307" spans="1:5" ht="25.5">
      <c r="A307" s="35" t="s">
        <v>55</v>
      </c>
      <c r="E307" s="39" t="s">
        <v>1140</v>
      </c>
    </row>
    <row r="308" spans="1:5" ht="12.75">
      <c r="A308" s="35" t="s">
        <v>57</v>
      </c>
      <c r="E308" s="40" t="s">
        <v>5</v>
      </c>
    </row>
    <row r="309" spans="1:5" ht="165.75">
      <c r="A309" t="s">
        <v>58</v>
      </c>
      <c r="E309" s="39" t="s">
        <v>1093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1210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1210</v>
      </c>
      <c r="E4" s="26" t="s">
        <v>1211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COUNTIFS(L8:L50,"=0",A8:A50,"P")+COUNTIFS(L8:L50,"",A8:A50,"P")+SUM(Q8:Q50)</f>
      </c>
    </row>
    <row r="8" spans="1:13" ht="12.75">
      <c r="A8" t="s">
        <v>45</v>
      </c>
      <c r="C8" s="28" t="s">
        <v>1214</v>
      </c>
      <c r="E8" s="30" t="s">
        <v>1213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219</v>
      </c>
      <c r="E9" s="33" t="s">
        <v>220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50</v>
      </c>
      <c s="34" t="s">
        <v>48</v>
      </c>
      <c s="34" t="s">
        <v>221</v>
      </c>
      <c s="35" t="s">
        <v>222</v>
      </c>
      <c s="6" t="s">
        <v>1215</v>
      </c>
      <c s="36" t="s">
        <v>224</v>
      </c>
      <c s="37">
        <v>8244.25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225</v>
      </c>
      <c>
        <f>(M10*21)/100</f>
      </c>
      <c t="s">
        <v>28</v>
      </c>
    </row>
    <row r="11" spans="1:5" ht="25.5">
      <c r="A11" s="35" t="s">
        <v>55</v>
      </c>
      <c r="E11" s="39" t="s">
        <v>226</v>
      </c>
    </row>
    <row r="12" spans="1:5" ht="12.75">
      <c r="A12" s="35" t="s">
        <v>57</v>
      </c>
      <c r="E12" s="40" t="s">
        <v>5</v>
      </c>
    </row>
    <row r="13" spans="1:5" ht="153">
      <c r="A13" t="s">
        <v>58</v>
      </c>
      <c r="E13" s="39" t="s">
        <v>736</v>
      </c>
    </row>
    <row r="14" spans="1:16" ht="25.5">
      <c r="A14" t="s">
        <v>50</v>
      </c>
      <c s="34" t="s">
        <v>28</v>
      </c>
      <c s="34" t="s">
        <v>859</v>
      </c>
      <c s="35" t="s">
        <v>860</v>
      </c>
      <c s="6" t="s">
        <v>1216</v>
      </c>
      <c s="36" t="s">
        <v>224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225</v>
      </c>
      <c>
        <f>(M14*21)/100</f>
      </c>
      <c t="s">
        <v>28</v>
      </c>
    </row>
    <row r="15" spans="1:5" ht="25.5">
      <c r="A15" s="35" t="s">
        <v>55</v>
      </c>
      <c r="E15" s="39" t="s">
        <v>862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737</v>
      </c>
      <c s="35" t="s">
        <v>738</v>
      </c>
      <c s="6" t="s">
        <v>1217</v>
      </c>
      <c s="36" t="s">
        <v>224</v>
      </c>
      <c s="37">
        <v>39.85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225</v>
      </c>
      <c>
        <f>(M18*21)/100</f>
      </c>
      <c t="s">
        <v>28</v>
      </c>
    </row>
    <row r="19" spans="1:5" ht="38.25">
      <c r="A19" s="35" t="s">
        <v>55</v>
      </c>
      <c r="E19" s="39" t="s">
        <v>740</v>
      </c>
    </row>
    <row r="20" spans="1:5" ht="12.75">
      <c r="A20" s="35" t="s">
        <v>57</v>
      </c>
      <c r="E20" s="40" t="s">
        <v>5</v>
      </c>
    </row>
    <row r="21" spans="1:5" ht="153">
      <c r="A21" t="s">
        <v>58</v>
      </c>
      <c r="E21" s="39" t="s">
        <v>736</v>
      </c>
    </row>
    <row r="22" spans="1:16" ht="25.5">
      <c r="A22" t="s">
        <v>50</v>
      </c>
      <c s="34" t="s">
        <v>63</v>
      </c>
      <c s="34" t="s">
        <v>741</v>
      </c>
      <c s="35" t="s">
        <v>742</v>
      </c>
      <c s="6" t="s">
        <v>1218</v>
      </c>
      <c s="36" t="s">
        <v>224</v>
      </c>
      <c s="37">
        <v>74.339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225</v>
      </c>
      <c>
        <f>(M22*21)/100</f>
      </c>
      <c t="s">
        <v>28</v>
      </c>
    </row>
    <row r="23" spans="1:5" ht="25.5">
      <c r="A23" s="35" t="s">
        <v>55</v>
      </c>
      <c r="E23" s="39" t="s">
        <v>744</v>
      </c>
    </row>
    <row r="24" spans="1:5" ht="12.75">
      <c r="A24" s="35" t="s">
        <v>57</v>
      </c>
      <c r="E24" s="40" t="s">
        <v>5</v>
      </c>
    </row>
    <row r="25" spans="1:5" ht="153">
      <c r="A25" t="s">
        <v>58</v>
      </c>
      <c r="E25" s="39" t="s">
        <v>736</v>
      </c>
    </row>
    <row r="26" spans="1:16" ht="25.5">
      <c r="A26" t="s">
        <v>50</v>
      </c>
      <c s="34" t="s">
        <v>67</v>
      </c>
      <c s="34" t="s">
        <v>746</v>
      </c>
      <c s="35" t="s">
        <v>747</v>
      </c>
      <c s="6" t="s">
        <v>1219</v>
      </c>
      <c s="36" t="s">
        <v>224</v>
      </c>
      <c s="37">
        <v>200.8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225</v>
      </c>
      <c>
        <f>(M26*21)/100</f>
      </c>
      <c t="s">
        <v>28</v>
      </c>
    </row>
    <row r="27" spans="1:5" ht="25.5">
      <c r="A27" s="35" t="s">
        <v>55</v>
      </c>
      <c r="E27" s="39" t="s">
        <v>749</v>
      </c>
    </row>
    <row r="28" spans="1:5" ht="12.75">
      <c r="A28" s="35" t="s">
        <v>57</v>
      </c>
      <c r="E28" s="40" t="s">
        <v>5</v>
      </c>
    </row>
    <row r="29" spans="1:5" ht="153">
      <c r="A29" t="s">
        <v>58</v>
      </c>
      <c r="E29" s="39" t="s">
        <v>736</v>
      </c>
    </row>
    <row r="30" spans="1:16" ht="25.5">
      <c r="A30" t="s">
        <v>50</v>
      </c>
      <c s="34" t="s">
        <v>27</v>
      </c>
      <c s="34" t="s">
        <v>469</v>
      </c>
      <c s="35" t="s">
        <v>470</v>
      </c>
      <c s="6" t="s">
        <v>1220</v>
      </c>
      <c s="36" t="s">
        <v>224</v>
      </c>
      <c s="37">
        <v>0.02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225</v>
      </c>
      <c>
        <f>(M30*21)/100</f>
      </c>
      <c t="s">
        <v>28</v>
      </c>
    </row>
    <row r="31" spans="1:5" ht="25.5">
      <c r="A31" s="35" t="s">
        <v>55</v>
      </c>
      <c r="E31" s="39" t="s">
        <v>1220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76</v>
      </c>
      <c s="34" t="s">
        <v>751</v>
      </c>
      <c s="35" t="s">
        <v>752</v>
      </c>
      <c s="6" t="s">
        <v>1221</v>
      </c>
      <c s="36" t="s">
        <v>224</v>
      </c>
      <c s="37">
        <v>0.146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225</v>
      </c>
      <c>
        <f>(M34*21)/100</f>
      </c>
      <c t="s">
        <v>28</v>
      </c>
    </row>
    <row r="35" spans="1:5" ht="25.5">
      <c r="A35" s="35" t="s">
        <v>55</v>
      </c>
      <c r="E35" s="39" t="s">
        <v>754</v>
      </c>
    </row>
    <row r="36" spans="1:5" ht="12.75">
      <c r="A36" s="35" t="s">
        <v>57</v>
      </c>
      <c r="E36" s="40" t="s">
        <v>755</v>
      </c>
    </row>
    <row r="37" spans="1:5" ht="153">
      <c r="A37" t="s">
        <v>58</v>
      </c>
      <c r="E37" s="39" t="s">
        <v>736</v>
      </c>
    </row>
    <row r="38" spans="1:16" ht="25.5">
      <c r="A38" t="s">
        <v>50</v>
      </c>
      <c s="34" t="s">
        <v>79</v>
      </c>
      <c s="34" t="s">
        <v>756</v>
      </c>
      <c s="35" t="s">
        <v>757</v>
      </c>
      <c s="6" t="s">
        <v>1222</v>
      </c>
      <c s="36" t="s">
        <v>224</v>
      </c>
      <c s="37">
        <v>0.442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225</v>
      </c>
      <c>
        <f>(M38*21)/100</f>
      </c>
      <c t="s">
        <v>28</v>
      </c>
    </row>
    <row r="39" spans="1:5" ht="25.5">
      <c r="A39" s="35" t="s">
        <v>55</v>
      </c>
      <c r="E39" s="39" t="s">
        <v>759</v>
      </c>
    </row>
    <row r="40" spans="1:5" ht="51">
      <c r="A40" s="35" t="s">
        <v>57</v>
      </c>
      <c r="E40" s="40" t="s">
        <v>760</v>
      </c>
    </row>
    <row r="41" spans="1:5" ht="153">
      <c r="A41" t="s">
        <v>58</v>
      </c>
      <c r="E41" s="39" t="s">
        <v>736</v>
      </c>
    </row>
    <row r="42" spans="1:16" ht="25.5">
      <c r="A42" t="s">
        <v>50</v>
      </c>
      <c s="34" t="s">
        <v>84</v>
      </c>
      <c s="34" t="s">
        <v>864</v>
      </c>
      <c s="35" t="s">
        <v>865</v>
      </c>
      <c s="6" t="s">
        <v>1223</v>
      </c>
      <c s="36" t="s">
        <v>224</v>
      </c>
      <c s="37">
        <v>66.66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225</v>
      </c>
      <c>
        <f>(M42*21)/100</f>
      </c>
      <c t="s">
        <v>28</v>
      </c>
    </row>
    <row r="43" spans="1:5" ht="25.5">
      <c r="A43" s="35" t="s">
        <v>55</v>
      </c>
      <c r="E43" s="39" t="s">
        <v>867</v>
      </c>
    </row>
    <row r="44" spans="1:5" ht="12.75">
      <c r="A44" s="35" t="s">
        <v>57</v>
      </c>
      <c r="E44" s="40" t="s">
        <v>5</v>
      </c>
    </row>
    <row r="45" spans="1:5" ht="153">
      <c r="A45" t="s">
        <v>58</v>
      </c>
      <c r="E45" s="39" t="s">
        <v>736</v>
      </c>
    </row>
    <row r="46" spans="1:16" ht="25.5">
      <c r="A46" t="s">
        <v>50</v>
      </c>
      <c s="34" t="s">
        <v>91</v>
      </c>
      <c s="34" t="s">
        <v>761</v>
      </c>
      <c s="35" t="s">
        <v>762</v>
      </c>
      <c s="6" t="s">
        <v>1224</v>
      </c>
      <c s="36" t="s">
        <v>224</v>
      </c>
      <c s="37">
        <v>27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225</v>
      </c>
      <c>
        <f>(M46*21)/100</f>
      </c>
      <c t="s">
        <v>28</v>
      </c>
    </row>
    <row r="47" spans="1:5" ht="25.5">
      <c r="A47" s="35" t="s">
        <v>55</v>
      </c>
      <c r="E47" s="39" t="s">
        <v>764</v>
      </c>
    </row>
    <row r="48" spans="1:5" ht="25.5">
      <c r="A48" s="35" t="s">
        <v>57</v>
      </c>
      <c r="E48" s="40" t="s">
        <v>765</v>
      </c>
    </row>
    <row r="49" spans="1:5" ht="153">
      <c r="A49" t="s">
        <v>58</v>
      </c>
      <c r="E49" s="39" t="s">
        <v>736</v>
      </c>
    </row>
    <row r="50" spans="1:16" ht="25.5">
      <c r="A50" t="s">
        <v>50</v>
      </c>
      <c s="34" t="s">
        <v>95</v>
      </c>
      <c s="34" t="s">
        <v>766</v>
      </c>
      <c s="35" t="s">
        <v>767</v>
      </c>
      <c s="6" t="s">
        <v>1225</v>
      </c>
      <c s="36" t="s">
        <v>224</v>
      </c>
      <c s="37">
        <v>73.203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225</v>
      </c>
      <c>
        <f>(M50*21)/100</f>
      </c>
      <c t="s">
        <v>28</v>
      </c>
    </row>
    <row r="51" spans="1:5" ht="25.5">
      <c r="A51" s="35" t="s">
        <v>55</v>
      </c>
      <c r="E51" s="39" t="s">
        <v>769</v>
      </c>
    </row>
    <row r="52" spans="1:5" ht="12.75">
      <c r="A52" s="35" t="s">
        <v>57</v>
      </c>
      <c r="E52" s="40" t="s">
        <v>770</v>
      </c>
    </row>
    <row r="53" spans="1:5" ht="153">
      <c r="A53" t="s">
        <v>58</v>
      </c>
      <c r="E53" s="39" t="s">
        <v>736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1210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1210</v>
      </c>
      <c r="E4" s="26" t="s">
        <v>1211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COUNTIFS(L8:L70,"=0",A8:A70,"P")+COUNTIFS(L8:L70,"",A8:A70,"P")+SUM(Q8:Q70)</f>
      </c>
    </row>
    <row r="8" spans="1:13" ht="12.75">
      <c r="A8" t="s">
        <v>45</v>
      </c>
      <c r="C8" s="28" t="s">
        <v>1228</v>
      </c>
      <c r="E8" s="30" t="s">
        <v>1227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1229</v>
      </c>
      <c r="E9" s="33" t="s">
        <v>1230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50</v>
      </c>
      <c s="34" t="s">
        <v>48</v>
      </c>
      <c s="34" t="s">
        <v>1231</v>
      </c>
      <c s="35" t="s">
        <v>5</v>
      </c>
      <c s="6" t="s">
        <v>1232</v>
      </c>
      <c s="36" t="s">
        <v>94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225</v>
      </c>
      <c>
        <f>(M10*21)/100</f>
      </c>
      <c t="s">
        <v>28</v>
      </c>
    </row>
    <row r="11" spans="1:5" ht="12.75">
      <c r="A11" s="35" t="s">
        <v>55</v>
      </c>
      <c r="E11" s="39" t="s">
        <v>1232</v>
      </c>
    </row>
    <row r="12" spans="1:5" ht="12.75">
      <c r="A12" s="35" t="s">
        <v>57</v>
      </c>
      <c r="E12" s="40" t="s">
        <v>5</v>
      </c>
    </row>
    <row r="13" spans="1:5" ht="25.5">
      <c r="A13" t="s">
        <v>58</v>
      </c>
      <c r="E13" s="39" t="s">
        <v>1233</v>
      </c>
    </row>
    <row r="14" spans="1:16" ht="12.75">
      <c r="A14" t="s">
        <v>50</v>
      </c>
      <c s="34" t="s">
        <v>28</v>
      </c>
      <c s="34" t="s">
        <v>1234</v>
      </c>
      <c s="35" t="s">
        <v>5</v>
      </c>
      <c s="6" t="s">
        <v>1235</v>
      </c>
      <c s="36" t="s">
        <v>94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225</v>
      </c>
      <c>
        <f>(M14*21)/100</f>
      </c>
      <c t="s">
        <v>28</v>
      </c>
    </row>
    <row r="15" spans="1:5" ht="12.75">
      <c r="A15" s="35" t="s">
        <v>55</v>
      </c>
      <c r="E15" s="39" t="s">
        <v>1235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1236</v>
      </c>
    </row>
    <row r="18" spans="1:16" ht="12.75">
      <c r="A18" t="s">
        <v>50</v>
      </c>
      <c s="34" t="s">
        <v>26</v>
      </c>
      <c s="34" t="s">
        <v>1237</v>
      </c>
      <c s="35" t="s">
        <v>5</v>
      </c>
      <c s="6" t="s">
        <v>1238</v>
      </c>
      <c s="36" t="s">
        <v>94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225</v>
      </c>
      <c>
        <f>(M18*21)/100</f>
      </c>
      <c t="s">
        <v>28</v>
      </c>
    </row>
    <row r="19" spans="1:5" ht="12.75">
      <c r="A19" s="35" t="s">
        <v>55</v>
      </c>
      <c r="E19" s="39" t="s">
        <v>1238</v>
      </c>
    </row>
    <row r="20" spans="1:5" ht="12.75">
      <c r="A20" s="35" t="s">
        <v>57</v>
      </c>
      <c r="E20" s="40" t="s">
        <v>5</v>
      </c>
    </row>
    <row r="21" spans="1:5" ht="38.25">
      <c r="A21" t="s">
        <v>58</v>
      </c>
      <c r="E21" s="39" t="s">
        <v>1239</v>
      </c>
    </row>
    <row r="22" spans="1:16" ht="12.75">
      <c r="A22" t="s">
        <v>50</v>
      </c>
      <c s="34" t="s">
        <v>63</v>
      </c>
      <c s="34" t="s">
        <v>1240</v>
      </c>
      <c s="35" t="s">
        <v>5</v>
      </c>
      <c s="6" t="s">
        <v>1241</v>
      </c>
      <c s="36" t="s">
        <v>94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225</v>
      </c>
      <c>
        <f>(M22*21)/100</f>
      </c>
      <c t="s">
        <v>28</v>
      </c>
    </row>
    <row r="23" spans="1:5" ht="12.75">
      <c r="A23" s="35" t="s">
        <v>55</v>
      </c>
      <c r="E23" s="39" t="s">
        <v>1241</v>
      </c>
    </row>
    <row r="24" spans="1:5" ht="12.75">
      <c r="A24" s="35" t="s">
        <v>57</v>
      </c>
      <c r="E24" s="40" t="s">
        <v>5</v>
      </c>
    </row>
    <row r="25" spans="1:5" ht="25.5">
      <c r="A25" t="s">
        <v>58</v>
      </c>
      <c r="E25" s="39" t="s">
        <v>1242</v>
      </c>
    </row>
    <row r="26" spans="1:16" ht="12.75">
      <c r="A26" t="s">
        <v>50</v>
      </c>
      <c s="34" t="s">
        <v>67</v>
      </c>
      <c s="34" t="s">
        <v>1243</v>
      </c>
      <c s="35" t="s">
        <v>5</v>
      </c>
      <c s="6" t="s">
        <v>1244</v>
      </c>
      <c s="36" t="s">
        <v>94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225</v>
      </c>
      <c>
        <f>(M26*21)/100</f>
      </c>
      <c t="s">
        <v>28</v>
      </c>
    </row>
    <row r="27" spans="1:5" ht="12.75">
      <c r="A27" s="35" t="s">
        <v>55</v>
      </c>
      <c r="E27" s="39" t="s">
        <v>1244</v>
      </c>
    </row>
    <row r="28" spans="1:5" ht="12.75">
      <c r="A28" s="35" t="s">
        <v>57</v>
      </c>
      <c r="E28" s="40" t="s">
        <v>5</v>
      </c>
    </row>
    <row r="29" spans="1:5" ht="25.5">
      <c r="A29" t="s">
        <v>58</v>
      </c>
      <c r="E29" s="39" t="s">
        <v>1245</v>
      </c>
    </row>
    <row r="30" spans="1:16" ht="12.75">
      <c r="A30" t="s">
        <v>50</v>
      </c>
      <c s="34" t="s">
        <v>27</v>
      </c>
      <c s="34" t="s">
        <v>1246</v>
      </c>
      <c s="35" t="s">
        <v>5</v>
      </c>
      <c s="6" t="s">
        <v>1247</v>
      </c>
      <c s="36" t="s">
        <v>101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225</v>
      </c>
      <c>
        <f>(M30*21)/100</f>
      </c>
      <c t="s">
        <v>28</v>
      </c>
    </row>
    <row r="31" spans="1:5" ht="12.75">
      <c r="A31" s="35" t="s">
        <v>55</v>
      </c>
      <c r="E31" s="39" t="s">
        <v>1247</v>
      </c>
    </row>
    <row r="32" spans="1:5" ht="25.5">
      <c r="A32" s="35" t="s">
        <v>57</v>
      </c>
      <c r="E32" s="40" t="s">
        <v>1248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76</v>
      </c>
      <c s="34" t="s">
        <v>1249</v>
      </c>
      <c s="35" t="s">
        <v>5</v>
      </c>
      <c s="6" t="s">
        <v>1250</v>
      </c>
      <c s="36" t="s">
        <v>94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225</v>
      </c>
      <c>
        <f>(M34*21)/100</f>
      </c>
      <c t="s">
        <v>28</v>
      </c>
    </row>
    <row r="35" spans="1:5" ht="12.75">
      <c r="A35" s="35" t="s">
        <v>55</v>
      </c>
      <c r="E35" s="39" t="s">
        <v>1250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1251</v>
      </c>
    </row>
    <row r="38" spans="1:16" ht="12.75">
      <c r="A38" t="s">
        <v>50</v>
      </c>
      <c s="34" t="s">
        <v>79</v>
      </c>
      <c s="34" t="s">
        <v>1252</v>
      </c>
      <c s="35" t="s">
        <v>5</v>
      </c>
      <c s="6" t="s">
        <v>1253</v>
      </c>
      <c s="36" t="s">
        <v>94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225</v>
      </c>
      <c>
        <f>(M38*21)/100</f>
      </c>
      <c t="s">
        <v>28</v>
      </c>
    </row>
    <row r="39" spans="1:5" ht="12.75">
      <c r="A39" s="35" t="s">
        <v>55</v>
      </c>
      <c r="E39" s="39" t="s">
        <v>1253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1251</v>
      </c>
    </row>
    <row r="42" spans="1:16" ht="12.75">
      <c r="A42" t="s">
        <v>50</v>
      </c>
      <c s="34" t="s">
        <v>84</v>
      </c>
      <c s="34" t="s">
        <v>1254</v>
      </c>
      <c s="35" t="s">
        <v>5</v>
      </c>
      <c s="6" t="s">
        <v>1255</v>
      </c>
      <c s="36" t="s">
        <v>94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225</v>
      </c>
      <c>
        <f>(M42*21)/100</f>
      </c>
      <c t="s">
        <v>28</v>
      </c>
    </row>
    <row r="43" spans="1:5" ht="12.75">
      <c r="A43" s="35" t="s">
        <v>55</v>
      </c>
      <c r="E43" s="39" t="s">
        <v>1255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1251</v>
      </c>
    </row>
    <row r="46" spans="1:16" ht="12.75">
      <c r="A46" t="s">
        <v>50</v>
      </c>
      <c s="34" t="s">
        <v>91</v>
      </c>
      <c s="34" t="s">
        <v>1256</v>
      </c>
      <c s="35" t="s">
        <v>5</v>
      </c>
      <c s="6" t="s">
        <v>1257</v>
      </c>
      <c s="36" t="s">
        <v>94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225</v>
      </c>
      <c>
        <f>(M46*21)/100</f>
      </c>
      <c t="s">
        <v>28</v>
      </c>
    </row>
    <row r="47" spans="1:5" ht="12.75">
      <c r="A47" s="35" t="s">
        <v>55</v>
      </c>
      <c r="E47" s="39" t="s">
        <v>1257</v>
      </c>
    </row>
    <row r="48" spans="1:5" ht="12.75">
      <c r="A48" s="35" t="s">
        <v>57</v>
      </c>
      <c r="E48" s="40" t="s">
        <v>5</v>
      </c>
    </row>
    <row r="49" spans="1:5" ht="25.5">
      <c r="A49" t="s">
        <v>58</v>
      </c>
      <c r="E49" s="39" t="s">
        <v>1258</v>
      </c>
    </row>
    <row r="50" spans="1:16" ht="12.75">
      <c r="A50" t="s">
        <v>50</v>
      </c>
      <c s="34" t="s">
        <v>95</v>
      </c>
      <c s="34" t="s">
        <v>1259</v>
      </c>
      <c s="35" t="s">
        <v>5</v>
      </c>
      <c s="6" t="s">
        <v>1260</v>
      </c>
      <c s="36" t="s">
        <v>94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225</v>
      </c>
      <c>
        <f>(M50*21)/100</f>
      </c>
      <c t="s">
        <v>28</v>
      </c>
    </row>
    <row r="51" spans="1:5" ht="12.75">
      <c r="A51" s="35" t="s">
        <v>55</v>
      </c>
      <c r="E51" s="39" t="s">
        <v>1260</v>
      </c>
    </row>
    <row r="52" spans="1:5" ht="12.75">
      <c r="A52" s="35" t="s">
        <v>57</v>
      </c>
      <c r="E52" s="40" t="s">
        <v>5</v>
      </c>
    </row>
    <row r="53" spans="1:5" ht="89.25">
      <c r="A53" t="s">
        <v>58</v>
      </c>
      <c r="E53" s="39" t="s">
        <v>1261</v>
      </c>
    </row>
    <row r="54" spans="1:16" ht="25.5">
      <c r="A54" t="s">
        <v>50</v>
      </c>
      <c s="34" t="s">
        <v>98</v>
      </c>
      <c s="34" t="s">
        <v>1262</v>
      </c>
      <c s="35" t="s">
        <v>5</v>
      </c>
      <c s="6" t="s">
        <v>1263</v>
      </c>
      <c s="36" t="s">
        <v>94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225</v>
      </c>
      <c>
        <f>(M54*21)/100</f>
      </c>
      <c t="s">
        <v>28</v>
      </c>
    </row>
    <row r="55" spans="1:5" ht="25.5">
      <c r="A55" s="35" t="s">
        <v>55</v>
      </c>
      <c r="E55" s="39" t="s">
        <v>1263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1251</v>
      </c>
    </row>
    <row r="58" spans="1:16" ht="12.75">
      <c r="A58" t="s">
        <v>50</v>
      </c>
      <c s="34" t="s">
        <v>71</v>
      </c>
      <c s="34" t="s">
        <v>1264</v>
      </c>
      <c s="35" t="s">
        <v>5</v>
      </c>
      <c s="6" t="s">
        <v>1265</v>
      </c>
      <c s="36" t="s">
        <v>101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225</v>
      </c>
      <c>
        <f>(M58*21)/100</f>
      </c>
      <c t="s">
        <v>28</v>
      </c>
    </row>
    <row r="59" spans="1:5" ht="12.75">
      <c r="A59" s="35" t="s">
        <v>55</v>
      </c>
      <c r="E59" s="39" t="s">
        <v>1265</v>
      </c>
    </row>
    <row r="60" spans="1:5" ht="25.5">
      <c r="A60" s="35" t="s">
        <v>57</v>
      </c>
      <c r="E60" s="40" t="s">
        <v>1266</v>
      </c>
    </row>
    <row r="61" spans="1:5" ht="38.25">
      <c r="A61" t="s">
        <v>58</v>
      </c>
      <c r="E61" s="39" t="s">
        <v>1267</v>
      </c>
    </row>
    <row r="62" spans="1:16" ht="12.75">
      <c r="A62" t="s">
        <v>50</v>
      </c>
      <c s="34" t="s">
        <v>77</v>
      </c>
      <c s="34" t="s">
        <v>1268</v>
      </c>
      <c s="35" t="s">
        <v>5</v>
      </c>
      <c s="6" t="s">
        <v>1269</v>
      </c>
      <c s="36" t="s">
        <v>94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225</v>
      </c>
      <c>
        <f>(M62*21)/100</f>
      </c>
      <c t="s">
        <v>28</v>
      </c>
    </row>
    <row r="63" spans="1:5" ht="12.75">
      <c r="A63" s="35" t="s">
        <v>55</v>
      </c>
      <c r="E63" s="39" t="s">
        <v>1269</v>
      </c>
    </row>
    <row r="64" spans="1:5" ht="12.75">
      <c r="A64" s="35" t="s">
        <v>57</v>
      </c>
      <c r="E64" s="40" t="s">
        <v>5</v>
      </c>
    </row>
    <row r="65" spans="1:5" ht="102">
      <c r="A65" t="s">
        <v>58</v>
      </c>
      <c r="E65" s="39" t="s">
        <v>1270</v>
      </c>
    </row>
    <row r="66" spans="1:16" ht="12.75">
      <c r="A66" t="s">
        <v>50</v>
      </c>
      <c s="34" t="s">
        <v>80</v>
      </c>
      <c s="34" t="s">
        <v>1271</v>
      </c>
      <c s="35" t="s">
        <v>5</v>
      </c>
      <c s="6" t="s">
        <v>1272</v>
      </c>
      <c s="36" t="s">
        <v>94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225</v>
      </c>
      <c>
        <f>(M66*21)/100</f>
      </c>
      <c t="s">
        <v>28</v>
      </c>
    </row>
    <row r="67" spans="1:5" ht="12.75">
      <c r="A67" s="35" t="s">
        <v>55</v>
      </c>
      <c r="E67" s="39" t="s">
        <v>1272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1273</v>
      </c>
    </row>
    <row r="70" spans="1:16" ht="12.75">
      <c r="A70" t="s">
        <v>50</v>
      </c>
      <c s="34" t="s">
        <v>85</v>
      </c>
      <c s="34" t="s">
        <v>1274</v>
      </c>
      <c s="35" t="s">
        <v>5</v>
      </c>
      <c s="6" t="s">
        <v>1275</v>
      </c>
      <c s="36" t="s">
        <v>94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225</v>
      </c>
      <c>
        <f>(M70*21)/100</f>
      </c>
      <c t="s">
        <v>28</v>
      </c>
    </row>
    <row r="71" spans="1:5" ht="12.75">
      <c r="A71" s="35" t="s">
        <v>55</v>
      </c>
      <c r="E71" s="39" t="s">
        <v>1276</v>
      </c>
    </row>
    <row r="72" spans="1:5" ht="12.75">
      <c r="A72" s="35" t="s">
        <v>57</v>
      </c>
      <c r="E72" s="40" t="s">
        <v>1277</v>
      </c>
    </row>
    <row r="73" spans="1:5" ht="114.75">
      <c r="A73" t="s">
        <v>58</v>
      </c>
      <c r="E73" s="39" t="s">
        <v>1278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COUNTIFS(L8:L216,"=0",A8:A216,"P")+COUNTIFS(L8:L216,"",A8:A216,"P")+SUM(Q8:Q216)</f>
      </c>
    </row>
    <row r="8" spans="1:13" ht="12.75">
      <c r="A8" t="s">
        <v>45</v>
      </c>
      <c r="C8" s="28" t="s">
        <v>46</v>
      </c>
      <c r="E8" s="30" t="s">
        <v>17</v>
      </c>
      <c r="J8" s="29">
        <f>0+J9+J42+J215</f>
      </c>
      <c s="29">
        <f>0+K9+K42+K215</f>
      </c>
      <c s="29">
        <f>0+L9+L42+L215</f>
      </c>
      <c s="29">
        <f>0+M9+M42+M215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50</v>
      </c>
      <c s="34" t="s">
        <v>28</v>
      </c>
      <c s="34" t="s">
        <v>51</v>
      </c>
      <c s="35" t="s">
        <v>48</v>
      </c>
      <c s="6" t="s">
        <v>52</v>
      </c>
      <c s="36" t="s">
        <v>53</v>
      </c>
      <c s="37">
        <v>91.875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26</v>
      </c>
      <c s="34" t="s">
        <v>59</v>
      </c>
      <c s="35" t="s">
        <v>48</v>
      </c>
      <c s="6" t="s">
        <v>60</v>
      </c>
      <c s="36" t="s">
        <v>61</v>
      </c>
      <c s="37">
        <v>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63</v>
      </c>
      <c s="34" t="s">
        <v>64</v>
      </c>
      <c s="35" t="s">
        <v>48</v>
      </c>
      <c s="6" t="s">
        <v>65</v>
      </c>
      <c s="36" t="s">
        <v>53</v>
      </c>
      <c s="37">
        <v>42.289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66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67</v>
      </c>
      <c s="34" t="s">
        <v>68</v>
      </c>
      <c s="35" t="s">
        <v>48</v>
      </c>
      <c s="6" t="s">
        <v>69</v>
      </c>
      <c s="36" t="s">
        <v>61</v>
      </c>
      <c s="37">
        <v>34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62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27</v>
      </c>
      <c s="34" t="s">
        <v>70</v>
      </c>
      <c s="35" t="s">
        <v>71</v>
      </c>
      <c s="6" t="s">
        <v>72</v>
      </c>
      <c s="36" t="s">
        <v>73</v>
      </c>
      <c s="37">
        <v>0.8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74</v>
      </c>
      <c>
        <f>(M26*21)/100</f>
      </c>
      <c t="s">
        <v>28</v>
      </c>
    </row>
    <row r="27" spans="1:5" ht="12.75">
      <c r="A27" s="35" t="s">
        <v>55</v>
      </c>
      <c r="E27" s="39" t="s">
        <v>72</v>
      </c>
    </row>
    <row r="28" spans="1:5" ht="12.75">
      <c r="A28" s="35" t="s">
        <v>57</v>
      </c>
      <c r="E28" s="40" t="s">
        <v>5</v>
      </c>
    </row>
    <row r="29" spans="1:5" ht="63.75">
      <c r="A29" t="s">
        <v>58</v>
      </c>
      <c r="E29" s="39" t="s">
        <v>75</v>
      </c>
    </row>
    <row r="30" spans="1:16" ht="12.75">
      <c r="A30" t="s">
        <v>50</v>
      </c>
      <c s="34" t="s">
        <v>76</v>
      </c>
      <c s="34" t="s">
        <v>70</v>
      </c>
      <c s="35" t="s">
        <v>77</v>
      </c>
      <c s="6" t="s">
        <v>78</v>
      </c>
      <c s="36" t="s">
        <v>73</v>
      </c>
      <c s="37">
        <v>0.8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74</v>
      </c>
      <c>
        <f>(M30*21)/100</f>
      </c>
      <c t="s">
        <v>28</v>
      </c>
    </row>
    <row r="31" spans="1:5" ht="12.75">
      <c r="A31" s="35" t="s">
        <v>55</v>
      </c>
      <c r="E31" s="39" t="s">
        <v>78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79</v>
      </c>
      <c s="34" t="s">
        <v>70</v>
      </c>
      <c s="35" t="s">
        <v>80</v>
      </c>
      <c s="6" t="s">
        <v>81</v>
      </c>
      <c s="36" t="s">
        <v>61</v>
      </c>
      <c s="37">
        <v>525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28</v>
      </c>
    </row>
    <row r="35" spans="1:5" ht="25.5">
      <c r="A35" s="35" t="s">
        <v>55</v>
      </c>
      <c r="E35" s="39" t="s">
        <v>83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84</v>
      </c>
      <c s="34" t="s">
        <v>70</v>
      </c>
      <c s="35" t="s">
        <v>85</v>
      </c>
      <c s="6" t="s">
        <v>86</v>
      </c>
      <c s="36" t="s">
        <v>87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28</v>
      </c>
    </row>
    <row r="39" spans="1:5" ht="12.75">
      <c r="A39" s="35" t="s">
        <v>55</v>
      </c>
      <c r="E39" s="39" t="s">
        <v>88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3" ht="12.75">
      <c r="A42" t="s">
        <v>47</v>
      </c>
      <c r="C42" s="31" t="s">
        <v>89</v>
      </c>
      <c r="E42" s="33" t="s">
        <v>90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0+L43+L47+L51+L55+L59+L63+L67+L71+L75+L79+L83+L87+L91+L95+L99+L103+L107+L111+L115+L119+L123+L127+L131+L135+L139+L143+L147+L151+L155+L159+L163+L167+L171+L175+L179+L183+L187+L191+L195+L199+L203+L207+L211</f>
      </c>
      <c s="32">
        <f>0+M43+M47+M51+M55+M59+M63+M67+M71+M75+M79+M83+M87+M91+M95+M99+M103+M107+M111+M115+M119+M123+M127+M131+M135+M139+M143+M147+M151+M155+M159+M163+M167+M171+M175+M179+M183+M187+M191+M195+M199+M203+M207+M211</f>
      </c>
    </row>
    <row r="43" spans="1:16" ht="12.75">
      <c r="A43" t="s">
        <v>50</v>
      </c>
      <c s="34" t="s">
        <v>91</v>
      </c>
      <c s="34" t="s">
        <v>92</v>
      </c>
      <c s="35" t="s">
        <v>48</v>
      </c>
      <c s="6" t="s">
        <v>93</v>
      </c>
      <c s="36" t="s">
        <v>94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93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95</v>
      </c>
      <c s="34" t="s">
        <v>96</v>
      </c>
      <c s="35" t="s">
        <v>48</v>
      </c>
      <c s="6" t="s">
        <v>97</v>
      </c>
      <c s="36" t="s">
        <v>61</v>
      </c>
      <c s="37">
        <v>320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97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98</v>
      </c>
      <c s="34" t="s">
        <v>99</v>
      </c>
      <c s="35" t="s">
        <v>48</v>
      </c>
      <c s="6" t="s">
        <v>100</v>
      </c>
      <c s="36" t="s">
        <v>101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100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71</v>
      </c>
      <c s="34" t="s">
        <v>102</v>
      </c>
      <c s="35" t="s">
        <v>48</v>
      </c>
      <c s="6" t="s">
        <v>103</v>
      </c>
      <c s="36" t="s">
        <v>104</v>
      </c>
      <c s="37">
        <v>2.646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103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77</v>
      </c>
      <c s="34" t="s">
        <v>105</v>
      </c>
      <c s="35" t="s">
        <v>48</v>
      </c>
      <c s="6" t="s">
        <v>106</v>
      </c>
      <c s="36" t="s">
        <v>104</v>
      </c>
      <c s="37">
        <v>3.68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106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80</v>
      </c>
      <c s="34" t="s">
        <v>107</v>
      </c>
      <c s="35" t="s">
        <v>48</v>
      </c>
      <c s="6" t="s">
        <v>108</v>
      </c>
      <c s="36" t="s">
        <v>104</v>
      </c>
      <c s="37">
        <v>2.646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108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85</v>
      </c>
      <c s="34" t="s">
        <v>109</v>
      </c>
      <c s="35" t="s">
        <v>48</v>
      </c>
      <c s="6" t="s">
        <v>110</v>
      </c>
      <c s="36" t="s">
        <v>104</v>
      </c>
      <c s="37">
        <v>5.6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110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111</v>
      </c>
      <c s="34" t="s">
        <v>112</v>
      </c>
      <c s="35" t="s">
        <v>48</v>
      </c>
      <c s="6" t="s">
        <v>113</v>
      </c>
      <c s="36" t="s">
        <v>101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113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114</v>
      </c>
      <c s="34" t="s">
        <v>115</v>
      </c>
      <c s="35" t="s">
        <v>48</v>
      </c>
      <c s="6" t="s">
        <v>116</v>
      </c>
      <c s="36" t="s">
        <v>101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116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117</v>
      </c>
      <c s="34" t="s">
        <v>118</v>
      </c>
      <c s="35" t="s">
        <v>48</v>
      </c>
      <c s="6" t="s">
        <v>119</v>
      </c>
      <c s="36" t="s">
        <v>101</v>
      </c>
      <c s="37">
        <v>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119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120</v>
      </c>
      <c s="34" t="s">
        <v>121</v>
      </c>
      <c s="35" t="s">
        <v>48</v>
      </c>
      <c s="6" t="s">
        <v>122</v>
      </c>
      <c s="36" t="s">
        <v>101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123</v>
      </c>
    </row>
    <row r="85" spans="1:5" ht="12.75">
      <c r="A85" s="35" t="s">
        <v>57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124</v>
      </c>
      <c s="34" t="s">
        <v>125</v>
      </c>
      <c s="35" t="s">
        <v>48</v>
      </c>
      <c s="6" t="s">
        <v>126</v>
      </c>
      <c s="36" t="s">
        <v>101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126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127</v>
      </c>
      <c s="34" t="s">
        <v>128</v>
      </c>
      <c s="35" t="s">
        <v>48</v>
      </c>
      <c s="6" t="s">
        <v>129</v>
      </c>
      <c s="36" t="s">
        <v>101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129</v>
      </c>
    </row>
    <row r="93" spans="1:5" ht="12.75">
      <c r="A93" s="35" t="s">
        <v>57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130</v>
      </c>
      <c s="34" t="s">
        <v>131</v>
      </c>
      <c s="35" t="s">
        <v>48</v>
      </c>
      <c s="6" t="s">
        <v>132</v>
      </c>
      <c s="36" t="s">
        <v>101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132</v>
      </c>
    </row>
    <row r="97" spans="1:5" ht="12.75">
      <c r="A97" s="35" t="s">
        <v>57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133</v>
      </c>
      <c s="34" t="s">
        <v>134</v>
      </c>
      <c s="35" t="s">
        <v>48</v>
      </c>
      <c s="6" t="s">
        <v>135</v>
      </c>
      <c s="36" t="s">
        <v>101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12.75">
      <c r="A100" s="35" t="s">
        <v>55</v>
      </c>
      <c r="E100" s="39" t="s">
        <v>135</v>
      </c>
    </row>
    <row r="101" spans="1:5" ht="12.75">
      <c r="A101" s="35" t="s">
        <v>57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136</v>
      </c>
      <c s="34" t="s">
        <v>137</v>
      </c>
      <c s="35" t="s">
        <v>48</v>
      </c>
      <c s="6" t="s">
        <v>138</v>
      </c>
      <c s="36" t="s">
        <v>101</v>
      </c>
      <c s="37">
        <v>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138</v>
      </c>
    </row>
    <row r="105" spans="1:5" ht="12.75">
      <c r="A105" s="35" t="s">
        <v>57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139</v>
      </c>
      <c s="34" t="s">
        <v>140</v>
      </c>
      <c s="35" t="s">
        <v>48</v>
      </c>
      <c s="6" t="s">
        <v>141</v>
      </c>
      <c s="36" t="s">
        <v>101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141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142</v>
      </c>
      <c s="34" t="s">
        <v>143</v>
      </c>
      <c s="35" t="s">
        <v>48</v>
      </c>
      <c s="6" t="s">
        <v>144</v>
      </c>
      <c s="36" t="s">
        <v>101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144</v>
      </c>
    </row>
    <row r="113" spans="1:5" ht="12.75">
      <c r="A113" s="35" t="s">
        <v>57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145</v>
      </c>
      <c s="34" t="s">
        <v>146</v>
      </c>
      <c s="35" t="s">
        <v>48</v>
      </c>
      <c s="6" t="s">
        <v>147</v>
      </c>
      <c s="36" t="s">
        <v>101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12.75">
      <c r="A116" s="35" t="s">
        <v>55</v>
      </c>
      <c r="E116" s="39" t="s">
        <v>147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148</v>
      </c>
      <c s="34" t="s">
        <v>149</v>
      </c>
      <c s="35" t="s">
        <v>48</v>
      </c>
      <c s="6" t="s">
        <v>150</v>
      </c>
      <c s="36" t="s">
        <v>101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12.75">
      <c r="A120" s="35" t="s">
        <v>55</v>
      </c>
      <c r="E120" s="39" t="s">
        <v>151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152</v>
      </c>
      <c s="34" t="s">
        <v>153</v>
      </c>
      <c s="35" t="s">
        <v>48</v>
      </c>
      <c s="6" t="s">
        <v>154</v>
      </c>
      <c s="36" t="s">
        <v>101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154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155</v>
      </c>
      <c s="34" t="s">
        <v>156</v>
      </c>
      <c s="35" t="s">
        <v>48</v>
      </c>
      <c s="6" t="s">
        <v>157</v>
      </c>
      <c s="36" t="s">
        <v>101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157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158</v>
      </c>
      <c s="34" t="s">
        <v>159</v>
      </c>
      <c s="35" t="s">
        <v>48</v>
      </c>
      <c s="6" t="s">
        <v>160</v>
      </c>
      <c s="36" t="s">
        <v>101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160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161</v>
      </c>
      <c s="34" t="s">
        <v>162</v>
      </c>
      <c s="35" t="s">
        <v>48</v>
      </c>
      <c s="6" t="s">
        <v>163</v>
      </c>
      <c s="36" t="s">
        <v>164</v>
      </c>
      <c s="37">
        <v>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163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165</v>
      </c>
      <c s="34" t="s">
        <v>166</v>
      </c>
      <c s="35" t="s">
        <v>48</v>
      </c>
      <c s="6" t="s">
        <v>167</v>
      </c>
      <c s="36" t="s">
        <v>164</v>
      </c>
      <c s="37">
        <v>32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167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168</v>
      </c>
      <c s="34" t="s">
        <v>169</v>
      </c>
      <c s="35" t="s">
        <v>48</v>
      </c>
      <c s="6" t="s">
        <v>170</v>
      </c>
      <c s="36" t="s">
        <v>101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170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171</v>
      </c>
      <c s="34" t="s">
        <v>172</v>
      </c>
      <c s="35" t="s">
        <v>48</v>
      </c>
      <c s="6" t="s">
        <v>173</v>
      </c>
      <c s="36" t="s">
        <v>101</v>
      </c>
      <c s="37">
        <v>0.1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28</v>
      </c>
    </row>
    <row r="148" spans="1:5" ht="12.75">
      <c r="A148" s="35" t="s">
        <v>55</v>
      </c>
      <c r="E148" s="39" t="s">
        <v>174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175</v>
      </c>
      <c s="34" t="s">
        <v>176</v>
      </c>
      <c s="35" t="s">
        <v>48</v>
      </c>
      <c s="6" t="s">
        <v>177</v>
      </c>
      <c s="36" t="s">
        <v>164</v>
      </c>
      <c s="37">
        <v>32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28</v>
      </c>
    </row>
    <row r="152" spans="1:5" ht="12.75">
      <c r="A152" s="35" t="s">
        <v>55</v>
      </c>
      <c r="E152" s="39" t="s">
        <v>177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178</v>
      </c>
      <c s="34" t="s">
        <v>179</v>
      </c>
      <c s="35" t="s">
        <v>48</v>
      </c>
      <c s="6" t="s">
        <v>180</v>
      </c>
      <c s="36" t="s">
        <v>101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12.75">
      <c r="A156" s="35" t="s">
        <v>55</v>
      </c>
      <c r="E156" s="39" t="s">
        <v>181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182</v>
      </c>
      <c s="34" t="s">
        <v>183</v>
      </c>
      <c s="35" t="s">
        <v>48</v>
      </c>
      <c s="6" t="s">
        <v>184</v>
      </c>
      <c s="36" t="s">
        <v>61</v>
      </c>
      <c s="37">
        <v>1350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12.75">
      <c r="A160" s="35" t="s">
        <v>55</v>
      </c>
      <c r="E160" s="39" t="s">
        <v>184</v>
      </c>
    </row>
    <row r="161" spans="1:5" ht="12.75">
      <c r="A161" s="35" t="s">
        <v>57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12.75">
      <c r="A163" t="s">
        <v>50</v>
      </c>
      <c s="34" t="s">
        <v>185</v>
      </c>
      <c s="34" t="s">
        <v>186</v>
      </c>
      <c s="35" t="s">
        <v>48</v>
      </c>
      <c s="6" t="s">
        <v>187</v>
      </c>
      <c s="36" t="s">
        <v>61</v>
      </c>
      <c s="37">
        <v>1350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28</v>
      </c>
    </row>
    <row r="164" spans="1:5" ht="12.75">
      <c r="A164" s="35" t="s">
        <v>55</v>
      </c>
      <c r="E164" s="39" t="s">
        <v>187</v>
      </c>
    </row>
    <row r="165" spans="1:5" ht="12.75">
      <c r="A165" s="35" t="s">
        <v>57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12.75">
      <c r="A167" t="s">
        <v>50</v>
      </c>
      <c s="34" t="s">
        <v>188</v>
      </c>
      <c s="34" t="s">
        <v>189</v>
      </c>
      <c s="35" t="s">
        <v>48</v>
      </c>
      <c s="6" t="s">
        <v>190</v>
      </c>
      <c s="36" t="s">
        <v>191</v>
      </c>
      <c s="37">
        <v>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190</v>
      </c>
    </row>
    <row r="169" spans="1:5" ht="12.75">
      <c r="A169" s="35" t="s">
        <v>57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192</v>
      </c>
      <c s="34" t="s">
        <v>193</v>
      </c>
      <c s="35" t="s">
        <v>48</v>
      </c>
      <c s="6" t="s">
        <v>194</v>
      </c>
      <c s="36" t="s">
        <v>61</v>
      </c>
      <c s="37">
        <v>1350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194</v>
      </c>
    </row>
    <row r="173" spans="1:5" ht="12.75">
      <c r="A173" s="35" t="s">
        <v>57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195</v>
      </c>
      <c s="34" t="s">
        <v>196</v>
      </c>
      <c s="35" t="s">
        <v>48</v>
      </c>
      <c s="6" t="s">
        <v>197</v>
      </c>
      <c s="36" t="s">
        <v>101</v>
      </c>
      <c s="37">
        <v>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197</v>
      </c>
    </row>
    <row r="177" spans="1:5" ht="12.75">
      <c r="A177" s="35" t="s">
        <v>57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198</v>
      </c>
      <c s="34" t="s">
        <v>199</v>
      </c>
      <c s="35" t="s">
        <v>48</v>
      </c>
      <c s="6" t="s">
        <v>200</v>
      </c>
      <c s="36" t="s">
        <v>101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200</v>
      </c>
    </row>
    <row r="181" spans="1:5" ht="12.75">
      <c r="A181" s="35" t="s">
        <v>57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6" ht="12.75">
      <c r="A183" t="s">
        <v>50</v>
      </c>
      <c s="34" t="s">
        <v>201</v>
      </c>
      <c s="34" t="s">
        <v>202</v>
      </c>
      <c s="35" t="s">
        <v>48</v>
      </c>
      <c s="6" t="s">
        <v>203</v>
      </c>
      <c s="36" t="s">
        <v>101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28</v>
      </c>
    </row>
    <row r="184" spans="1:5" ht="12.75">
      <c r="A184" s="35" t="s">
        <v>55</v>
      </c>
      <c r="E184" s="39" t="s">
        <v>203</v>
      </c>
    </row>
    <row r="185" spans="1:5" ht="12.75">
      <c r="A185" s="35" t="s">
        <v>57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12.75">
      <c r="A187" t="s">
        <v>50</v>
      </c>
      <c s="34" t="s">
        <v>204</v>
      </c>
      <c s="34" t="s">
        <v>205</v>
      </c>
      <c s="35" t="s">
        <v>48</v>
      </c>
      <c s="6" t="s">
        <v>206</v>
      </c>
      <c s="36" t="s">
        <v>101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82</v>
      </c>
      <c>
        <f>(M187*21)/100</f>
      </c>
      <c t="s">
        <v>28</v>
      </c>
    </row>
    <row r="188" spans="1:5" ht="12.75">
      <c r="A188" s="35" t="s">
        <v>55</v>
      </c>
      <c r="E188" s="39" t="s">
        <v>206</v>
      </c>
    </row>
    <row r="189" spans="1:5" ht="12.75">
      <c r="A189" s="35" t="s">
        <v>57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12.75">
      <c r="A191" t="s">
        <v>50</v>
      </c>
      <c s="34" t="s">
        <v>207</v>
      </c>
      <c s="34" t="s">
        <v>205</v>
      </c>
      <c s="35" t="s">
        <v>95</v>
      </c>
      <c s="6" t="s">
        <v>208</v>
      </c>
      <c s="36" t="s">
        <v>101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82</v>
      </c>
      <c>
        <f>(M191*21)/100</f>
      </c>
      <c t="s">
        <v>28</v>
      </c>
    </row>
    <row r="192" spans="1:5" ht="12.75">
      <c r="A192" s="35" t="s">
        <v>55</v>
      </c>
      <c r="E192" s="39" t="s">
        <v>208</v>
      </c>
    </row>
    <row r="193" spans="1:5" ht="12.75">
      <c r="A193" s="35" t="s">
        <v>57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12.75">
      <c r="A195" t="s">
        <v>50</v>
      </c>
      <c s="34" t="s">
        <v>209</v>
      </c>
      <c s="34" t="s">
        <v>205</v>
      </c>
      <c s="35" t="s">
        <v>98</v>
      </c>
      <c s="6" t="s">
        <v>210</v>
      </c>
      <c s="36" t="s">
        <v>101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82</v>
      </c>
      <c>
        <f>(M195*21)/100</f>
      </c>
      <c t="s">
        <v>28</v>
      </c>
    </row>
    <row r="196" spans="1:5" ht="12.75">
      <c r="A196" s="35" t="s">
        <v>55</v>
      </c>
      <c r="E196" s="39" t="s">
        <v>210</v>
      </c>
    </row>
    <row r="197" spans="1:5" ht="12.75">
      <c r="A197" s="35" t="s">
        <v>57</v>
      </c>
      <c r="E197" s="40" t="s">
        <v>5</v>
      </c>
    </row>
    <row r="198" spans="1:5" ht="12.75">
      <c r="A198" t="s">
        <v>58</v>
      </c>
      <c r="E198" s="39" t="s">
        <v>5</v>
      </c>
    </row>
    <row r="199" spans="1:16" ht="12.75">
      <c r="A199" t="s">
        <v>50</v>
      </c>
      <c s="34" t="s">
        <v>211</v>
      </c>
      <c s="34" t="s">
        <v>205</v>
      </c>
      <c s="35" t="s">
        <v>71</v>
      </c>
      <c s="6" t="s">
        <v>212</v>
      </c>
      <c s="36" t="s">
        <v>101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82</v>
      </c>
      <c>
        <f>(M199*21)/100</f>
      </c>
      <c t="s">
        <v>28</v>
      </c>
    </row>
    <row r="200" spans="1:5" ht="12.75">
      <c r="A200" s="35" t="s">
        <v>55</v>
      </c>
      <c r="E200" s="39" t="s">
        <v>212</v>
      </c>
    </row>
    <row r="201" spans="1:5" ht="12.75">
      <c r="A201" s="35" t="s">
        <v>57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6" ht="12.75">
      <c r="A203" t="s">
        <v>50</v>
      </c>
      <c s="34" t="s">
        <v>213</v>
      </c>
      <c s="34" t="s">
        <v>70</v>
      </c>
      <c s="35" t="s">
        <v>48</v>
      </c>
      <c s="6" t="s">
        <v>214</v>
      </c>
      <c s="36" t="s">
        <v>101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82</v>
      </c>
      <c>
        <f>(M203*21)/100</f>
      </c>
      <c t="s">
        <v>28</v>
      </c>
    </row>
    <row r="204" spans="1:5" ht="12.75">
      <c r="A204" s="35" t="s">
        <v>55</v>
      </c>
      <c r="E204" s="39" t="s">
        <v>214</v>
      </c>
    </row>
    <row r="205" spans="1:5" ht="12.75">
      <c r="A205" s="35" t="s">
        <v>57</v>
      </c>
      <c r="E205" s="40" t="s">
        <v>5</v>
      </c>
    </row>
    <row r="206" spans="1:5" ht="12.75">
      <c r="A206" t="s">
        <v>58</v>
      </c>
      <c r="E206" s="39" t="s">
        <v>5</v>
      </c>
    </row>
    <row r="207" spans="1:16" ht="12.75">
      <c r="A207" t="s">
        <v>50</v>
      </c>
      <c s="34" t="s">
        <v>215</v>
      </c>
      <c s="34" t="s">
        <v>70</v>
      </c>
      <c s="35" t="s">
        <v>95</v>
      </c>
      <c s="6" t="s">
        <v>216</v>
      </c>
      <c s="36" t="s">
        <v>101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82</v>
      </c>
      <c>
        <f>(M207*21)/100</f>
      </c>
      <c t="s">
        <v>28</v>
      </c>
    </row>
    <row r="208" spans="1:5" ht="12.75">
      <c r="A208" s="35" t="s">
        <v>55</v>
      </c>
      <c r="E208" s="39" t="s">
        <v>216</v>
      </c>
    </row>
    <row r="209" spans="1:5" ht="12.75">
      <c r="A209" s="35" t="s">
        <v>57</v>
      </c>
      <c r="E209" s="40" t="s">
        <v>5</v>
      </c>
    </row>
    <row r="210" spans="1:5" ht="12.75">
      <c r="A210" t="s">
        <v>58</v>
      </c>
      <c r="E210" s="39" t="s">
        <v>5</v>
      </c>
    </row>
    <row r="211" spans="1:16" ht="12.75">
      <c r="A211" t="s">
        <v>50</v>
      </c>
      <c s="34" t="s">
        <v>217</v>
      </c>
      <c s="34" t="s">
        <v>70</v>
      </c>
      <c s="35" t="s">
        <v>98</v>
      </c>
      <c s="6" t="s">
        <v>218</v>
      </c>
      <c s="36" t="s">
        <v>101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82</v>
      </c>
      <c>
        <f>(M211*21)/100</f>
      </c>
      <c t="s">
        <v>28</v>
      </c>
    </row>
    <row r="212" spans="1:5" ht="12.75">
      <c r="A212" s="35" t="s">
        <v>55</v>
      </c>
      <c r="E212" s="39" t="s">
        <v>218</v>
      </c>
    </row>
    <row r="213" spans="1:5" ht="12.75">
      <c r="A213" s="35" t="s">
        <v>57</v>
      </c>
      <c r="E213" s="40" t="s">
        <v>5</v>
      </c>
    </row>
    <row r="214" spans="1:5" ht="12.75">
      <c r="A214" t="s">
        <v>58</v>
      </c>
      <c r="E214" s="39" t="s">
        <v>5</v>
      </c>
    </row>
    <row r="215" spans="1:13" ht="12.75">
      <c r="A215" t="s">
        <v>47</v>
      </c>
      <c r="C215" s="31" t="s">
        <v>219</v>
      </c>
      <c r="E215" s="33" t="s">
        <v>220</v>
      </c>
      <c r="J215" s="32">
        <f>0</f>
      </c>
      <c s="32">
        <f>0</f>
      </c>
      <c s="32">
        <f>0+L216</f>
      </c>
      <c s="32">
        <f>0+M216</f>
      </c>
    </row>
    <row r="216" spans="1:16" ht="38.25">
      <c r="A216" t="s">
        <v>50</v>
      </c>
      <c s="34" t="s">
        <v>48</v>
      </c>
      <c s="34" t="s">
        <v>221</v>
      </c>
      <c s="35" t="s">
        <v>222</v>
      </c>
      <c s="6" t="s">
        <v>223</v>
      </c>
      <c s="36" t="s">
        <v>224</v>
      </c>
      <c s="37">
        <v>183.75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225</v>
      </c>
      <c>
        <f>(M216*21)/100</f>
      </c>
      <c t="s">
        <v>28</v>
      </c>
    </row>
    <row r="217" spans="1:5" ht="25.5">
      <c r="A217" s="35" t="s">
        <v>55</v>
      </c>
      <c r="E217" s="39" t="s">
        <v>226</v>
      </c>
    </row>
    <row r="218" spans="1:5" ht="12.75">
      <c r="A218" s="35" t="s">
        <v>57</v>
      </c>
      <c r="E218" s="40" t="s">
        <v>227</v>
      </c>
    </row>
    <row r="219" spans="1:5" ht="12.75">
      <c r="A219" t="s">
        <v>58</v>
      </c>
      <c r="E21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228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228</v>
      </c>
      <c r="E4" s="26" t="s">
        <v>229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COUNTIFS(L8:L316,"=0",A8:A316,"P")+COUNTIFS(L8:L316,"",A8:A316,"P")+SUM(Q8:Q316)</f>
      </c>
    </row>
    <row r="8" spans="1:13" ht="12.75">
      <c r="A8" t="s">
        <v>45</v>
      </c>
      <c r="C8" s="28" t="s">
        <v>232</v>
      </c>
      <c r="E8" s="30" t="s">
        <v>231</v>
      </c>
      <c r="J8" s="29">
        <f>0+J9+J38+J315</f>
      </c>
      <c s="29">
        <f>0+K9+K38+K315</f>
      </c>
      <c s="29">
        <f>0+L9+L38+L315</f>
      </c>
      <c s="29">
        <f>0+M9+M38+M315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28</v>
      </c>
      <c s="34" t="s">
        <v>234</v>
      </c>
      <c s="35" t="s">
        <v>5</v>
      </c>
      <c s="6" t="s">
        <v>235</v>
      </c>
      <c s="36" t="s">
        <v>53</v>
      </c>
      <c s="37">
        <v>0.18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225</v>
      </c>
      <c>
        <f>(M10*21)/100</f>
      </c>
      <c t="s">
        <v>28</v>
      </c>
    </row>
    <row r="11" spans="1:5" ht="12.75">
      <c r="A11" s="35" t="s">
        <v>55</v>
      </c>
      <c r="E11" s="39" t="s">
        <v>235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236</v>
      </c>
    </row>
    <row r="14" spans="1:16" ht="12.75">
      <c r="A14" t="s">
        <v>50</v>
      </c>
      <c s="34" t="s">
        <v>26</v>
      </c>
      <c s="34" t="s">
        <v>237</v>
      </c>
      <c s="35" t="s">
        <v>5</v>
      </c>
      <c s="6" t="s">
        <v>238</v>
      </c>
      <c s="36" t="s">
        <v>53</v>
      </c>
      <c s="37">
        <v>1.978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225</v>
      </c>
      <c>
        <f>(M14*21)/100</f>
      </c>
      <c t="s">
        <v>28</v>
      </c>
    </row>
    <row r="15" spans="1:5" ht="12.75">
      <c r="A15" s="35" t="s">
        <v>55</v>
      </c>
      <c r="E15" s="39" t="s">
        <v>238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236</v>
      </c>
    </row>
    <row r="18" spans="1:16" ht="12.75">
      <c r="A18" t="s">
        <v>50</v>
      </c>
      <c s="34" t="s">
        <v>63</v>
      </c>
      <c s="34" t="s">
        <v>239</v>
      </c>
      <c s="35" t="s">
        <v>5</v>
      </c>
      <c s="6" t="s">
        <v>240</v>
      </c>
      <c s="36" t="s">
        <v>53</v>
      </c>
      <c s="37">
        <v>0.283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225</v>
      </c>
      <c>
        <f>(M18*21)/100</f>
      </c>
      <c t="s">
        <v>28</v>
      </c>
    </row>
    <row r="19" spans="1:5" ht="12.75">
      <c r="A19" s="35" t="s">
        <v>55</v>
      </c>
      <c r="E19" s="39" t="s">
        <v>240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236</v>
      </c>
    </row>
    <row r="22" spans="1:16" ht="12.75">
      <c r="A22" t="s">
        <v>50</v>
      </c>
      <c s="34" t="s">
        <v>67</v>
      </c>
      <c s="34" t="s">
        <v>241</v>
      </c>
      <c s="35" t="s">
        <v>5</v>
      </c>
      <c s="6" t="s">
        <v>242</v>
      </c>
      <c s="36" t="s">
        <v>53</v>
      </c>
      <c s="37">
        <v>1.272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225</v>
      </c>
      <c>
        <f>(M22*21)/100</f>
      </c>
      <c t="s">
        <v>28</v>
      </c>
    </row>
    <row r="23" spans="1:5" ht="12.75">
      <c r="A23" s="35" t="s">
        <v>55</v>
      </c>
      <c r="E23" s="39" t="s">
        <v>242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236</v>
      </c>
    </row>
    <row r="26" spans="1:16" ht="12.75">
      <c r="A26" t="s">
        <v>50</v>
      </c>
      <c s="34" t="s">
        <v>27</v>
      </c>
      <c s="34" t="s">
        <v>243</v>
      </c>
      <c s="35" t="s">
        <v>5</v>
      </c>
      <c s="6" t="s">
        <v>244</v>
      </c>
      <c s="36" t="s">
        <v>53</v>
      </c>
      <c s="37">
        <v>0.565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225</v>
      </c>
      <c>
        <f>(M26*21)/100</f>
      </c>
      <c t="s">
        <v>28</v>
      </c>
    </row>
    <row r="27" spans="1:5" ht="12.75">
      <c r="A27" s="35" t="s">
        <v>55</v>
      </c>
      <c r="E27" s="39" t="s">
        <v>244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236</v>
      </c>
    </row>
    <row r="30" spans="1:16" ht="12.75">
      <c r="A30" t="s">
        <v>50</v>
      </c>
      <c s="34" t="s">
        <v>76</v>
      </c>
      <c s="34" t="s">
        <v>245</v>
      </c>
      <c s="35" t="s">
        <v>5</v>
      </c>
      <c s="6" t="s">
        <v>246</v>
      </c>
      <c s="36" t="s">
        <v>53</v>
      </c>
      <c s="37">
        <v>0.886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225</v>
      </c>
      <c>
        <f>(M30*21)/100</f>
      </c>
      <c t="s">
        <v>28</v>
      </c>
    </row>
    <row r="31" spans="1:5" ht="12.75">
      <c r="A31" s="35" t="s">
        <v>55</v>
      </c>
      <c r="E31" s="39" t="s">
        <v>246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236</v>
      </c>
    </row>
    <row r="34" spans="1:16" ht="12.75">
      <c r="A34" t="s">
        <v>50</v>
      </c>
      <c s="34" t="s">
        <v>79</v>
      </c>
      <c s="34" t="s">
        <v>247</v>
      </c>
      <c s="35" t="s">
        <v>5</v>
      </c>
      <c s="6" t="s">
        <v>248</v>
      </c>
      <c s="36" t="s">
        <v>249</v>
      </c>
      <c s="37">
        <v>8.86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225</v>
      </c>
      <c>
        <f>(M34*21)/100</f>
      </c>
      <c t="s">
        <v>28</v>
      </c>
    </row>
    <row r="35" spans="1:5" ht="12.75">
      <c r="A35" s="35" t="s">
        <v>55</v>
      </c>
      <c r="E35" s="39" t="s">
        <v>248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236</v>
      </c>
    </row>
    <row r="38" spans="1:13" ht="12.75">
      <c r="A38" t="s">
        <v>47</v>
      </c>
      <c r="C38" s="31" t="s">
        <v>76</v>
      </c>
      <c r="E38" s="33" t="s">
        <v>250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</f>
      </c>
      <c s="32">
        <f>0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</f>
      </c>
    </row>
    <row r="39" spans="1:16" ht="12.75">
      <c r="A39" t="s">
        <v>50</v>
      </c>
      <c s="34" t="s">
        <v>84</v>
      </c>
      <c s="34" t="s">
        <v>251</v>
      </c>
      <c s="35" t="s">
        <v>5</v>
      </c>
      <c s="6" t="s">
        <v>252</v>
      </c>
      <c s="36" t="s">
        <v>61</v>
      </c>
      <c s="37">
        <v>115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225</v>
      </c>
      <c>
        <f>(M39*21)/100</f>
      </c>
      <c t="s">
        <v>28</v>
      </c>
    </row>
    <row r="40" spans="1:5" ht="12.75">
      <c r="A40" s="35" t="s">
        <v>55</v>
      </c>
      <c r="E40" s="39" t="s">
        <v>252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236</v>
      </c>
    </row>
    <row r="43" spans="1:16" ht="12.75">
      <c r="A43" t="s">
        <v>50</v>
      </c>
      <c s="34" t="s">
        <v>91</v>
      </c>
      <c s="34" t="s">
        <v>253</v>
      </c>
      <c s="35" t="s">
        <v>5</v>
      </c>
      <c s="6" t="s">
        <v>254</v>
      </c>
      <c s="36" t="s">
        <v>61</v>
      </c>
      <c s="37">
        <v>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225</v>
      </c>
      <c>
        <f>(M43*21)/100</f>
      </c>
      <c t="s">
        <v>28</v>
      </c>
    </row>
    <row r="44" spans="1:5" ht="12.75">
      <c r="A44" s="35" t="s">
        <v>55</v>
      </c>
      <c r="E44" s="39" t="s">
        <v>254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236</v>
      </c>
    </row>
    <row r="47" spans="1:16" ht="12.75">
      <c r="A47" t="s">
        <v>50</v>
      </c>
      <c s="34" t="s">
        <v>95</v>
      </c>
      <c s="34" t="s">
        <v>255</v>
      </c>
      <c s="35" t="s">
        <v>5</v>
      </c>
      <c s="6" t="s">
        <v>256</v>
      </c>
      <c s="36" t="s">
        <v>61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225</v>
      </c>
      <c>
        <f>(M47*21)/100</f>
      </c>
      <c t="s">
        <v>28</v>
      </c>
    </row>
    <row r="48" spans="1:5" ht="12.75">
      <c r="A48" s="35" t="s">
        <v>55</v>
      </c>
      <c r="E48" s="39" t="s">
        <v>256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236</v>
      </c>
    </row>
    <row r="51" spans="1:16" ht="25.5">
      <c r="A51" t="s">
        <v>50</v>
      </c>
      <c s="34" t="s">
        <v>98</v>
      </c>
      <c s="34" t="s">
        <v>257</v>
      </c>
      <c s="35" t="s">
        <v>5</v>
      </c>
      <c s="6" t="s">
        <v>258</v>
      </c>
      <c s="36" t="s">
        <v>101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225</v>
      </c>
      <c>
        <f>(M51*21)/100</f>
      </c>
      <c t="s">
        <v>28</v>
      </c>
    </row>
    <row r="52" spans="1:5" ht="25.5">
      <c r="A52" s="35" t="s">
        <v>55</v>
      </c>
      <c r="E52" s="39" t="s">
        <v>258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236</v>
      </c>
    </row>
    <row r="55" spans="1:16" ht="12.75">
      <c r="A55" t="s">
        <v>50</v>
      </c>
      <c s="34" t="s">
        <v>71</v>
      </c>
      <c s="34" t="s">
        <v>96</v>
      </c>
      <c s="35" t="s">
        <v>5</v>
      </c>
      <c s="6" t="s">
        <v>259</v>
      </c>
      <c s="36" t="s">
        <v>61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225</v>
      </c>
      <c>
        <f>(M55*21)/100</f>
      </c>
      <c t="s">
        <v>28</v>
      </c>
    </row>
    <row r="56" spans="1:5" ht="25.5">
      <c r="A56" s="35" t="s">
        <v>55</v>
      </c>
      <c r="E56" s="39" t="s">
        <v>260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236</v>
      </c>
    </row>
    <row r="59" spans="1:16" ht="25.5">
      <c r="A59" t="s">
        <v>50</v>
      </c>
      <c s="34" t="s">
        <v>77</v>
      </c>
      <c s="34" t="s">
        <v>261</v>
      </c>
      <c s="35" t="s">
        <v>5</v>
      </c>
      <c s="6" t="s">
        <v>262</v>
      </c>
      <c s="36" t="s">
        <v>101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225</v>
      </c>
      <c>
        <f>(M59*21)/100</f>
      </c>
      <c t="s">
        <v>28</v>
      </c>
    </row>
    <row r="60" spans="1:5" ht="38.25">
      <c r="A60" s="35" t="s">
        <v>55</v>
      </c>
      <c r="E60" s="39" t="s">
        <v>263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236</v>
      </c>
    </row>
    <row r="63" spans="1:16" ht="12.75">
      <c r="A63" t="s">
        <v>50</v>
      </c>
      <c s="34" t="s">
        <v>80</v>
      </c>
      <c s="34" t="s">
        <v>264</v>
      </c>
      <c s="35" t="s">
        <v>5</v>
      </c>
      <c s="6" t="s">
        <v>265</v>
      </c>
      <c s="36" t="s">
        <v>61</v>
      </c>
      <c s="37">
        <v>55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225</v>
      </c>
      <c>
        <f>(M63*21)/100</f>
      </c>
      <c t="s">
        <v>28</v>
      </c>
    </row>
    <row r="64" spans="1:5" ht="25.5">
      <c r="A64" s="35" t="s">
        <v>55</v>
      </c>
      <c r="E64" s="39" t="s">
        <v>266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236</v>
      </c>
    </row>
    <row r="67" spans="1:16" ht="12.75">
      <c r="A67" t="s">
        <v>50</v>
      </c>
      <c s="34" t="s">
        <v>85</v>
      </c>
      <c s="34" t="s">
        <v>267</v>
      </c>
      <c s="35" t="s">
        <v>5</v>
      </c>
      <c s="6" t="s">
        <v>268</v>
      </c>
      <c s="36" t="s">
        <v>101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225</v>
      </c>
      <c>
        <f>(M67*21)/100</f>
      </c>
      <c t="s">
        <v>28</v>
      </c>
    </row>
    <row r="68" spans="1:5" ht="25.5">
      <c r="A68" s="35" t="s">
        <v>55</v>
      </c>
      <c r="E68" s="39" t="s">
        <v>269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236</v>
      </c>
    </row>
    <row r="71" spans="1:16" ht="12.75">
      <c r="A71" t="s">
        <v>50</v>
      </c>
      <c s="34" t="s">
        <v>111</v>
      </c>
      <c s="34" t="s">
        <v>270</v>
      </c>
      <c s="35" t="s">
        <v>5</v>
      </c>
      <c s="6" t="s">
        <v>271</v>
      </c>
      <c s="36" t="s">
        <v>101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225</v>
      </c>
      <c>
        <f>(M71*21)/100</f>
      </c>
      <c t="s">
        <v>28</v>
      </c>
    </row>
    <row r="72" spans="1:5" ht="25.5">
      <c r="A72" s="35" t="s">
        <v>55</v>
      </c>
      <c r="E72" s="39" t="s">
        <v>272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236</v>
      </c>
    </row>
    <row r="75" spans="1:16" ht="12.75">
      <c r="A75" t="s">
        <v>50</v>
      </c>
      <c s="34" t="s">
        <v>114</v>
      </c>
      <c s="34" t="s">
        <v>273</v>
      </c>
      <c s="35" t="s">
        <v>5</v>
      </c>
      <c s="6" t="s">
        <v>274</v>
      </c>
      <c s="36" t="s">
        <v>101</v>
      </c>
      <c s="37">
        <v>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225</v>
      </c>
      <c>
        <f>(M75*21)/100</f>
      </c>
      <c t="s">
        <v>28</v>
      </c>
    </row>
    <row r="76" spans="1:5" ht="25.5">
      <c r="A76" s="35" t="s">
        <v>55</v>
      </c>
      <c r="E76" s="39" t="s">
        <v>275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236</v>
      </c>
    </row>
    <row r="79" spans="1:16" ht="12.75">
      <c r="A79" t="s">
        <v>50</v>
      </c>
      <c s="34" t="s">
        <v>117</v>
      </c>
      <c s="34" t="s">
        <v>276</v>
      </c>
      <c s="35" t="s">
        <v>5</v>
      </c>
      <c s="6" t="s">
        <v>277</v>
      </c>
      <c s="36" t="s">
        <v>101</v>
      </c>
      <c s="37">
        <v>9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225</v>
      </c>
      <c>
        <f>(M79*21)/100</f>
      </c>
      <c t="s">
        <v>28</v>
      </c>
    </row>
    <row r="80" spans="1:5" ht="25.5">
      <c r="A80" s="35" t="s">
        <v>55</v>
      </c>
      <c r="E80" s="39" t="s">
        <v>278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236</v>
      </c>
    </row>
    <row r="83" spans="1:16" ht="12.75">
      <c r="A83" t="s">
        <v>50</v>
      </c>
      <c s="34" t="s">
        <v>120</v>
      </c>
      <c s="34" t="s">
        <v>183</v>
      </c>
      <c s="35" t="s">
        <v>5</v>
      </c>
      <c s="6" t="s">
        <v>279</v>
      </c>
      <c s="36" t="s">
        <v>61</v>
      </c>
      <c s="37">
        <v>55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225</v>
      </c>
      <c>
        <f>(M83*21)/100</f>
      </c>
      <c t="s">
        <v>28</v>
      </c>
    </row>
    <row r="84" spans="1:5" ht="25.5">
      <c r="A84" s="35" t="s">
        <v>55</v>
      </c>
      <c r="E84" s="39" t="s">
        <v>280</v>
      </c>
    </row>
    <row r="85" spans="1:5" ht="12.75">
      <c r="A85" s="35" t="s">
        <v>57</v>
      </c>
      <c r="E85" s="40" t="s">
        <v>5</v>
      </c>
    </row>
    <row r="86" spans="1:5" ht="12.75">
      <c r="A86" t="s">
        <v>58</v>
      </c>
      <c r="E86" s="39" t="s">
        <v>236</v>
      </c>
    </row>
    <row r="87" spans="1:16" ht="12.75">
      <c r="A87" t="s">
        <v>50</v>
      </c>
      <c s="34" t="s">
        <v>124</v>
      </c>
      <c s="34" t="s">
        <v>186</v>
      </c>
      <c s="35" t="s">
        <v>5</v>
      </c>
      <c s="6" t="s">
        <v>281</v>
      </c>
      <c s="36" t="s">
        <v>61</v>
      </c>
      <c s="37">
        <v>400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225</v>
      </c>
      <c>
        <f>(M87*21)/100</f>
      </c>
      <c t="s">
        <v>28</v>
      </c>
    </row>
    <row r="88" spans="1:5" ht="25.5">
      <c r="A88" s="35" t="s">
        <v>55</v>
      </c>
      <c r="E88" s="39" t="s">
        <v>282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236</v>
      </c>
    </row>
    <row r="91" spans="1:16" ht="12.75">
      <c r="A91" t="s">
        <v>50</v>
      </c>
      <c s="34" t="s">
        <v>127</v>
      </c>
      <c s="34" t="s">
        <v>283</v>
      </c>
      <c s="35" t="s">
        <v>5</v>
      </c>
      <c s="6" t="s">
        <v>284</v>
      </c>
      <c s="36" t="s">
        <v>61</v>
      </c>
      <c s="37">
        <v>345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225</v>
      </c>
      <c>
        <f>(M91*21)/100</f>
      </c>
      <c t="s">
        <v>28</v>
      </c>
    </row>
    <row r="92" spans="1:5" ht="25.5">
      <c r="A92" s="35" t="s">
        <v>55</v>
      </c>
      <c r="E92" s="39" t="s">
        <v>285</v>
      </c>
    </row>
    <row r="93" spans="1:5" ht="12.75">
      <c r="A93" s="35" t="s">
        <v>57</v>
      </c>
      <c r="E93" s="40" t="s">
        <v>5</v>
      </c>
    </row>
    <row r="94" spans="1:5" ht="12.75">
      <c r="A94" t="s">
        <v>58</v>
      </c>
      <c r="E94" s="39" t="s">
        <v>236</v>
      </c>
    </row>
    <row r="95" spans="1:16" ht="12.75">
      <c r="A95" t="s">
        <v>50</v>
      </c>
      <c s="34" t="s">
        <v>130</v>
      </c>
      <c s="34" t="s">
        <v>189</v>
      </c>
      <c s="35" t="s">
        <v>5</v>
      </c>
      <c s="6" t="s">
        <v>286</v>
      </c>
      <c s="36" t="s">
        <v>191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225</v>
      </c>
      <c>
        <f>(M95*21)/100</f>
      </c>
      <c t="s">
        <v>28</v>
      </c>
    </row>
    <row r="96" spans="1:5" ht="25.5">
      <c r="A96" s="35" t="s">
        <v>55</v>
      </c>
      <c r="E96" s="39" t="s">
        <v>287</v>
      </c>
    </row>
    <row r="97" spans="1:5" ht="12.75">
      <c r="A97" s="35" t="s">
        <v>57</v>
      </c>
      <c r="E97" s="40" t="s">
        <v>5</v>
      </c>
    </row>
    <row r="98" spans="1:5" ht="12.75">
      <c r="A98" t="s">
        <v>58</v>
      </c>
      <c r="E98" s="39" t="s">
        <v>236</v>
      </c>
    </row>
    <row r="99" spans="1:16" ht="12.75">
      <c r="A99" t="s">
        <v>50</v>
      </c>
      <c s="34" t="s">
        <v>133</v>
      </c>
      <c s="34" t="s">
        <v>288</v>
      </c>
      <c s="35" t="s">
        <v>5</v>
      </c>
      <c s="6" t="s">
        <v>289</v>
      </c>
      <c s="36" t="s">
        <v>101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225</v>
      </c>
      <c>
        <f>(M99*21)/100</f>
      </c>
      <c t="s">
        <v>28</v>
      </c>
    </row>
    <row r="100" spans="1:5" ht="25.5">
      <c r="A100" s="35" t="s">
        <v>55</v>
      </c>
      <c r="E100" s="39" t="s">
        <v>290</v>
      </c>
    </row>
    <row r="101" spans="1:5" ht="12.75">
      <c r="A101" s="35" t="s">
        <v>57</v>
      </c>
      <c r="E101" s="40" t="s">
        <v>5</v>
      </c>
    </row>
    <row r="102" spans="1:5" ht="12.75">
      <c r="A102" t="s">
        <v>58</v>
      </c>
      <c r="E102" s="39" t="s">
        <v>236</v>
      </c>
    </row>
    <row r="103" spans="1:16" ht="25.5">
      <c r="A103" t="s">
        <v>50</v>
      </c>
      <c s="34" t="s">
        <v>136</v>
      </c>
      <c s="34" t="s">
        <v>291</v>
      </c>
      <c s="35" t="s">
        <v>5</v>
      </c>
      <c s="6" t="s">
        <v>292</v>
      </c>
      <c s="36" t="s">
        <v>101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225</v>
      </c>
      <c>
        <f>(M103*21)/100</f>
      </c>
      <c t="s">
        <v>28</v>
      </c>
    </row>
    <row r="104" spans="1:5" ht="38.25">
      <c r="A104" s="35" t="s">
        <v>55</v>
      </c>
      <c r="E104" s="39" t="s">
        <v>293</v>
      </c>
    </row>
    <row r="105" spans="1:5" ht="12.75">
      <c r="A105" s="35" t="s">
        <v>57</v>
      </c>
      <c r="E105" s="40" t="s">
        <v>5</v>
      </c>
    </row>
    <row r="106" spans="1:5" ht="12.75">
      <c r="A106" t="s">
        <v>58</v>
      </c>
      <c r="E106" s="39" t="s">
        <v>236</v>
      </c>
    </row>
    <row r="107" spans="1:16" ht="12.75">
      <c r="A107" t="s">
        <v>50</v>
      </c>
      <c s="34" t="s">
        <v>139</v>
      </c>
      <c s="34" t="s">
        <v>294</v>
      </c>
      <c s="35" t="s">
        <v>5</v>
      </c>
      <c s="6" t="s">
        <v>295</v>
      </c>
      <c s="36" t="s">
        <v>101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225</v>
      </c>
      <c>
        <f>(M107*21)/100</f>
      </c>
      <c t="s">
        <v>28</v>
      </c>
    </row>
    <row r="108" spans="1:5" ht="25.5">
      <c r="A108" s="35" t="s">
        <v>55</v>
      </c>
      <c r="E108" s="39" t="s">
        <v>296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236</v>
      </c>
    </row>
    <row r="111" spans="1:16" ht="12.75">
      <c r="A111" t="s">
        <v>50</v>
      </c>
      <c s="34" t="s">
        <v>142</v>
      </c>
      <c s="34" t="s">
        <v>297</v>
      </c>
      <c s="35" t="s">
        <v>5</v>
      </c>
      <c s="6" t="s">
        <v>298</v>
      </c>
      <c s="36" t="s">
        <v>101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225</v>
      </c>
      <c>
        <f>(M111*21)/100</f>
      </c>
      <c t="s">
        <v>28</v>
      </c>
    </row>
    <row r="112" spans="1:5" ht="25.5">
      <c r="A112" s="35" t="s">
        <v>55</v>
      </c>
      <c r="E112" s="39" t="s">
        <v>299</v>
      </c>
    </row>
    <row r="113" spans="1:5" ht="12.75">
      <c r="A113" s="35" t="s">
        <v>57</v>
      </c>
      <c r="E113" s="40" t="s">
        <v>5</v>
      </c>
    </row>
    <row r="114" spans="1:5" ht="12.75">
      <c r="A114" t="s">
        <v>58</v>
      </c>
      <c r="E114" s="39" t="s">
        <v>236</v>
      </c>
    </row>
    <row r="115" spans="1:16" ht="12.75">
      <c r="A115" t="s">
        <v>50</v>
      </c>
      <c s="34" t="s">
        <v>145</v>
      </c>
      <c s="34" t="s">
        <v>300</v>
      </c>
      <c s="35" t="s">
        <v>5</v>
      </c>
      <c s="6" t="s">
        <v>301</v>
      </c>
      <c s="36" t="s">
        <v>101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225</v>
      </c>
      <c>
        <f>(M115*21)/100</f>
      </c>
      <c t="s">
        <v>28</v>
      </c>
    </row>
    <row r="116" spans="1:5" ht="25.5">
      <c r="A116" s="35" t="s">
        <v>55</v>
      </c>
      <c r="E116" s="39" t="s">
        <v>302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236</v>
      </c>
    </row>
    <row r="119" spans="1:16" ht="12.75">
      <c r="A119" t="s">
        <v>50</v>
      </c>
      <c s="34" t="s">
        <v>148</v>
      </c>
      <c s="34" t="s">
        <v>303</v>
      </c>
      <c s="35" t="s">
        <v>5</v>
      </c>
      <c s="6" t="s">
        <v>304</v>
      </c>
      <c s="36" t="s">
        <v>101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225</v>
      </c>
      <c>
        <f>(M119*21)/100</f>
      </c>
      <c t="s">
        <v>28</v>
      </c>
    </row>
    <row r="120" spans="1:5" ht="25.5">
      <c r="A120" s="35" t="s">
        <v>55</v>
      </c>
      <c r="E120" s="39" t="s">
        <v>305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236</v>
      </c>
    </row>
    <row r="123" spans="1:16" ht="12.75">
      <c r="A123" t="s">
        <v>50</v>
      </c>
      <c s="34" t="s">
        <v>152</v>
      </c>
      <c s="34" t="s">
        <v>306</v>
      </c>
      <c s="35" t="s">
        <v>5</v>
      </c>
      <c s="6" t="s">
        <v>307</v>
      </c>
      <c s="36" t="s">
        <v>101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225</v>
      </c>
      <c>
        <f>(M123*21)/100</f>
      </c>
      <c t="s">
        <v>28</v>
      </c>
    </row>
    <row r="124" spans="1:5" ht="25.5">
      <c r="A124" s="35" t="s">
        <v>55</v>
      </c>
      <c r="E124" s="39" t="s">
        <v>308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236</v>
      </c>
    </row>
    <row r="127" spans="1:16" ht="12.75">
      <c r="A127" t="s">
        <v>50</v>
      </c>
      <c s="34" t="s">
        <v>155</v>
      </c>
      <c s="34" t="s">
        <v>309</v>
      </c>
      <c s="35" t="s">
        <v>5</v>
      </c>
      <c s="6" t="s">
        <v>310</v>
      </c>
      <c s="36" t="s">
        <v>101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225</v>
      </c>
      <c>
        <f>(M127*21)/100</f>
      </c>
      <c t="s">
        <v>28</v>
      </c>
    </row>
    <row r="128" spans="1:5" ht="25.5">
      <c r="A128" s="35" t="s">
        <v>55</v>
      </c>
      <c r="E128" s="39" t="s">
        <v>311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236</v>
      </c>
    </row>
    <row r="131" spans="1:16" ht="12.75">
      <c r="A131" t="s">
        <v>50</v>
      </c>
      <c s="34" t="s">
        <v>158</v>
      </c>
      <c s="34" t="s">
        <v>312</v>
      </c>
      <c s="35" t="s">
        <v>5</v>
      </c>
      <c s="6" t="s">
        <v>313</v>
      </c>
      <c s="36" t="s">
        <v>101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225</v>
      </c>
      <c>
        <f>(M131*21)/100</f>
      </c>
      <c t="s">
        <v>28</v>
      </c>
    </row>
    <row r="132" spans="1:5" ht="25.5">
      <c r="A132" s="35" t="s">
        <v>55</v>
      </c>
      <c r="E132" s="39" t="s">
        <v>314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236</v>
      </c>
    </row>
    <row r="135" spans="1:16" ht="12.75">
      <c r="A135" t="s">
        <v>50</v>
      </c>
      <c s="34" t="s">
        <v>161</v>
      </c>
      <c s="34" t="s">
        <v>315</v>
      </c>
      <c s="35" t="s">
        <v>5</v>
      </c>
      <c s="6" t="s">
        <v>316</v>
      </c>
      <c s="36" t="s">
        <v>101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225</v>
      </c>
      <c>
        <f>(M135*21)/100</f>
      </c>
      <c t="s">
        <v>28</v>
      </c>
    </row>
    <row r="136" spans="1:5" ht="25.5">
      <c r="A136" s="35" t="s">
        <v>55</v>
      </c>
      <c r="E136" s="39" t="s">
        <v>317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236</v>
      </c>
    </row>
    <row r="139" spans="1:16" ht="12.75">
      <c r="A139" t="s">
        <v>50</v>
      </c>
      <c s="34" t="s">
        <v>165</v>
      </c>
      <c s="34" t="s">
        <v>318</v>
      </c>
      <c s="35" t="s">
        <v>5</v>
      </c>
      <c s="6" t="s">
        <v>319</v>
      </c>
      <c s="36" t="s">
        <v>101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225</v>
      </c>
      <c>
        <f>(M139*21)/100</f>
      </c>
      <c t="s">
        <v>28</v>
      </c>
    </row>
    <row r="140" spans="1:5" ht="25.5">
      <c r="A140" s="35" t="s">
        <v>55</v>
      </c>
      <c r="E140" s="39" t="s">
        <v>320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236</v>
      </c>
    </row>
    <row r="143" spans="1:16" ht="12.75">
      <c r="A143" t="s">
        <v>50</v>
      </c>
      <c s="34" t="s">
        <v>168</v>
      </c>
      <c s="34" t="s">
        <v>321</v>
      </c>
      <c s="35" t="s">
        <v>5</v>
      </c>
      <c s="6" t="s">
        <v>322</v>
      </c>
      <c s="36" t="s">
        <v>101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225</v>
      </c>
      <c>
        <f>(M143*21)/100</f>
      </c>
      <c t="s">
        <v>28</v>
      </c>
    </row>
    <row r="144" spans="1:5" ht="25.5">
      <c r="A144" s="35" t="s">
        <v>55</v>
      </c>
      <c r="E144" s="39" t="s">
        <v>323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236</v>
      </c>
    </row>
    <row r="147" spans="1:16" ht="12.75">
      <c r="A147" t="s">
        <v>50</v>
      </c>
      <c s="34" t="s">
        <v>171</v>
      </c>
      <c s="34" t="s">
        <v>324</v>
      </c>
      <c s="35" t="s">
        <v>5</v>
      </c>
      <c s="6" t="s">
        <v>325</v>
      </c>
      <c s="36" t="s">
        <v>101</v>
      </c>
      <c s="37">
        <v>12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225</v>
      </c>
      <c>
        <f>(M147*21)/100</f>
      </c>
      <c t="s">
        <v>28</v>
      </c>
    </row>
    <row r="148" spans="1:5" ht="25.5">
      <c r="A148" s="35" t="s">
        <v>55</v>
      </c>
      <c r="E148" s="39" t="s">
        <v>326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236</v>
      </c>
    </row>
    <row r="151" spans="1:16" ht="12.75">
      <c r="A151" t="s">
        <v>50</v>
      </c>
      <c s="34" t="s">
        <v>175</v>
      </c>
      <c s="34" t="s">
        <v>327</v>
      </c>
      <c s="35" t="s">
        <v>5</v>
      </c>
      <c s="6" t="s">
        <v>328</v>
      </c>
      <c s="36" t="s">
        <v>101</v>
      </c>
      <c s="37">
        <v>12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225</v>
      </c>
      <c>
        <f>(M151*21)/100</f>
      </c>
      <c t="s">
        <v>28</v>
      </c>
    </row>
    <row r="152" spans="1:5" ht="25.5">
      <c r="A152" s="35" t="s">
        <v>55</v>
      </c>
      <c r="E152" s="39" t="s">
        <v>329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236</v>
      </c>
    </row>
    <row r="155" spans="1:16" ht="12.75">
      <c r="A155" t="s">
        <v>50</v>
      </c>
      <c s="34" t="s">
        <v>178</v>
      </c>
      <c s="34" t="s">
        <v>330</v>
      </c>
      <c s="35" t="s">
        <v>5</v>
      </c>
      <c s="6" t="s">
        <v>331</v>
      </c>
      <c s="36" t="s">
        <v>101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225</v>
      </c>
      <c>
        <f>(M155*21)/100</f>
      </c>
      <c t="s">
        <v>28</v>
      </c>
    </row>
    <row r="156" spans="1:5" ht="25.5">
      <c r="A156" s="35" t="s">
        <v>55</v>
      </c>
      <c r="E156" s="39" t="s">
        <v>332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236</v>
      </c>
    </row>
    <row r="159" spans="1:16" ht="12.75">
      <c r="A159" t="s">
        <v>50</v>
      </c>
      <c s="34" t="s">
        <v>182</v>
      </c>
      <c s="34" t="s">
        <v>333</v>
      </c>
      <c s="35" t="s">
        <v>5</v>
      </c>
      <c s="6" t="s">
        <v>334</v>
      </c>
      <c s="36" t="s">
        <v>101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225</v>
      </c>
      <c>
        <f>(M159*21)/100</f>
      </c>
      <c t="s">
        <v>28</v>
      </c>
    </row>
    <row r="160" spans="1:5" ht="25.5">
      <c r="A160" s="35" t="s">
        <v>55</v>
      </c>
      <c r="E160" s="39" t="s">
        <v>335</v>
      </c>
    </row>
    <row r="161" spans="1:5" ht="12.75">
      <c r="A161" s="35" t="s">
        <v>57</v>
      </c>
      <c r="E161" s="40" t="s">
        <v>5</v>
      </c>
    </row>
    <row r="162" spans="1:5" ht="12.75">
      <c r="A162" t="s">
        <v>58</v>
      </c>
      <c r="E162" s="39" t="s">
        <v>236</v>
      </c>
    </row>
    <row r="163" spans="1:16" ht="12.75">
      <c r="A163" t="s">
        <v>50</v>
      </c>
      <c s="34" t="s">
        <v>185</v>
      </c>
      <c s="34" t="s">
        <v>336</v>
      </c>
      <c s="35" t="s">
        <v>5</v>
      </c>
      <c s="6" t="s">
        <v>337</v>
      </c>
      <c s="36" t="s">
        <v>101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225</v>
      </c>
      <c>
        <f>(M163*21)/100</f>
      </c>
      <c t="s">
        <v>28</v>
      </c>
    </row>
    <row r="164" spans="1:5" ht="25.5">
      <c r="A164" s="35" t="s">
        <v>55</v>
      </c>
      <c r="E164" s="39" t="s">
        <v>338</v>
      </c>
    </row>
    <row r="165" spans="1:5" ht="12.75">
      <c r="A165" s="35" t="s">
        <v>57</v>
      </c>
      <c r="E165" s="40" t="s">
        <v>5</v>
      </c>
    </row>
    <row r="166" spans="1:5" ht="12.75">
      <c r="A166" t="s">
        <v>58</v>
      </c>
      <c r="E166" s="39" t="s">
        <v>236</v>
      </c>
    </row>
    <row r="167" spans="1:16" ht="12.75">
      <c r="A167" t="s">
        <v>50</v>
      </c>
      <c s="34" t="s">
        <v>188</v>
      </c>
      <c s="34" t="s">
        <v>339</v>
      </c>
      <c s="35" t="s">
        <v>5</v>
      </c>
      <c s="6" t="s">
        <v>340</v>
      </c>
      <c s="36" t="s">
        <v>101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225</v>
      </c>
      <c>
        <f>(M167*21)/100</f>
      </c>
      <c t="s">
        <v>28</v>
      </c>
    </row>
    <row r="168" spans="1:5" ht="25.5">
      <c r="A168" s="35" t="s">
        <v>55</v>
      </c>
      <c r="E168" s="39" t="s">
        <v>341</v>
      </c>
    </row>
    <row r="169" spans="1:5" ht="12.75">
      <c r="A169" s="35" t="s">
        <v>57</v>
      </c>
      <c r="E169" s="40" t="s">
        <v>5</v>
      </c>
    </row>
    <row r="170" spans="1:5" ht="12.75">
      <c r="A170" t="s">
        <v>58</v>
      </c>
      <c r="E170" s="39" t="s">
        <v>236</v>
      </c>
    </row>
    <row r="171" spans="1:16" ht="12.75">
      <c r="A171" t="s">
        <v>50</v>
      </c>
      <c s="34" t="s">
        <v>192</v>
      </c>
      <c s="34" t="s">
        <v>342</v>
      </c>
      <c s="35" t="s">
        <v>5</v>
      </c>
      <c s="6" t="s">
        <v>343</v>
      </c>
      <c s="36" t="s">
        <v>101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225</v>
      </c>
      <c>
        <f>(M171*21)/100</f>
      </c>
      <c t="s">
        <v>28</v>
      </c>
    </row>
    <row r="172" spans="1:5" ht="25.5">
      <c r="A172" s="35" t="s">
        <v>55</v>
      </c>
      <c r="E172" s="39" t="s">
        <v>344</v>
      </c>
    </row>
    <row r="173" spans="1:5" ht="12.75">
      <c r="A173" s="35" t="s">
        <v>57</v>
      </c>
      <c r="E173" s="40" t="s">
        <v>5</v>
      </c>
    </row>
    <row r="174" spans="1:5" ht="12.75">
      <c r="A174" t="s">
        <v>58</v>
      </c>
      <c r="E174" s="39" t="s">
        <v>236</v>
      </c>
    </row>
    <row r="175" spans="1:16" ht="25.5">
      <c r="A175" t="s">
        <v>50</v>
      </c>
      <c s="34" t="s">
        <v>195</v>
      </c>
      <c s="34" t="s">
        <v>345</v>
      </c>
      <c s="35" t="s">
        <v>5</v>
      </c>
      <c s="6" t="s">
        <v>346</v>
      </c>
      <c s="36" t="s">
        <v>347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225</v>
      </c>
      <c>
        <f>(M175*21)/100</f>
      </c>
      <c t="s">
        <v>28</v>
      </c>
    </row>
    <row r="176" spans="1:5" ht="38.25">
      <c r="A176" s="35" t="s">
        <v>55</v>
      </c>
      <c r="E176" s="39" t="s">
        <v>348</v>
      </c>
    </row>
    <row r="177" spans="1:5" ht="12.75">
      <c r="A177" s="35" t="s">
        <v>57</v>
      </c>
      <c r="E177" s="40" t="s">
        <v>5</v>
      </c>
    </row>
    <row r="178" spans="1:5" ht="12.75">
      <c r="A178" t="s">
        <v>58</v>
      </c>
      <c r="E178" s="39" t="s">
        <v>236</v>
      </c>
    </row>
    <row r="179" spans="1:16" ht="12.75">
      <c r="A179" t="s">
        <v>50</v>
      </c>
      <c s="34" t="s">
        <v>198</v>
      </c>
      <c s="34" t="s">
        <v>349</v>
      </c>
      <c s="35" t="s">
        <v>5</v>
      </c>
      <c s="6" t="s">
        <v>350</v>
      </c>
      <c s="36" t="s">
        <v>104</v>
      </c>
      <c s="37">
        <v>0.015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225</v>
      </c>
      <c>
        <f>(M179*21)/100</f>
      </c>
      <c t="s">
        <v>28</v>
      </c>
    </row>
    <row r="180" spans="1:5" ht="25.5">
      <c r="A180" s="35" t="s">
        <v>55</v>
      </c>
      <c r="E180" s="39" t="s">
        <v>351</v>
      </c>
    </row>
    <row r="181" spans="1:5" ht="12.75">
      <c r="A181" s="35" t="s">
        <v>57</v>
      </c>
      <c r="E181" s="40" t="s">
        <v>5</v>
      </c>
    </row>
    <row r="182" spans="1:5" ht="12.75">
      <c r="A182" t="s">
        <v>58</v>
      </c>
      <c r="E182" s="39" t="s">
        <v>236</v>
      </c>
    </row>
    <row r="183" spans="1:16" ht="12.75">
      <c r="A183" t="s">
        <v>50</v>
      </c>
      <c s="34" t="s">
        <v>201</v>
      </c>
      <c s="34" t="s">
        <v>352</v>
      </c>
      <c s="35" t="s">
        <v>5</v>
      </c>
      <c s="6" t="s">
        <v>353</v>
      </c>
      <c s="36" t="s">
        <v>61</v>
      </c>
      <c s="37">
        <v>15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225</v>
      </c>
      <c>
        <f>(M183*21)/100</f>
      </c>
      <c t="s">
        <v>28</v>
      </c>
    </row>
    <row r="184" spans="1:5" ht="25.5">
      <c r="A184" s="35" t="s">
        <v>55</v>
      </c>
      <c r="E184" s="39" t="s">
        <v>354</v>
      </c>
    </row>
    <row r="185" spans="1:5" ht="12.75">
      <c r="A185" s="35" t="s">
        <v>57</v>
      </c>
      <c r="E185" s="40" t="s">
        <v>5</v>
      </c>
    </row>
    <row r="186" spans="1:5" ht="12.75">
      <c r="A186" t="s">
        <v>58</v>
      </c>
      <c r="E186" s="39" t="s">
        <v>236</v>
      </c>
    </row>
    <row r="187" spans="1:16" ht="12.75">
      <c r="A187" t="s">
        <v>50</v>
      </c>
      <c s="34" t="s">
        <v>204</v>
      </c>
      <c s="34" t="s">
        <v>355</v>
      </c>
      <c s="35" t="s">
        <v>5</v>
      </c>
      <c s="6" t="s">
        <v>356</v>
      </c>
      <c s="36" t="s">
        <v>104</v>
      </c>
      <c s="37">
        <v>0.36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225</v>
      </c>
      <c>
        <f>(M187*21)/100</f>
      </c>
      <c t="s">
        <v>28</v>
      </c>
    </row>
    <row r="188" spans="1:5" ht="25.5">
      <c r="A188" s="35" t="s">
        <v>55</v>
      </c>
      <c r="E188" s="39" t="s">
        <v>357</v>
      </c>
    </row>
    <row r="189" spans="1:5" ht="12.75">
      <c r="A189" s="35" t="s">
        <v>57</v>
      </c>
      <c r="E189" s="40" t="s">
        <v>5</v>
      </c>
    </row>
    <row r="190" spans="1:5" ht="12.75">
      <c r="A190" t="s">
        <v>58</v>
      </c>
      <c r="E190" s="39" t="s">
        <v>236</v>
      </c>
    </row>
    <row r="191" spans="1:16" ht="12.75">
      <c r="A191" t="s">
        <v>50</v>
      </c>
      <c s="34" t="s">
        <v>207</v>
      </c>
      <c s="34" t="s">
        <v>358</v>
      </c>
      <c s="35" t="s">
        <v>5</v>
      </c>
      <c s="6" t="s">
        <v>359</v>
      </c>
      <c s="36" t="s">
        <v>104</v>
      </c>
      <c s="37">
        <v>0.36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225</v>
      </c>
      <c>
        <f>(M191*21)/100</f>
      </c>
      <c t="s">
        <v>28</v>
      </c>
    </row>
    <row r="192" spans="1:5" ht="25.5">
      <c r="A192" s="35" t="s">
        <v>55</v>
      </c>
      <c r="E192" s="39" t="s">
        <v>360</v>
      </c>
    </row>
    <row r="193" spans="1:5" ht="12.75">
      <c r="A193" s="35" t="s">
        <v>57</v>
      </c>
      <c r="E193" s="40" t="s">
        <v>5</v>
      </c>
    </row>
    <row r="194" spans="1:5" ht="12.75">
      <c r="A194" t="s">
        <v>58</v>
      </c>
      <c r="E194" s="39" t="s">
        <v>236</v>
      </c>
    </row>
    <row r="195" spans="1:16" ht="12.75">
      <c r="A195" t="s">
        <v>50</v>
      </c>
      <c s="34" t="s">
        <v>209</v>
      </c>
      <c s="34" t="s">
        <v>361</v>
      </c>
      <c s="35" t="s">
        <v>5</v>
      </c>
      <c s="6" t="s">
        <v>362</v>
      </c>
      <c s="36" t="s">
        <v>101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225</v>
      </c>
      <c>
        <f>(M195*21)/100</f>
      </c>
      <c t="s">
        <v>28</v>
      </c>
    </row>
    <row r="196" spans="1:5" ht="25.5">
      <c r="A196" s="35" t="s">
        <v>55</v>
      </c>
      <c r="E196" s="39" t="s">
        <v>363</v>
      </c>
    </row>
    <row r="197" spans="1:5" ht="12.75">
      <c r="A197" s="35" t="s">
        <v>57</v>
      </c>
      <c r="E197" s="40" t="s">
        <v>5</v>
      </c>
    </row>
    <row r="198" spans="1:5" ht="12.75">
      <c r="A198" t="s">
        <v>58</v>
      </c>
      <c r="E198" s="39" t="s">
        <v>236</v>
      </c>
    </row>
    <row r="199" spans="1:16" ht="12.75">
      <c r="A199" t="s">
        <v>50</v>
      </c>
      <c s="34" t="s">
        <v>211</v>
      </c>
      <c s="34" t="s">
        <v>364</v>
      </c>
      <c s="35" t="s">
        <v>5</v>
      </c>
      <c s="6" t="s">
        <v>365</v>
      </c>
      <c s="36" t="s">
        <v>101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225</v>
      </c>
      <c>
        <f>(M199*21)/100</f>
      </c>
      <c t="s">
        <v>28</v>
      </c>
    </row>
    <row r="200" spans="1:5" ht="25.5">
      <c r="A200" s="35" t="s">
        <v>55</v>
      </c>
      <c r="E200" s="39" t="s">
        <v>366</v>
      </c>
    </row>
    <row r="201" spans="1:5" ht="12.75">
      <c r="A201" s="35" t="s">
        <v>57</v>
      </c>
      <c r="E201" s="40" t="s">
        <v>5</v>
      </c>
    </row>
    <row r="202" spans="1:5" ht="12.75">
      <c r="A202" t="s">
        <v>58</v>
      </c>
      <c r="E202" s="39" t="s">
        <v>236</v>
      </c>
    </row>
    <row r="203" spans="1:16" ht="12.75">
      <c r="A203" t="s">
        <v>50</v>
      </c>
      <c s="34" t="s">
        <v>213</v>
      </c>
      <c s="34" t="s">
        <v>367</v>
      </c>
      <c s="35" t="s">
        <v>5</v>
      </c>
      <c s="6" t="s">
        <v>368</v>
      </c>
      <c s="36" t="s">
        <v>101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225</v>
      </c>
      <c>
        <f>(M203*21)/100</f>
      </c>
      <c t="s">
        <v>28</v>
      </c>
    </row>
    <row r="204" spans="1:5" ht="25.5">
      <c r="A204" s="35" t="s">
        <v>55</v>
      </c>
      <c r="E204" s="39" t="s">
        <v>369</v>
      </c>
    </row>
    <row r="205" spans="1:5" ht="12.75">
      <c r="A205" s="35" t="s">
        <v>57</v>
      </c>
      <c r="E205" s="40" t="s">
        <v>5</v>
      </c>
    </row>
    <row r="206" spans="1:5" ht="12.75">
      <c r="A206" t="s">
        <v>58</v>
      </c>
      <c r="E206" s="39" t="s">
        <v>236</v>
      </c>
    </row>
    <row r="207" spans="1:16" ht="12.75">
      <c r="A207" t="s">
        <v>50</v>
      </c>
      <c s="34" t="s">
        <v>215</v>
      </c>
      <c s="34" t="s">
        <v>367</v>
      </c>
      <c s="35" t="s">
        <v>48</v>
      </c>
      <c s="6" t="s">
        <v>368</v>
      </c>
      <c s="36" t="s">
        <v>101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225</v>
      </c>
      <c>
        <f>(M207*21)/100</f>
      </c>
      <c t="s">
        <v>28</v>
      </c>
    </row>
    <row r="208" spans="1:5" ht="25.5">
      <c r="A208" s="35" t="s">
        <v>55</v>
      </c>
      <c r="E208" s="39" t="s">
        <v>369</v>
      </c>
    </row>
    <row r="209" spans="1:5" ht="12.75">
      <c r="A209" s="35" t="s">
        <v>57</v>
      </c>
      <c r="E209" s="40" t="s">
        <v>5</v>
      </c>
    </row>
    <row r="210" spans="1:5" ht="12.75">
      <c r="A210" t="s">
        <v>58</v>
      </c>
      <c r="E210" s="39" t="s">
        <v>236</v>
      </c>
    </row>
    <row r="211" spans="1:16" ht="12.75">
      <c r="A211" t="s">
        <v>50</v>
      </c>
      <c s="34" t="s">
        <v>217</v>
      </c>
      <c s="34" t="s">
        <v>370</v>
      </c>
      <c s="35" t="s">
        <v>5</v>
      </c>
      <c s="6" t="s">
        <v>371</v>
      </c>
      <c s="36" t="s">
        <v>101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225</v>
      </c>
      <c>
        <f>(M211*21)/100</f>
      </c>
      <c t="s">
        <v>28</v>
      </c>
    </row>
    <row r="212" spans="1:5" ht="25.5">
      <c r="A212" s="35" t="s">
        <v>55</v>
      </c>
      <c r="E212" s="39" t="s">
        <v>372</v>
      </c>
    </row>
    <row r="213" spans="1:5" ht="12.75">
      <c r="A213" s="35" t="s">
        <v>57</v>
      </c>
      <c r="E213" s="40" t="s">
        <v>5</v>
      </c>
    </row>
    <row r="214" spans="1:5" ht="12.75">
      <c r="A214" t="s">
        <v>58</v>
      </c>
      <c r="E214" s="39" t="s">
        <v>236</v>
      </c>
    </row>
    <row r="215" spans="1:16" ht="12.75">
      <c r="A215" t="s">
        <v>50</v>
      </c>
      <c s="34" t="s">
        <v>373</v>
      </c>
      <c s="34" t="s">
        <v>370</v>
      </c>
      <c s="35" t="s">
        <v>48</v>
      </c>
      <c s="6" t="s">
        <v>371</v>
      </c>
      <c s="36" t="s">
        <v>101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225</v>
      </c>
      <c>
        <f>(M215*21)/100</f>
      </c>
      <c t="s">
        <v>28</v>
      </c>
    </row>
    <row r="216" spans="1:5" ht="25.5">
      <c r="A216" s="35" t="s">
        <v>55</v>
      </c>
      <c r="E216" s="39" t="s">
        <v>372</v>
      </c>
    </row>
    <row r="217" spans="1:5" ht="12.75">
      <c r="A217" s="35" t="s">
        <v>57</v>
      </c>
      <c r="E217" s="40" t="s">
        <v>5</v>
      </c>
    </row>
    <row r="218" spans="1:5" ht="12.75">
      <c r="A218" t="s">
        <v>58</v>
      </c>
      <c r="E218" s="39" t="s">
        <v>236</v>
      </c>
    </row>
    <row r="219" spans="1:16" ht="12.75">
      <c r="A219" t="s">
        <v>50</v>
      </c>
      <c s="34" t="s">
        <v>374</v>
      </c>
      <c s="34" t="s">
        <v>375</v>
      </c>
      <c s="35" t="s">
        <v>5</v>
      </c>
      <c s="6" t="s">
        <v>376</v>
      </c>
      <c s="36" t="s">
        <v>101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225</v>
      </c>
      <c>
        <f>(M219*21)/100</f>
      </c>
      <c t="s">
        <v>28</v>
      </c>
    </row>
    <row r="220" spans="1:5" ht="25.5">
      <c r="A220" s="35" t="s">
        <v>55</v>
      </c>
      <c r="E220" s="39" t="s">
        <v>377</v>
      </c>
    </row>
    <row r="221" spans="1:5" ht="12.75">
      <c r="A221" s="35" t="s">
        <v>57</v>
      </c>
      <c r="E221" s="40" t="s">
        <v>5</v>
      </c>
    </row>
    <row r="222" spans="1:5" ht="12.75">
      <c r="A222" t="s">
        <v>58</v>
      </c>
      <c r="E222" s="39" t="s">
        <v>236</v>
      </c>
    </row>
    <row r="223" spans="1:16" ht="12.75">
      <c r="A223" t="s">
        <v>50</v>
      </c>
      <c s="34" t="s">
        <v>378</v>
      </c>
      <c s="34" t="s">
        <v>375</v>
      </c>
      <c s="35" t="s">
        <v>48</v>
      </c>
      <c s="6" t="s">
        <v>376</v>
      </c>
      <c s="36" t="s">
        <v>101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225</v>
      </c>
      <c>
        <f>(M223*21)/100</f>
      </c>
      <c t="s">
        <v>28</v>
      </c>
    </row>
    <row r="224" spans="1:5" ht="25.5">
      <c r="A224" s="35" t="s">
        <v>55</v>
      </c>
      <c r="E224" s="39" t="s">
        <v>377</v>
      </c>
    </row>
    <row r="225" spans="1:5" ht="12.75">
      <c r="A225" s="35" t="s">
        <v>57</v>
      </c>
      <c r="E225" s="40" t="s">
        <v>5</v>
      </c>
    </row>
    <row r="226" spans="1:5" ht="12.75">
      <c r="A226" t="s">
        <v>58</v>
      </c>
      <c r="E226" s="39" t="s">
        <v>236</v>
      </c>
    </row>
    <row r="227" spans="1:16" ht="12.75">
      <c r="A227" t="s">
        <v>50</v>
      </c>
      <c s="34" t="s">
        <v>379</v>
      </c>
      <c s="34" t="s">
        <v>380</v>
      </c>
      <c s="35" t="s">
        <v>5</v>
      </c>
      <c s="6" t="s">
        <v>381</v>
      </c>
      <c s="36" t="s">
        <v>101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225</v>
      </c>
      <c>
        <f>(M227*21)/100</f>
      </c>
      <c t="s">
        <v>28</v>
      </c>
    </row>
    <row r="228" spans="1:5" ht="25.5">
      <c r="A228" s="35" t="s">
        <v>55</v>
      </c>
      <c r="E228" s="39" t="s">
        <v>382</v>
      </c>
    </row>
    <row r="229" spans="1:5" ht="12.75">
      <c r="A229" s="35" t="s">
        <v>57</v>
      </c>
      <c r="E229" s="40" t="s">
        <v>5</v>
      </c>
    </row>
    <row r="230" spans="1:5" ht="12.75">
      <c r="A230" t="s">
        <v>58</v>
      </c>
      <c r="E230" s="39" t="s">
        <v>236</v>
      </c>
    </row>
    <row r="231" spans="1:16" ht="12.75">
      <c r="A231" t="s">
        <v>50</v>
      </c>
      <c s="34" t="s">
        <v>383</v>
      </c>
      <c s="34" t="s">
        <v>384</v>
      </c>
      <c s="35" t="s">
        <v>5</v>
      </c>
      <c s="6" t="s">
        <v>385</v>
      </c>
      <c s="36" t="s">
        <v>101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225</v>
      </c>
      <c>
        <f>(M231*21)/100</f>
      </c>
      <c t="s">
        <v>28</v>
      </c>
    </row>
    <row r="232" spans="1:5" ht="25.5">
      <c r="A232" s="35" t="s">
        <v>55</v>
      </c>
      <c r="E232" s="39" t="s">
        <v>386</v>
      </c>
    </row>
    <row r="233" spans="1:5" ht="12.75">
      <c r="A233" s="35" t="s">
        <v>57</v>
      </c>
      <c r="E233" s="40" t="s">
        <v>5</v>
      </c>
    </row>
    <row r="234" spans="1:5" ht="12.75">
      <c r="A234" t="s">
        <v>58</v>
      </c>
      <c r="E234" s="39" t="s">
        <v>236</v>
      </c>
    </row>
    <row r="235" spans="1:16" ht="12.75">
      <c r="A235" t="s">
        <v>50</v>
      </c>
      <c s="34" t="s">
        <v>387</v>
      </c>
      <c s="34" t="s">
        <v>388</v>
      </c>
      <c s="35" t="s">
        <v>5</v>
      </c>
      <c s="6" t="s">
        <v>389</v>
      </c>
      <c s="36" t="s">
        <v>101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225</v>
      </c>
      <c>
        <f>(M235*21)/100</f>
      </c>
      <c t="s">
        <v>28</v>
      </c>
    </row>
    <row r="236" spans="1:5" ht="25.5">
      <c r="A236" s="35" t="s">
        <v>55</v>
      </c>
      <c r="E236" s="39" t="s">
        <v>390</v>
      </c>
    </row>
    <row r="237" spans="1:5" ht="12.75">
      <c r="A237" s="35" t="s">
        <v>57</v>
      </c>
      <c r="E237" s="40" t="s">
        <v>5</v>
      </c>
    </row>
    <row r="238" spans="1:5" ht="12.75">
      <c r="A238" t="s">
        <v>58</v>
      </c>
      <c r="E238" s="39" t="s">
        <v>236</v>
      </c>
    </row>
    <row r="239" spans="1:16" ht="12.75">
      <c r="A239" t="s">
        <v>50</v>
      </c>
      <c s="34" t="s">
        <v>391</v>
      </c>
      <c s="34" t="s">
        <v>392</v>
      </c>
      <c s="35" t="s">
        <v>5</v>
      </c>
      <c s="6" t="s">
        <v>393</v>
      </c>
      <c s="36" t="s">
        <v>101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225</v>
      </c>
      <c>
        <f>(M239*21)/100</f>
      </c>
      <c t="s">
        <v>28</v>
      </c>
    </row>
    <row r="240" spans="1:5" ht="25.5">
      <c r="A240" s="35" t="s">
        <v>55</v>
      </c>
      <c r="E240" s="39" t="s">
        <v>394</v>
      </c>
    </row>
    <row r="241" spans="1:5" ht="12.75">
      <c r="A241" s="35" t="s">
        <v>57</v>
      </c>
      <c r="E241" s="40" t="s">
        <v>5</v>
      </c>
    </row>
    <row r="242" spans="1:5" ht="12.75">
      <c r="A242" t="s">
        <v>58</v>
      </c>
      <c r="E242" s="39" t="s">
        <v>236</v>
      </c>
    </row>
    <row r="243" spans="1:16" ht="12.75">
      <c r="A243" t="s">
        <v>50</v>
      </c>
      <c s="34" t="s">
        <v>395</v>
      </c>
      <c s="34" t="s">
        <v>396</v>
      </c>
      <c s="35" t="s">
        <v>5</v>
      </c>
      <c s="6" t="s">
        <v>397</v>
      </c>
      <c s="36" t="s">
        <v>101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225</v>
      </c>
      <c>
        <f>(M243*21)/100</f>
      </c>
      <c t="s">
        <v>28</v>
      </c>
    </row>
    <row r="244" spans="1:5" ht="25.5">
      <c r="A244" s="35" t="s">
        <v>55</v>
      </c>
      <c r="E244" s="39" t="s">
        <v>398</v>
      </c>
    </row>
    <row r="245" spans="1:5" ht="12.75">
      <c r="A245" s="35" t="s">
        <v>57</v>
      </c>
      <c r="E245" s="40" t="s">
        <v>5</v>
      </c>
    </row>
    <row r="246" spans="1:5" ht="12.75">
      <c r="A246" t="s">
        <v>58</v>
      </c>
      <c r="E246" s="39" t="s">
        <v>236</v>
      </c>
    </row>
    <row r="247" spans="1:16" ht="12.75">
      <c r="A247" t="s">
        <v>50</v>
      </c>
      <c s="34" t="s">
        <v>399</v>
      </c>
      <c s="34" t="s">
        <v>400</v>
      </c>
      <c s="35" t="s">
        <v>5</v>
      </c>
      <c s="6" t="s">
        <v>401</v>
      </c>
      <c s="36" t="s">
        <v>101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225</v>
      </c>
      <c>
        <f>(M247*21)/100</f>
      </c>
      <c t="s">
        <v>28</v>
      </c>
    </row>
    <row r="248" spans="1:5" ht="25.5">
      <c r="A248" s="35" t="s">
        <v>55</v>
      </c>
      <c r="E248" s="39" t="s">
        <v>402</v>
      </c>
    </row>
    <row r="249" spans="1:5" ht="12.75">
      <c r="A249" s="35" t="s">
        <v>57</v>
      </c>
      <c r="E249" s="40" t="s">
        <v>5</v>
      </c>
    </row>
    <row r="250" spans="1:5" ht="12.75">
      <c r="A250" t="s">
        <v>58</v>
      </c>
      <c r="E250" s="39" t="s">
        <v>236</v>
      </c>
    </row>
    <row r="251" spans="1:16" ht="12.75">
      <c r="A251" t="s">
        <v>50</v>
      </c>
      <c s="34" t="s">
        <v>403</v>
      </c>
      <c s="34" t="s">
        <v>404</v>
      </c>
      <c s="35" t="s">
        <v>5</v>
      </c>
      <c s="6" t="s">
        <v>405</v>
      </c>
      <c s="36" t="s">
        <v>101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225</v>
      </c>
      <c>
        <f>(M251*21)/100</f>
      </c>
      <c t="s">
        <v>28</v>
      </c>
    </row>
    <row r="252" spans="1:5" ht="25.5">
      <c r="A252" s="35" t="s">
        <v>55</v>
      </c>
      <c r="E252" s="39" t="s">
        <v>406</v>
      </c>
    </row>
    <row r="253" spans="1:5" ht="12.75">
      <c r="A253" s="35" t="s">
        <v>57</v>
      </c>
      <c r="E253" s="40" t="s">
        <v>5</v>
      </c>
    </row>
    <row r="254" spans="1:5" ht="12.75">
      <c r="A254" t="s">
        <v>58</v>
      </c>
      <c r="E254" s="39" t="s">
        <v>236</v>
      </c>
    </row>
    <row r="255" spans="1:16" ht="12.75">
      <c r="A255" t="s">
        <v>50</v>
      </c>
      <c s="34" t="s">
        <v>407</v>
      </c>
      <c s="34" t="s">
        <v>408</v>
      </c>
      <c s="35" t="s">
        <v>5</v>
      </c>
      <c s="6" t="s">
        <v>409</v>
      </c>
      <c s="36" t="s">
        <v>101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225</v>
      </c>
      <c>
        <f>(M255*21)/100</f>
      </c>
      <c t="s">
        <v>28</v>
      </c>
    </row>
    <row r="256" spans="1:5" ht="25.5">
      <c r="A256" s="35" t="s">
        <v>55</v>
      </c>
      <c r="E256" s="39" t="s">
        <v>410</v>
      </c>
    </row>
    <row r="257" spans="1:5" ht="12.75">
      <c r="A257" s="35" t="s">
        <v>57</v>
      </c>
      <c r="E257" s="40" t="s">
        <v>5</v>
      </c>
    </row>
    <row r="258" spans="1:5" ht="12.75">
      <c r="A258" t="s">
        <v>58</v>
      </c>
      <c r="E258" s="39" t="s">
        <v>236</v>
      </c>
    </row>
    <row r="259" spans="1:16" ht="12.75">
      <c r="A259" t="s">
        <v>50</v>
      </c>
      <c s="34" t="s">
        <v>411</v>
      </c>
      <c s="34" t="s">
        <v>412</v>
      </c>
      <c s="35" t="s">
        <v>5</v>
      </c>
      <c s="6" t="s">
        <v>413</v>
      </c>
      <c s="36" t="s">
        <v>101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225</v>
      </c>
      <c>
        <f>(M259*21)/100</f>
      </c>
      <c t="s">
        <v>28</v>
      </c>
    </row>
    <row r="260" spans="1:5" ht="25.5">
      <c r="A260" s="35" t="s">
        <v>55</v>
      </c>
      <c r="E260" s="39" t="s">
        <v>414</v>
      </c>
    </row>
    <row r="261" spans="1:5" ht="12.75">
      <c r="A261" s="35" t="s">
        <v>57</v>
      </c>
      <c r="E261" s="40" t="s">
        <v>5</v>
      </c>
    </row>
    <row r="262" spans="1:5" ht="12.75">
      <c r="A262" t="s">
        <v>58</v>
      </c>
      <c r="E262" s="39" t="s">
        <v>236</v>
      </c>
    </row>
    <row r="263" spans="1:16" ht="12.75">
      <c r="A263" t="s">
        <v>50</v>
      </c>
      <c s="34" t="s">
        <v>415</v>
      </c>
      <c s="34" t="s">
        <v>416</v>
      </c>
      <c s="35" t="s">
        <v>5</v>
      </c>
      <c s="6" t="s">
        <v>417</v>
      </c>
      <c s="36" t="s">
        <v>101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225</v>
      </c>
      <c>
        <f>(M263*21)/100</f>
      </c>
      <c t="s">
        <v>28</v>
      </c>
    </row>
    <row r="264" spans="1:5" ht="25.5">
      <c r="A264" s="35" t="s">
        <v>55</v>
      </c>
      <c r="E264" s="39" t="s">
        <v>418</v>
      </c>
    </row>
    <row r="265" spans="1:5" ht="12.75">
      <c r="A265" s="35" t="s">
        <v>57</v>
      </c>
      <c r="E265" s="40" t="s">
        <v>5</v>
      </c>
    </row>
    <row r="266" spans="1:5" ht="12.75">
      <c r="A266" t="s">
        <v>58</v>
      </c>
      <c r="E266" s="39" t="s">
        <v>236</v>
      </c>
    </row>
    <row r="267" spans="1:16" ht="12.75">
      <c r="A267" t="s">
        <v>50</v>
      </c>
      <c s="34" t="s">
        <v>419</v>
      </c>
      <c s="34" t="s">
        <v>420</v>
      </c>
      <c s="35" t="s">
        <v>5</v>
      </c>
      <c s="6" t="s">
        <v>421</v>
      </c>
      <c s="36" t="s">
        <v>101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225</v>
      </c>
      <c>
        <f>(M267*21)/100</f>
      </c>
      <c t="s">
        <v>28</v>
      </c>
    </row>
    <row r="268" spans="1:5" ht="25.5">
      <c r="A268" s="35" t="s">
        <v>55</v>
      </c>
      <c r="E268" s="39" t="s">
        <v>422</v>
      </c>
    </row>
    <row r="269" spans="1:5" ht="12.75">
      <c r="A269" s="35" t="s">
        <v>57</v>
      </c>
      <c r="E269" s="40" t="s">
        <v>5</v>
      </c>
    </row>
    <row r="270" spans="1:5" ht="12.75">
      <c r="A270" t="s">
        <v>58</v>
      </c>
      <c r="E270" s="39" t="s">
        <v>236</v>
      </c>
    </row>
    <row r="271" spans="1:16" ht="12.75">
      <c r="A271" t="s">
        <v>50</v>
      </c>
      <c s="34" t="s">
        <v>423</v>
      </c>
      <c s="34" t="s">
        <v>424</v>
      </c>
      <c s="35" t="s">
        <v>5</v>
      </c>
      <c s="6" t="s">
        <v>425</v>
      </c>
      <c s="36" t="s">
        <v>101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225</v>
      </c>
      <c>
        <f>(M271*21)/100</f>
      </c>
      <c t="s">
        <v>28</v>
      </c>
    </row>
    <row r="272" spans="1:5" ht="25.5">
      <c r="A272" s="35" t="s">
        <v>55</v>
      </c>
      <c r="E272" s="39" t="s">
        <v>426</v>
      </c>
    </row>
    <row r="273" spans="1:5" ht="12.75">
      <c r="A273" s="35" t="s">
        <v>57</v>
      </c>
      <c r="E273" s="40" t="s">
        <v>5</v>
      </c>
    </row>
    <row r="274" spans="1:5" ht="12.75">
      <c r="A274" t="s">
        <v>58</v>
      </c>
      <c r="E274" s="39" t="s">
        <v>236</v>
      </c>
    </row>
    <row r="275" spans="1:16" ht="12.75">
      <c r="A275" t="s">
        <v>50</v>
      </c>
      <c s="34" t="s">
        <v>427</v>
      </c>
      <c s="34" t="s">
        <v>428</v>
      </c>
      <c s="35" t="s">
        <v>5</v>
      </c>
      <c s="6" t="s">
        <v>429</v>
      </c>
      <c s="36" t="s">
        <v>101</v>
      </c>
      <c s="37">
        <v>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225</v>
      </c>
      <c>
        <f>(M275*21)/100</f>
      </c>
      <c t="s">
        <v>28</v>
      </c>
    </row>
    <row r="276" spans="1:5" ht="25.5">
      <c r="A276" s="35" t="s">
        <v>55</v>
      </c>
      <c r="E276" s="39" t="s">
        <v>430</v>
      </c>
    </row>
    <row r="277" spans="1:5" ht="12.75">
      <c r="A277" s="35" t="s">
        <v>57</v>
      </c>
      <c r="E277" s="40" t="s">
        <v>5</v>
      </c>
    </row>
    <row r="278" spans="1:5" ht="12.75">
      <c r="A278" t="s">
        <v>58</v>
      </c>
      <c r="E278" s="39" t="s">
        <v>236</v>
      </c>
    </row>
    <row r="279" spans="1:16" ht="12.75">
      <c r="A279" t="s">
        <v>50</v>
      </c>
      <c s="34" t="s">
        <v>431</v>
      </c>
      <c s="34" t="s">
        <v>432</v>
      </c>
      <c s="35" t="s">
        <v>5</v>
      </c>
      <c s="6" t="s">
        <v>433</v>
      </c>
      <c s="36" t="s">
        <v>101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225</v>
      </c>
      <c>
        <f>(M279*21)/100</f>
      </c>
      <c t="s">
        <v>28</v>
      </c>
    </row>
    <row r="280" spans="1:5" ht="25.5">
      <c r="A280" s="35" t="s">
        <v>55</v>
      </c>
      <c r="E280" s="39" t="s">
        <v>434</v>
      </c>
    </row>
    <row r="281" spans="1:5" ht="12.75">
      <c r="A281" s="35" t="s">
        <v>57</v>
      </c>
      <c r="E281" s="40" t="s">
        <v>5</v>
      </c>
    </row>
    <row r="282" spans="1:5" ht="12.75">
      <c r="A282" t="s">
        <v>58</v>
      </c>
      <c r="E282" s="39" t="s">
        <v>236</v>
      </c>
    </row>
    <row r="283" spans="1:16" ht="25.5">
      <c r="A283" t="s">
        <v>50</v>
      </c>
      <c s="34" t="s">
        <v>435</v>
      </c>
      <c s="34" t="s">
        <v>436</v>
      </c>
      <c s="35" t="s">
        <v>5</v>
      </c>
      <c s="6" t="s">
        <v>437</v>
      </c>
      <c s="36" t="s">
        <v>101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225</v>
      </c>
      <c>
        <f>(M283*21)/100</f>
      </c>
      <c t="s">
        <v>28</v>
      </c>
    </row>
    <row r="284" spans="1:5" ht="38.25">
      <c r="A284" s="35" t="s">
        <v>55</v>
      </c>
      <c r="E284" s="39" t="s">
        <v>438</v>
      </c>
    </row>
    <row r="285" spans="1:5" ht="12.75">
      <c r="A285" s="35" t="s">
        <v>57</v>
      </c>
      <c r="E285" s="40" t="s">
        <v>5</v>
      </c>
    </row>
    <row r="286" spans="1:5" ht="12.75">
      <c r="A286" t="s">
        <v>58</v>
      </c>
      <c r="E286" s="39" t="s">
        <v>236</v>
      </c>
    </row>
    <row r="287" spans="1:16" ht="12.75">
      <c r="A287" t="s">
        <v>50</v>
      </c>
      <c s="34" t="s">
        <v>439</v>
      </c>
      <c s="34" t="s">
        <v>440</v>
      </c>
      <c s="35" t="s">
        <v>5</v>
      </c>
      <c s="6" t="s">
        <v>441</v>
      </c>
      <c s="36" t="s">
        <v>101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225</v>
      </c>
      <c>
        <f>(M287*21)/100</f>
      </c>
      <c t="s">
        <v>28</v>
      </c>
    </row>
    <row r="288" spans="1:5" ht="25.5">
      <c r="A288" s="35" t="s">
        <v>55</v>
      </c>
      <c r="E288" s="39" t="s">
        <v>442</v>
      </c>
    </row>
    <row r="289" spans="1:5" ht="12.75">
      <c r="A289" s="35" t="s">
        <v>57</v>
      </c>
      <c r="E289" s="40" t="s">
        <v>5</v>
      </c>
    </row>
    <row r="290" spans="1:5" ht="12.75">
      <c r="A290" t="s">
        <v>58</v>
      </c>
      <c r="E290" s="39" t="s">
        <v>236</v>
      </c>
    </row>
    <row r="291" spans="1:16" ht="12.75">
      <c r="A291" t="s">
        <v>50</v>
      </c>
      <c s="34" t="s">
        <v>443</v>
      </c>
      <c s="34" t="s">
        <v>444</v>
      </c>
      <c s="35" t="s">
        <v>5</v>
      </c>
      <c s="6" t="s">
        <v>445</v>
      </c>
      <c s="36" t="s">
        <v>101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225</v>
      </c>
      <c>
        <f>(M291*21)/100</f>
      </c>
      <c t="s">
        <v>28</v>
      </c>
    </row>
    <row r="292" spans="1:5" ht="25.5">
      <c r="A292" s="35" t="s">
        <v>55</v>
      </c>
      <c r="E292" s="39" t="s">
        <v>446</v>
      </c>
    </row>
    <row r="293" spans="1:5" ht="12.75">
      <c r="A293" s="35" t="s">
        <v>57</v>
      </c>
      <c r="E293" s="40" t="s">
        <v>5</v>
      </c>
    </row>
    <row r="294" spans="1:5" ht="12.75">
      <c r="A294" t="s">
        <v>58</v>
      </c>
      <c r="E294" s="39" t="s">
        <v>236</v>
      </c>
    </row>
    <row r="295" spans="1:16" ht="12.75">
      <c r="A295" t="s">
        <v>50</v>
      </c>
      <c s="34" t="s">
        <v>447</v>
      </c>
      <c s="34" t="s">
        <v>448</v>
      </c>
      <c s="35" t="s">
        <v>5</v>
      </c>
      <c s="6" t="s">
        <v>449</v>
      </c>
      <c s="36" t="s">
        <v>101</v>
      </c>
      <c s="37">
        <v>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225</v>
      </c>
      <c>
        <f>(M295*21)/100</f>
      </c>
      <c t="s">
        <v>28</v>
      </c>
    </row>
    <row r="296" spans="1:5" ht="25.5">
      <c r="A296" s="35" t="s">
        <v>55</v>
      </c>
      <c r="E296" s="39" t="s">
        <v>450</v>
      </c>
    </row>
    <row r="297" spans="1:5" ht="12.75">
      <c r="A297" s="35" t="s">
        <v>57</v>
      </c>
      <c r="E297" s="40" t="s">
        <v>5</v>
      </c>
    </row>
    <row r="298" spans="1:5" ht="12.75">
      <c r="A298" t="s">
        <v>58</v>
      </c>
      <c r="E298" s="39" t="s">
        <v>236</v>
      </c>
    </row>
    <row r="299" spans="1:16" ht="12.75">
      <c r="A299" t="s">
        <v>50</v>
      </c>
      <c s="34" t="s">
        <v>451</v>
      </c>
      <c s="34" t="s">
        <v>452</v>
      </c>
      <c s="35" t="s">
        <v>5</v>
      </c>
      <c s="6" t="s">
        <v>453</v>
      </c>
      <c s="36" t="s">
        <v>101</v>
      </c>
      <c s="37">
        <v>2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225</v>
      </c>
      <c>
        <f>(M299*21)/100</f>
      </c>
      <c t="s">
        <v>28</v>
      </c>
    </row>
    <row r="300" spans="1:5" ht="25.5">
      <c r="A300" s="35" t="s">
        <v>55</v>
      </c>
      <c r="E300" s="39" t="s">
        <v>454</v>
      </c>
    </row>
    <row r="301" spans="1:5" ht="12.75">
      <c r="A301" s="35" t="s">
        <v>57</v>
      </c>
      <c r="E301" s="40" t="s">
        <v>5</v>
      </c>
    </row>
    <row r="302" spans="1:5" ht="12.75">
      <c r="A302" t="s">
        <v>58</v>
      </c>
      <c r="E302" s="39" t="s">
        <v>236</v>
      </c>
    </row>
    <row r="303" spans="1:16" ht="12.75">
      <c r="A303" t="s">
        <v>50</v>
      </c>
      <c s="34" t="s">
        <v>455</v>
      </c>
      <c s="34" t="s">
        <v>456</v>
      </c>
      <c s="35" t="s">
        <v>5</v>
      </c>
      <c s="6" t="s">
        <v>457</v>
      </c>
      <c s="36" t="s">
        <v>101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225</v>
      </c>
      <c>
        <f>(M303*21)/100</f>
      </c>
      <c t="s">
        <v>28</v>
      </c>
    </row>
    <row r="304" spans="1:5" ht="25.5">
      <c r="A304" s="35" t="s">
        <v>55</v>
      </c>
      <c r="E304" s="39" t="s">
        <v>458</v>
      </c>
    </row>
    <row r="305" spans="1:5" ht="12.75">
      <c r="A305" s="35" t="s">
        <v>57</v>
      </c>
      <c r="E305" s="40" t="s">
        <v>5</v>
      </c>
    </row>
    <row r="306" spans="1:5" ht="12.75">
      <c r="A306" t="s">
        <v>58</v>
      </c>
      <c r="E306" s="39" t="s">
        <v>236</v>
      </c>
    </row>
    <row r="307" spans="1:16" ht="12.75">
      <c r="A307" t="s">
        <v>50</v>
      </c>
      <c s="34" t="s">
        <v>459</v>
      </c>
      <c s="34" t="s">
        <v>460</v>
      </c>
      <c s="35" t="s">
        <v>5</v>
      </c>
      <c s="6" t="s">
        <v>461</v>
      </c>
      <c s="36" t="s">
        <v>462</v>
      </c>
      <c s="37">
        <v>0.21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225</v>
      </c>
      <c>
        <f>(M307*21)/100</f>
      </c>
      <c t="s">
        <v>28</v>
      </c>
    </row>
    <row r="308" spans="1:5" ht="76.5">
      <c r="A308" s="35" t="s">
        <v>55</v>
      </c>
      <c r="E308" s="39" t="s">
        <v>463</v>
      </c>
    </row>
    <row r="309" spans="1:5" ht="12.75">
      <c r="A309" s="35" t="s">
        <v>57</v>
      </c>
      <c r="E309" s="40" t="s">
        <v>5</v>
      </c>
    </row>
    <row r="310" spans="1:5" ht="51">
      <c r="A310" t="s">
        <v>58</v>
      </c>
      <c r="E310" s="39" t="s">
        <v>464</v>
      </c>
    </row>
    <row r="311" spans="1:16" ht="12.75">
      <c r="A311" t="s">
        <v>50</v>
      </c>
      <c s="34" t="s">
        <v>465</v>
      </c>
      <c s="34" t="s">
        <v>466</v>
      </c>
      <c s="35" t="s">
        <v>5</v>
      </c>
      <c s="6" t="s">
        <v>467</v>
      </c>
      <c s="36" t="s">
        <v>61</v>
      </c>
      <c s="37">
        <v>115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225</v>
      </c>
      <c>
        <f>(M311*21)/100</f>
      </c>
      <c t="s">
        <v>28</v>
      </c>
    </row>
    <row r="312" spans="1:5" ht="25.5">
      <c r="A312" s="35" t="s">
        <v>55</v>
      </c>
      <c r="E312" s="39" t="s">
        <v>468</v>
      </c>
    </row>
    <row r="313" spans="1:5" ht="12.75">
      <c r="A313" s="35" t="s">
        <v>57</v>
      </c>
      <c r="E313" s="40" t="s">
        <v>5</v>
      </c>
    </row>
    <row r="314" spans="1:5" ht="12.75">
      <c r="A314" t="s">
        <v>58</v>
      </c>
      <c r="E314" s="39" t="s">
        <v>236</v>
      </c>
    </row>
    <row r="315" spans="1:13" ht="12.75">
      <c r="A315" t="s">
        <v>47</v>
      </c>
      <c r="C315" s="31" t="s">
        <v>219</v>
      </c>
      <c r="E315" s="33" t="s">
        <v>220</v>
      </c>
      <c r="J315" s="32">
        <f>0</f>
      </c>
      <c s="32">
        <f>0</f>
      </c>
      <c s="32">
        <f>0+L316</f>
      </c>
      <c s="32">
        <f>0+M316</f>
      </c>
    </row>
    <row r="316" spans="1:16" ht="38.25">
      <c r="A316" t="s">
        <v>50</v>
      </c>
      <c s="34" t="s">
        <v>48</v>
      </c>
      <c s="34" t="s">
        <v>469</v>
      </c>
      <c s="35" t="s">
        <v>470</v>
      </c>
      <c s="6" t="s">
        <v>471</v>
      </c>
      <c s="36" t="s">
        <v>224</v>
      </c>
      <c s="37">
        <v>0.02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225</v>
      </c>
      <c>
        <f>(M316*21)/100</f>
      </c>
      <c t="s">
        <v>28</v>
      </c>
    </row>
    <row r="317" spans="1:5" ht="25.5">
      <c r="A317" s="35" t="s">
        <v>55</v>
      </c>
      <c r="E317" s="39" t="s">
        <v>472</v>
      </c>
    </row>
    <row r="318" spans="1:5" ht="12.75">
      <c r="A318" s="35" t="s">
        <v>57</v>
      </c>
      <c r="E318" s="40" t="s">
        <v>5</v>
      </c>
    </row>
    <row r="319" spans="1:5" ht="12.75">
      <c r="A319" t="s">
        <v>58</v>
      </c>
      <c r="E319" s="39" t="s">
        <v>236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228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228</v>
      </c>
      <c r="E4" s="26" t="s">
        <v>229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COUNTIFS(L8:L70,"=0",A8:A70,"P")+COUNTIFS(L8:L70,"",A8:A70,"P")+SUM(Q8:Q70)</f>
      </c>
    </row>
    <row r="8" spans="1:13" ht="12.75">
      <c r="A8" t="s">
        <v>45</v>
      </c>
      <c r="C8" s="28" t="s">
        <v>475</v>
      </c>
      <c r="E8" s="30" t="s">
        <v>474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76</v>
      </c>
      <c r="E9" s="33" t="s">
        <v>250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25.5">
      <c r="A10" t="s">
        <v>50</v>
      </c>
      <c s="34" t="s">
        <v>48</v>
      </c>
      <c s="34" t="s">
        <v>476</v>
      </c>
      <c s="35" t="s">
        <v>5</v>
      </c>
      <c s="6" t="s">
        <v>477</v>
      </c>
      <c s="36" t="s">
        <v>101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478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479</v>
      </c>
      <c s="35" t="s">
        <v>5</v>
      </c>
      <c s="6" t="s">
        <v>480</v>
      </c>
      <c s="36" t="s">
        <v>101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481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482</v>
      </c>
      <c s="35" t="s">
        <v>5</v>
      </c>
      <c s="6" t="s">
        <v>483</v>
      </c>
      <c s="36" t="s">
        <v>101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484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485</v>
      </c>
      <c s="35" t="s">
        <v>5</v>
      </c>
      <c s="6" t="s">
        <v>486</v>
      </c>
      <c s="36" t="s">
        <v>164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51">
      <c r="A23" s="35" t="s">
        <v>55</v>
      </c>
      <c r="E23" s="39" t="s">
        <v>487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67</v>
      </c>
      <c s="34" t="s">
        <v>488</v>
      </c>
      <c s="35" t="s">
        <v>5</v>
      </c>
      <c s="6" t="s">
        <v>489</v>
      </c>
      <c s="36" t="s">
        <v>101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490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491</v>
      </c>
      <c s="35" t="s">
        <v>5</v>
      </c>
      <c s="6" t="s">
        <v>492</v>
      </c>
      <c s="36" t="s">
        <v>164</v>
      </c>
      <c s="37">
        <v>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493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76</v>
      </c>
      <c s="34" t="s">
        <v>494</v>
      </c>
      <c s="35" t="s">
        <v>5</v>
      </c>
      <c s="6" t="s">
        <v>495</v>
      </c>
      <c s="36" t="s">
        <v>164</v>
      </c>
      <c s="37">
        <v>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496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79</v>
      </c>
      <c s="34" t="s">
        <v>497</v>
      </c>
      <c s="35" t="s">
        <v>5</v>
      </c>
      <c s="6" t="s">
        <v>498</v>
      </c>
      <c s="36" t="s">
        <v>101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499</v>
      </c>
      <c>
        <f>(M38*21)/100</f>
      </c>
      <c t="s">
        <v>28</v>
      </c>
    </row>
    <row r="39" spans="1:5" ht="51">
      <c r="A39" s="35" t="s">
        <v>55</v>
      </c>
      <c r="E39" s="39" t="s">
        <v>500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84</v>
      </c>
      <c s="34" t="s">
        <v>501</v>
      </c>
      <c s="35" t="s">
        <v>5</v>
      </c>
      <c s="6" t="s">
        <v>502</v>
      </c>
      <c s="36" t="s">
        <v>101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503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91</v>
      </c>
      <c s="34" t="s">
        <v>504</v>
      </c>
      <c s="35" t="s">
        <v>5</v>
      </c>
      <c s="6" t="s">
        <v>505</v>
      </c>
      <c s="36" t="s">
        <v>101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499</v>
      </c>
      <c>
        <f>(M46*21)/100</f>
      </c>
      <c t="s">
        <v>28</v>
      </c>
    </row>
    <row r="47" spans="1:5" ht="25.5">
      <c r="A47" s="35" t="s">
        <v>55</v>
      </c>
      <c r="E47" s="39" t="s">
        <v>506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95</v>
      </c>
      <c s="34" t="s">
        <v>507</v>
      </c>
      <c s="35" t="s">
        <v>5</v>
      </c>
      <c s="6" t="s">
        <v>508</v>
      </c>
      <c s="36" t="s">
        <v>101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25.5">
      <c r="A51" s="35" t="s">
        <v>55</v>
      </c>
      <c r="E51" s="39" t="s">
        <v>509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98</v>
      </c>
      <c s="34" t="s">
        <v>510</v>
      </c>
      <c s="35" t="s">
        <v>5</v>
      </c>
      <c s="6" t="s">
        <v>511</v>
      </c>
      <c s="36" t="s">
        <v>101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512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71</v>
      </c>
      <c s="34" t="s">
        <v>513</v>
      </c>
      <c s="35" t="s">
        <v>5</v>
      </c>
      <c s="6" t="s">
        <v>514</v>
      </c>
      <c s="36" t="s">
        <v>101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25.5">
      <c r="A59" s="35" t="s">
        <v>55</v>
      </c>
      <c r="E59" s="39" t="s">
        <v>515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77</v>
      </c>
      <c s="34" t="s">
        <v>516</v>
      </c>
      <c s="35" t="s">
        <v>5</v>
      </c>
      <c s="6" t="s">
        <v>517</v>
      </c>
      <c s="36" t="s">
        <v>101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25.5">
      <c r="A63" s="35" t="s">
        <v>55</v>
      </c>
      <c r="E63" s="39" t="s">
        <v>518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80</v>
      </c>
      <c s="34" t="s">
        <v>519</v>
      </c>
      <c s="35" t="s">
        <v>5</v>
      </c>
      <c s="6" t="s">
        <v>520</v>
      </c>
      <c s="36" t="s">
        <v>164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25.5">
      <c r="A67" s="35" t="s">
        <v>55</v>
      </c>
      <c r="E67" s="39" t="s">
        <v>521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85</v>
      </c>
      <c s="34" t="s">
        <v>522</v>
      </c>
      <c s="35" t="s">
        <v>5</v>
      </c>
      <c s="6" t="s">
        <v>523</v>
      </c>
      <c s="36" t="s">
        <v>101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25.5">
      <c r="A71" s="35" t="s">
        <v>55</v>
      </c>
      <c r="E71" s="39" t="s">
        <v>524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525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525</v>
      </c>
      <c r="E4" s="26" t="s">
        <v>526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COUNTIFS(L8:L287,"=0",A8:A287,"P")+COUNTIFS(L8:L287,"",A8:A287,"P")+SUM(Q8:Q287)</f>
      </c>
    </row>
    <row r="8" spans="1:13" ht="12.75">
      <c r="A8" t="s">
        <v>45</v>
      </c>
      <c r="C8" s="28" t="s">
        <v>529</v>
      </c>
      <c r="E8" s="30" t="s">
        <v>528</v>
      </c>
      <c r="J8" s="29">
        <f>0+J9+J30+J39+J144+J157+J258</f>
      </c>
      <c s="29">
        <f>0+K9+K30+K39+K144+K157+K258</f>
      </c>
      <c s="29">
        <f>0+L9+L30+L39+L144+L157+L258</f>
      </c>
      <c s="29">
        <f>0+M9+M30+M39+M144+M157+M258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84</v>
      </c>
      <c s="34" t="s">
        <v>530</v>
      </c>
      <c s="35" t="s">
        <v>5</v>
      </c>
      <c s="6" t="s">
        <v>531</v>
      </c>
      <c s="36" t="s">
        <v>53</v>
      </c>
      <c s="37">
        <v>3.95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532</v>
      </c>
    </row>
    <row r="12" spans="1:5" ht="12.75">
      <c r="A12" s="35" t="s">
        <v>57</v>
      </c>
      <c r="E12" s="40" t="s">
        <v>5</v>
      </c>
    </row>
    <row r="13" spans="1:5" ht="63.75">
      <c r="A13" t="s">
        <v>58</v>
      </c>
      <c r="E13" s="39" t="s">
        <v>533</v>
      </c>
    </row>
    <row r="14" spans="1:16" ht="12.75">
      <c r="A14" t="s">
        <v>50</v>
      </c>
      <c s="34" t="s">
        <v>91</v>
      </c>
      <c s="34" t="s">
        <v>534</v>
      </c>
      <c s="35" t="s">
        <v>5</v>
      </c>
      <c s="6" t="s">
        <v>535</v>
      </c>
      <c s="36" t="s">
        <v>53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535</v>
      </c>
    </row>
    <row r="16" spans="1:5" ht="12.75">
      <c r="A16" s="35" t="s">
        <v>57</v>
      </c>
      <c r="E16" s="40" t="s">
        <v>5</v>
      </c>
    </row>
    <row r="17" spans="1:5" ht="395.25">
      <c r="A17" t="s">
        <v>58</v>
      </c>
      <c r="E17" s="39" t="s">
        <v>536</v>
      </c>
    </row>
    <row r="18" spans="1:16" ht="12.75">
      <c r="A18" t="s">
        <v>50</v>
      </c>
      <c s="34" t="s">
        <v>95</v>
      </c>
      <c s="34" t="s">
        <v>537</v>
      </c>
      <c s="35" t="s">
        <v>5</v>
      </c>
      <c s="6" t="s">
        <v>538</v>
      </c>
      <c s="36" t="s">
        <v>53</v>
      </c>
      <c s="37">
        <v>1003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538</v>
      </c>
    </row>
    <row r="20" spans="1:5" ht="25.5">
      <c r="A20" s="35" t="s">
        <v>57</v>
      </c>
      <c r="E20" s="40" t="s">
        <v>539</v>
      </c>
    </row>
    <row r="21" spans="1:5" ht="191.25">
      <c r="A21" t="s">
        <v>58</v>
      </c>
      <c r="E21" s="39" t="s">
        <v>540</v>
      </c>
    </row>
    <row r="22" spans="1:16" ht="12.75">
      <c r="A22" t="s">
        <v>50</v>
      </c>
      <c s="34" t="s">
        <v>98</v>
      </c>
      <c s="34" t="s">
        <v>541</v>
      </c>
      <c s="35" t="s">
        <v>5</v>
      </c>
      <c s="6" t="s">
        <v>542</v>
      </c>
      <c s="36" t="s">
        <v>249</v>
      </c>
      <c s="37">
        <v>6.2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499</v>
      </c>
      <c>
        <f>(M22*21)/100</f>
      </c>
      <c t="s">
        <v>28</v>
      </c>
    </row>
    <row r="23" spans="1:5" ht="12.75">
      <c r="A23" s="35" t="s">
        <v>55</v>
      </c>
      <c r="E23" s="39" t="s">
        <v>542</v>
      </c>
    </row>
    <row r="24" spans="1:5" ht="12.75">
      <c r="A24" s="35" t="s">
        <v>57</v>
      </c>
      <c r="E24" s="40" t="s">
        <v>5</v>
      </c>
    </row>
    <row r="25" spans="1:5" ht="25.5">
      <c r="A25" t="s">
        <v>58</v>
      </c>
      <c r="E25" s="39" t="s">
        <v>543</v>
      </c>
    </row>
    <row r="26" spans="1:16" ht="12.75">
      <c r="A26" t="s">
        <v>50</v>
      </c>
      <c s="34" t="s">
        <v>71</v>
      </c>
      <c s="34" t="s">
        <v>544</v>
      </c>
      <c s="35" t="s">
        <v>5</v>
      </c>
      <c s="6" t="s">
        <v>545</v>
      </c>
      <c s="36" t="s">
        <v>249</v>
      </c>
      <c s="37">
        <v>6.2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499</v>
      </c>
      <c>
        <f>(M26*21)/100</f>
      </c>
      <c t="s">
        <v>28</v>
      </c>
    </row>
    <row r="27" spans="1:5" ht="12.75">
      <c r="A27" s="35" t="s">
        <v>55</v>
      </c>
      <c r="E27" s="39" t="s">
        <v>545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546</v>
      </c>
    </row>
    <row r="30" spans="1:13" ht="12.75">
      <c r="A30" t="s">
        <v>47</v>
      </c>
      <c r="C30" s="31" t="s">
        <v>63</v>
      </c>
      <c r="E30" s="33" t="s">
        <v>547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50</v>
      </c>
      <c s="34" t="s">
        <v>77</v>
      </c>
      <c s="34" t="s">
        <v>548</v>
      </c>
      <c s="35" t="s">
        <v>5</v>
      </c>
      <c s="6" t="s">
        <v>549</v>
      </c>
      <c s="36" t="s">
        <v>53</v>
      </c>
      <c s="37">
        <v>1.882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549</v>
      </c>
    </row>
    <row r="33" spans="1:5" ht="12.75">
      <c r="A33" s="35" t="s">
        <v>57</v>
      </c>
      <c r="E33" s="40" t="s">
        <v>5</v>
      </c>
    </row>
    <row r="34" spans="1:5" ht="395.25">
      <c r="A34" t="s">
        <v>58</v>
      </c>
      <c r="E34" s="39" t="s">
        <v>550</v>
      </c>
    </row>
    <row r="35" spans="1:16" ht="12.75">
      <c r="A35" t="s">
        <v>50</v>
      </c>
      <c s="34" t="s">
        <v>80</v>
      </c>
      <c s="34" t="s">
        <v>551</v>
      </c>
      <c s="35" t="s">
        <v>5</v>
      </c>
      <c s="6" t="s">
        <v>552</v>
      </c>
      <c s="36" t="s">
        <v>53</v>
      </c>
      <c s="37">
        <v>0.151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552</v>
      </c>
    </row>
    <row r="37" spans="1:5" ht="12.75">
      <c r="A37" s="35" t="s">
        <v>57</v>
      </c>
      <c r="E37" s="40" t="s">
        <v>5</v>
      </c>
    </row>
    <row r="38" spans="1:5" ht="38.25">
      <c r="A38" t="s">
        <v>58</v>
      </c>
      <c r="E38" s="39" t="s">
        <v>553</v>
      </c>
    </row>
    <row r="39" spans="1:13" ht="12.75">
      <c r="A39" t="s">
        <v>47</v>
      </c>
      <c r="C39" s="31" t="s">
        <v>67</v>
      </c>
      <c r="E39" s="33" t="s">
        <v>554</v>
      </c>
      <c r="J39" s="32">
        <f>0</f>
      </c>
      <c s="32">
        <f>0</f>
      </c>
      <c s="32">
        <f>0+L40+L44+L48+L52+L56+L60+L64+L68+L72+L76+L80+L84+L88+L92+L96+L100+L104+L108+L112+L116+L120+L124+L128+L132+L136+L140</f>
      </c>
      <c s="32">
        <f>0+M40+M44+M48+M52+M56+M60+M64+M68+M72+M76+M80+M84+M88+M92+M96+M100+M104+M108+M112+M116+M120+M124+M128+M132+M136+M140</f>
      </c>
    </row>
    <row r="40" spans="1:16" ht="12.75">
      <c r="A40" t="s">
        <v>50</v>
      </c>
      <c s="34" t="s">
        <v>85</v>
      </c>
      <c s="34" t="s">
        <v>555</v>
      </c>
      <c s="35" t="s">
        <v>5</v>
      </c>
      <c s="6" t="s">
        <v>556</v>
      </c>
      <c s="36" t="s">
        <v>53</v>
      </c>
      <c s="37">
        <v>2109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28</v>
      </c>
    </row>
    <row r="41" spans="1:5" ht="12.75">
      <c r="A41" s="35" t="s">
        <v>55</v>
      </c>
      <c r="E41" s="39" t="s">
        <v>556</v>
      </c>
    </row>
    <row r="42" spans="1:5" ht="25.5">
      <c r="A42" s="35" t="s">
        <v>57</v>
      </c>
      <c r="E42" s="40" t="s">
        <v>557</v>
      </c>
    </row>
    <row r="43" spans="1:5" ht="89.25">
      <c r="A43" t="s">
        <v>58</v>
      </c>
      <c r="E43" s="39" t="s">
        <v>558</v>
      </c>
    </row>
    <row r="44" spans="1:16" ht="12.75">
      <c r="A44" t="s">
        <v>50</v>
      </c>
      <c s="34" t="s">
        <v>111</v>
      </c>
      <c s="34" t="s">
        <v>559</v>
      </c>
      <c s="35" t="s">
        <v>5</v>
      </c>
      <c s="6" t="s">
        <v>560</v>
      </c>
      <c s="36" t="s">
        <v>53</v>
      </c>
      <c s="37">
        <v>22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560</v>
      </c>
    </row>
    <row r="46" spans="1:5" ht="25.5">
      <c r="A46" s="35" t="s">
        <v>57</v>
      </c>
      <c r="E46" s="40" t="s">
        <v>561</v>
      </c>
    </row>
    <row r="47" spans="1:5" ht="89.25">
      <c r="A47" t="s">
        <v>58</v>
      </c>
      <c r="E47" s="39" t="s">
        <v>562</v>
      </c>
    </row>
    <row r="48" spans="1:16" ht="12.75">
      <c r="A48" t="s">
        <v>50</v>
      </c>
      <c s="34" t="s">
        <v>114</v>
      </c>
      <c s="34" t="s">
        <v>563</v>
      </c>
      <c s="35" t="s">
        <v>5</v>
      </c>
      <c s="6" t="s">
        <v>564</v>
      </c>
      <c s="36" t="s">
        <v>61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564</v>
      </c>
    </row>
    <row r="50" spans="1:5" ht="25.5">
      <c r="A50" s="35" t="s">
        <v>57</v>
      </c>
      <c r="E50" s="40" t="s">
        <v>565</v>
      </c>
    </row>
    <row r="51" spans="1:5" ht="306">
      <c r="A51" t="s">
        <v>58</v>
      </c>
      <c r="E51" s="39" t="s">
        <v>566</v>
      </c>
    </row>
    <row r="52" spans="1:16" ht="25.5">
      <c r="A52" t="s">
        <v>50</v>
      </c>
      <c s="34" t="s">
        <v>117</v>
      </c>
      <c s="34" t="s">
        <v>567</v>
      </c>
      <c s="35" t="s">
        <v>5</v>
      </c>
      <c s="6" t="s">
        <v>568</v>
      </c>
      <c s="36" t="s">
        <v>61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28</v>
      </c>
    </row>
    <row r="53" spans="1:5" ht="38.25">
      <c r="A53" s="35" t="s">
        <v>55</v>
      </c>
      <c r="E53" s="39" t="s">
        <v>569</v>
      </c>
    </row>
    <row r="54" spans="1:5" ht="25.5">
      <c r="A54" s="35" t="s">
        <v>57</v>
      </c>
      <c r="E54" s="40" t="s">
        <v>570</v>
      </c>
    </row>
    <row r="55" spans="1:5" ht="344.25">
      <c r="A55" t="s">
        <v>58</v>
      </c>
      <c r="E55" s="39" t="s">
        <v>571</v>
      </c>
    </row>
    <row r="56" spans="1:16" ht="25.5">
      <c r="A56" t="s">
        <v>50</v>
      </c>
      <c s="34" t="s">
        <v>120</v>
      </c>
      <c s="34" t="s">
        <v>572</v>
      </c>
      <c s="35" t="s">
        <v>5</v>
      </c>
      <c s="6" t="s">
        <v>573</v>
      </c>
      <c s="36" t="s">
        <v>61</v>
      </c>
      <c s="37">
        <v>15.6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28</v>
      </c>
    </row>
    <row r="57" spans="1:5" ht="38.25">
      <c r="A57" s="35" t="s">
        <v>55</v>
      </c>
      <c r="E57" s="39" t="s">
        <v>574</v>
      </c>
    </row>
    <row r="58" spans="1:5" ht="12.75">
      <c r="A58" s="35" t="s">
        <v>57</v>
      </c>
      <c r="E58" s="40" t="s">
        <v>5</v>
      </c>
    </row>
    <row r="59" spans="1:5" ht="344.25">
      <c r="A59" t="s">
        <v>58</v>
      </c>
      <c r="E59" s="39" t="s">
        <v>571</v>
      </c>
    </row>
    <row r="60" spans="1:16" ht="25.5">
      <c r="A60" t="s">
        <v>50</v>
      </c>
      <c s="34" t="s">
        <v>124</v>
      </c>
      <c s="34" t="s">
        <v>575</v>
      </c>
      <c s="35" t="s">
        <v>5</v>
      </c>
      <c s="6" t="s">
        <v>576</v>
      </c>
      <c s="36" t="s">
        <v>61</v>
      </c>
      <c s="37">
        <v>7.28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28</v>
      </c>
    </row>
    <row r="61" spans="1:5" ht="38.25">
      <c r="A61" s="35" t="s">
        <v>55</v>
      </c>
      <c r="E61" s="39" t="s">
        <v>577</v>
      </c>
    </row>
    <row r="62" spans="1:5" ht="25.5">
      <c r="A62" s="35" t="s">
        <v>57</v>
      </c>
      <c r="E62" s="40" t="s">
        <v>578</v>
      </c>
    </row>
    <row r="63" spans="1:5" ht="344.25">
      <c r="A63" t="s">
        <v>58</v>
      </c>
      <c r="E63" s="39" t="s">
        <v>571</v>
      </c>
    </row>
    <row r="64" spans="1:16" ht="25.5">
      <c r="A64" t="s">
        <v>50</v>
      </c>
      <c s="34" t="s">
        <v>127</v>
      </c>
      <c s="34" t="s">
        <v>579</v>
      </c>
      <c s="35" t="s">
        <v>5</v>
      </c>
      <c s="6" t="s">
        <v>580</v>
      </c>
      <c s="36" t="s">
        <v>61</v>
      </c>
      <c s="37">
        <v>405.509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499</v>
      </c>
      <c>
        <f>(M64*21)/100</f>
      </c>
      <c t="s">
        <v>28</v>
      </c>
    </row>
    <row r="65" spans="1:5" ht="25.5">
      <c r="A65" s="35" t="s">
        <v>55</v>
      </c>
      <c r="E65" s="39" t="s">
        <v>580</v>
      </c>
    </row>
    <row r="66" spans="1:5" ht="25.5">
      <c r="A66" s="35" t="s">
        <v>57</v>
      </c>
      <c r="E66" s="40" t="s">
        <v>581</v>
      </c>
    </row>
    <row r="67" spans="1:5" ht="344.25">
      <c r="A67" t="s">
        <v>58</v>
      </c>
      <c r="E67" s="39" t="s">
        <v>571</v>
      </c>
    </row>
    <row r="68" spans="1:16" ht="25.5">
      <c r="A68" t="s">
        <v>50</v>
      </c>
      <c s="34" t="s">
        <v>130</v>
      </c>
      <c s="34" t="s">
        <v>582</v>
      </c>
      <c s="35" t="s">
        <v>5</v>
      </c>
      <c s="6" t="s">
        <v>583</v>
      </c>
      <c s="36" t="s">
        <v>61</v>
      </c>
      <c s="37">
        <v>123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499</v>
      </c>
      <c>
        <f>(M68*21)/100</f>
      </c>
      <c t="s">
        <v>28</v>
      </c>
    </row>
    <row r="69" spans="1:5" ht="25.5">
      <c r="A69" s="35" t="s">
        <v>55</v>
      </c>
      <c r="E69" s="39" t="s">
        <v>583</v>
      </c>
    </row>
    <row r="70" spans="1:5" ht="25.5">
      <c r="A70" s="35" t="s">
        <v>57</v>
      </c>
      <c r="E70" s="40" t="s">
        <v>584</v>
      </c>
    </row>
    <row r="71" spans="1:5" ht="344.25">
      <c r="A71" t="s">
        <v>58</v>
      </c>
      <c r="E71" s="39" t="s">
        <v>571</v>
      </c>
    </row>
    <row r="72" spans="1:16" ht="25.5">
      <c r="A72" t="s">
        <v>50</v>
      </c>
      <c s="34" t="s">
        <v>133</v>
      </c>
      <c s="34" t="s">
        <v>585</v>
      </c>
      <c s="35" t="s">
        <v>5</v>
      </c>
      <c s="6" t="s">
        <v>586</v>
      </c>
      <c s="36" t="s">
        <v>61</v>
      </c>
      <c s="37">
        <v>74.3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38.25">
      <c r="A73" s="35" t="s">
        <v>55</v>
      </c>
      <c r="E73" s="39" t="s">
        <v>587</v>
      </c>
    </row>
    <row r="74" spans="1:5" ht="25.5">
      <c r="A74" s="35" t="s">
        <v>57</v>
      </c>
      <c r="E74" s="40" t="s">
        <v>588</v>
      </c>
    </row>
    <row r="75" spans="1:5" ht="331.5">
      <c r="A75" t="s">
        <v>58</v>
      </c>
      <c r="E75" s="39" t="s">
        <v>589</v>
      </c>
    </row>
    <row r="76" spans="1:16" ht="12.75">
      <c r="A76" t="s">
        <v>50</v>
      </c>
      <c s="34" t="s">
        <v>136</v>
      </c>
      <c s="34" t="s">
        <v>590</v>
      </c>
      <c s="35" t="s">
        <v>5</v>
      </c>
      <c s="6" t="s">
        <v>591</v>
      </c>
      <c s="36" t="s">
        <v>101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591</v>
      </c>
    </row>
    <row r="78" spans="1:5" ht="25.5">
      <c r="A78" s="35" t="s">
        <v>57</v>
      </c>
      <c r="E78" s="40" t="s">
        <v>592</v>
      </c>
    </row>
    <row r="79" spans="1:5" ht="408">
      <c r="A79" t="s">
        <v>58</v>
      </c>
      <c r="E79" s="39" t="s">
        <v>593</v>
      </c>
    </row>
    <row r="80" spans="1:16" ht="12.75">
      <c r="A80" t="s">
        <v>50</v>
      </c>
      <c s="34" t="s">
        <v>139</v>
      </c>
      <c s="34" t="s">
        <v>594</v>
      </c>
      <c s="35" t="s">
        <v>5</v>
      </c>
      <c s="6" t="s">
        <v>595</v>
      </c>
      <c s="36" t="s">
        <v>101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499</v>
      </c>
      <c>
        <f>(M80*21)/100</f>
      </c>
      <c t="s">
        <v>28</v>
      </c>
    </row>
    <row r="81" spans="1:5" ht="12.75">
      <c r="A81" s="35" t="s">
        <v>55</v>
      </c>
      <c r="E81" s="39" t="s">
        <v>595</v>
      </c>
    </row>
    <row r="82" spans="1:5" ht="25.5">
      <c r="A82" s="35" t="s">
        <v>57</v>
      </c>
      <c r="E82" s="40" t="s">
        <v>596</v>
      </c>
    </row>
    <row r="83" spans="1:5" ht="408">
      <c r="A83" t="s">
        <v>58</v>
      </c>
      <c r="E83" s="39" t="s">
        <v>593</v>
      </c>
    </row>
    <row r="84" spans="1:16" ht="25.5">
      <c r="A84" t="s">
        <v>50</v>
      </c>
      <c s="34" t="s">
        <v>142</v>
      </c>
      <c s="34" t="s">
        <v>597</v>
      </c>
      <c s="35" t="s">
        <v>5</v>
      </c>
      <c s="6" t="s">
        <v>598</v>
      </c>
      <c s="36" t="s">
        <v>94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499</v>
      </c>
      <c>
        <f>(M84*21)/100</f>
      </c>
      <c t="s">
        <v>28</v>
      </c>
    </row>
    <row r="85" spans="1:5" ht="25.5">
      <c r="A85" s="35" t="s">
        <v>55</v>
      </c>
      <c r="E85" s="39" t="s">
        <v>598</v>
      </c>
    </row>
    <row r="86" spans="1:5" ht="12.75">
      <c r="A86" s="35" t="s">
        <v>57</v>
      </c>
      <c r="E86" s="40" t="s">
        <v>5</v>
      </c>
    </row>
    <row r="87" spans="1:5" ht="114.75">
      <c r="A87" t="s">
        <v>58</v>
      </c>
      <c r="E87" s="39" t="s">
        <v>599</v>
      </c>
    </row>
    <row r="88" spans="1:16" ht="25.5">
      <c r="A88" t="s">
        <v>50</v>
      </c>
      <c s="34" t="s">
        <v>145</v>
      </c>
      <c s="34" t="s">
        <v>600</v>
      </c>
      <c s="35" t="s">
        <v>5</v>
      </c>
      <c s="6" t="s">
        <v>601</v>
      </c>
      <c s="36" t="s">
        <v>61</v>
      </c>
      <c s="37">
        <v>23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28</v>
      </c>
    </row>
    <row r="89" spans="1:5" ht="25.5">
      <c r="A89" s="35" t="s">
        <v>55</v>
      </c>
      <c r="E89" s="39" t="s">
        <v>601</v>
      </c>
    </row>
    <row r="90" spans="1:5" ht="25.5">
      <c r="A90" s="35" t="s">
        <v>57</v>
      </c>
      <c r="E90" s="40" t="s">
        <v>602</v>
      </c>
    </row>
    <row r="91" spans="1:5" ht="127.5">
      <c r="A91" t="s">
        <v>58</v>
      </c>
      <c r="E91" s="39" t="s">
        <v>603</v>
      </c>
    </row>
    <row r="92" spans="1:16" ht="25.5">
      <c r="A92" t="s">
        <v>50</v>
      </c>
      <c s="34" t="s">
        <v>148</v>
      </c>
      <c s="34" t="s">
        <v>604</v>
      </c>
      <c s="35" t="s">
        <v>5</v>
      </c>
      <c s="6" t="s">
        <v>605</v>
      </c>
      <c s="36" t="s">
        <v>61</v>
      </c>
      <c s="37">
        <v>121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28</v>
      </c>
    </row>
    <row r="93" spans="1:5" ht="25.5">
      <c r="A93" s="35" t="s">
        <v>55</v>
      </c>
      <c r="E93" s="39" t="s">
        <v>605</v>
      </c>
    </row>
    <row r="94" spans="1:5" ht="25.5">
      <c r="A94" s="35" t="s">
        <v>57</v>
      </c>
      <c r="E94" s="40" t="s">
        <v>606</v>
      </c>
    </row>
    <row r="95" spans="1:5" ht="127.5">
      <c r="A95" t="s">
        <v>58</v>
      </c>
      <c r="E95" s="39" t="s">
        <v>603</v>
      </c>
    </row>
    <row r="96" spans="1:16" ht="12.75">
      <c r="A96" t="s">
        <v>50</v>
      </c>
      <c s="34" t="s">
        <v>152</v>
      </c>
      <c s="34" t="s">
        <v>607</v>
      </c>
      <c s="35" t="s">
        <v>5</v>
      </c>
      <c s="6" t="s">
        <v>608</v>
      </c>
      <c s="36" t="s">
        <v>609</v>
      </c>
      <c s="37">
        <v>153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28</v>
      </c>
    </row>
    <row r="97" spans="1:5" ht="12.75">
      <c r="A97" s="35" t="s">
        <v>55</v>
      </c>
      <c r="E97" s="39" t="s">
        <v>608</v>
      </c>
    </row>
    <row r="98" spans="1:5" ht="12.75">
      <c r="A98" s="35" t="s">
        <v>57</v>
      </c>
      <c r="E98" s="40" t="s">
        <v>610</v>
      </c>
    </row>
    <row r="99" spans="1:5" ht="153">
      <c r="A99" t="s">
        <v>58</v>
      </c>
      <c r="E99" s="39" t="s">
        <v>611</v>
      </c>
    </row>
    <row r="100" spans="1:16" ht="12.75">
      <c r="A100" t="s">
        <v>50</v>
      </c>
      <c s="34" t="s">
        <v>155</v>
      </c>
      <c s="34" t="s">
        <v>612</v>
      </c>
      <c s="35" t="s">
        <v>5</v>
      </c>
      <c s="6" t="s">
        <v>613</v>
      </c>
      <c s="36" t="s">
        <v>101</v>
      </c>
      <c s="37">
        <v>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28</v>
      </c>
    </row>
    <row r="101" spans="1:5" ht="12.75">
      <c r="A101" s="35" t="s">
        <v>55</v>
      </c>
      <c r="E101" s="39" t="s">
        <v>613</v>
      </c>
    </row>
    <row r="102" spans="1:5" ht="25.5">
      <c r="A102" s="35" t="s">
        <v>57</v>
      </c>
      <c r="E102" s="40" t="s">
        <v>614</v>
      </c>
    </row>
    <row r="103" spans="1:5" ht="267.75">
      <c r="A103" t="s">
        <v>58</v>
      </c>
      <c r="E103" s="39" t="s">
        <v>615</v>
      </c>
    </row>
    <row r="104" spans="1:16" ht="12.75">
      <c r="A104" t="s">
        <v>50</v>
      </c>
      <c s="34" t="s">
        <v>158</v>
      </c>
      <c s="34" t="s">
        <v>616</v>
      </c>
      <c s="35" t="s">
        <v>5</v>
      </c>
      <c s="6" t="s">
        <v>617</v>
      </c>
      <c s="36" t="s">
        <v>101</v>
      </c>
      <c s="37">
        <v>125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28</v>
      </c>
    </row>
    <row r="105" spans="1:5" ht="12.75">
      <c r="A105" s="35" t="s">
        <v>55</v>
      </c>
      <c r="E105" s="39" t="s">
        <v>617</v>
      </c>
    </row>
    <row r="106" spans="1:5" ht="25.5">
      <c r="A106" s="35" t="s">
        <v>57</v>
      </c>
      <c r="E106" s="40" t="s">
        <v>618</v>
      </c>
    </row>
    <row r="107" spans="1:5" ht="178.5">
      <c r="A107" t="s">
        <v>58</v>
      </c>
      <c r="E107" s="39" t="s">
        <v>619</v>
      </c>
    </row>
    <row r="108" spans="1:16" ht="25.5">
      <c r="A108" t="s">
        <v>50</v>
      </c>
      <c s="34" t="s">
        <v>161</v>
      </c>
      <c s="34" t="s">
        <v>620</v>
      </c>
      <c s="35" t="s">
        <v>5</v>
      </c>
      <c s="6" t="s">
        <v>621</v>
      </c>
      <c s="36" t="s">
        <v>61</v>
      </c>
      <c s="37">
        <v>101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28</v>
      </c>
    </row>
    <row r="109" spans="1:5" ht="38.25">
      <c r="A109" s="35" t="s">
        <v>55</v>
      </c>
      <c r="E109" s="39" t="s">
        <v>622</v>
      </c>
    </row>
    <row r="110" spans="1:5" ht="25.5">
      <c r="A110" s="35" t="s">
        <v>57</v>
      </c>
      <c r="E110" s="40" t="s">
        <v>623</v>
      </c>
    </row>
    <row r="111" spans="1:5" ht="191.25">
      <c r="A111" t="s">
        <v>58</v>
      </c>
      <c r="E111" s="39" t="s">
        <v>624</v>
      </c>
    </row>
    <row r="112" spans="1:16" ht="12.75">
      <c r="A112" t="s">
        <v>50</v>
      </c>
      <c s="34" t="s">
        <v>165</v>
      </c>
      <c s="34" t="s">
        <v>625</v>
      </c>
      <c s="35" t="s">
        <v>5</v>
      </c>
      <c s="6" t="s">
        <v>626</v>
      </c>
      <c s="36" t="s">
        <v>61</v>
      </c>
      <c s="37">
        <v>641.4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28</v>
      </c>
    </row>
    <row r="113" spans="1:5" ht="12.75">
      <c r="A113" s="35" t="s">
        <v>55</v>
      </c>
      <c r="E113" s="39" t="s">
        <v>626</v>
      </c>
    </row>
    <row r="114" spans="1:5" ht="25.5">
      <c r="A114" s="35" t="s">
        <v>57</v>
      </c>
      <c r="E114" s="40" t="s">
        <v>627</v>
      </c>
    </row>
    <row r="115" spans="1:5" ht="191.25">
      <c r="A115" t="s">
        <v>58</v>
      </c>
      <c r="E115" s="39" t="s">
        <v>628</v>
      </c>
    </row>
    <row r="116" spans="1:16" ht="12.75">
      <c r="A116" t="s">
        <v>50</v>
      </c>
      <c s="34" t="s">
        <v>168</v>
      </c>
      <c s="34" t="s">
        <v>629</v>
      </c>
      <c s="35" t="s">
        <v>5</v>
      </c>
      <c s="6" t="s">
        <v>630</v>
      </c>
      <c s="36" t="s">
        <v>61</v>
      </c>
      <c s="37">
        <v>143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12.75">
      <c r="A117" s="35" t="s">
        <v>55</v>
      </c>
      <c r="E117" s="39" t="s">
        <v>630</v>
      </c>
    </row>
    <row r="118" spans="1:5" ht="25.5">
      <c r="A118" s="35" t="s">
        <v>57</v>
      </c>
      <c r="E118" s="40" t="s">
        <v>631</v>
      </c>
    </row>
    <row r="119" spans="1:5" ht="191.25">
      <c r="A119" t="s">
        <v>58</v>
      </c>
      <c r="E119" s="39" t="s">
        <v>628</v>
      </c>
    </row>
    <row r="120" spans="1:16" ht="12.75">
      <c r="A120" t="s">
        <v>50</v>
      </c>
      <c s="34" t="s">
        <v>171</v>
      </c>
      <c s="34" t="s">
        <v>632</v>
      </c>
      <c s="35" t="s">
        <v>5</v>
      </c>
      <c s="6" t="s">
        <v>633</v>
      </c>
      <c s="36" t="s">
        <v>249</v>
      </c>
      <c s="37">
        <v>29.5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28</v>
      </c>
    </row>
    <row r="121" spans="1:5" ht="12.75">
      <c r="A121" s="35" t="s">
        <v>55</v>
      </c>
      <c r="E121" s="39" t="s">
        <v>633</v>
      </c>
    </row>
    <row r="122" spans="1:5" ht="12.75">
      <c r="A122" s="35" t="s">
        <v>57</v>
      </c>
      <c r="E122" s="40" t="s">
        <v>5</v>
      </c>
    </row>
    <row r="123" spans="1:5" ht="51">
      <c r="A123" t="s">
        <v>58</v>
      </c>
      <c r="E123" s="39" t="s">
        <v>634</v>
      </c>
    </row>
    <row r="124" spans="1:16" ht="12.75">
      <c r="A124" t="s">
        <v>50</v>
      </c>
      <c s="34" t="s">
        <v>175</v>
      </c>
      <c s="34" t="s">
        <v>635</v>
      </c>
      <c s="35" t="s">
        <v>5</v>
      </c>
      <c s="6" t="s">
        <v>636</v>
      </c>
      <c s="36" t="s">
        <v>249</v>
      </c>
      <c s="37">
        <v>29.5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28</v>
      </c>
    </row>
    <row r="125" spans="1:5" ht="12.75">
      <c r="A125" s="35" t="s">
        <v>55</v>
      </c>
      <c r="E125" s="39" t="s">
        <v>636</v>
      </c>
    </row>
    <row r="126" spans="1:5" ht="12.75">
      <c r="A126" s="35" t="s">
        <v>57</v>
      </c>
      <c r="E126" s="40" t="s">
        <v>5</v>
      </c>
    </row>
    <row r="127" spans="1:5" ht="51">
      <c r="A127" t="s">
        <v>58</v>
      </c>
      <c r="E127" s="39" t="s">
        <v>634</v>
      </c>
    </row>
    <row r="128" spans="1:16" ht="12.75">
      <c r="A128" t="s">
        <v>50</v>
      </c>
      <c s="34" t="s">
        <v>178</v>
      </c>
      <c s="34" t="s">
        <v>637</v>
      </c>
      <c s="35" t="s">
        <v>5</v>
      </c>
      <c s="6" t="s">
        <v>638</v>
      </c>
      <c s="36" t="s">
        <v>249</v>
      </c>
      <c s="37">
        <v>29.5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12.75">
      <c r="A129" s="35" t="s">
        <v>55</v>
      </c>
      <c r="E129" s="39" t="s">
        <v>638</v>
      </c>
    </row>
    <row r="130" spans="1:5" ht="12.75">
      <c r="A130" s="35" t="s">
        <v>57</v>
      </c>
      <c r="E130" s="40" t="s">
        <v>5</v>
      </c>
    </row>
    <row r="131" spans="1:5" ht="51">
      <c r="A131" t="s">
        <v>58</v>
      </c>
      <c r="E131" s="39" t="s">
        <v>639</v>
      </c>
    </row>
    <row r="132" spans="1:16" ht="12.75">
      <c r="A132" t="s">
        <v>50</v>
      </c>
      <c s="34" t="s">
        <v>182</v>
      </c>
      <c s="34" t="s">
        <v>640</v>
      </c>
      <c s="35" t="s">
        <v>5</v>
      </c>
      <c s="6" t="s">
        <v>641</v>
      </c>
      <c s="36" t="s">
        <v>249</v>
      </c>
      <c s="37">
        <v>29.5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28</v>
      </c>
    </row>
    <row r="133" spans="1:5" ht="12.75">
      <c r="A133" s="35" t="s">
        <v>55</v>
      </c>
      <c r="E133" s="39" t="s">
        <v>641</v>
      </c>
    </row>
    <row r="134" spans="1:5" ht="12.75">
      <c r="A134" s="35" t="s">
        <v>57</v>
      </c>
      <c r="E134" s="40" t="s">
        <v>5</v>
      </c>
    </row>
    <row r="135" spans="1:5" ht="51">
      <c r="A135" t="s">
        <v>58</v>
      </c>
      <c r="E135" s="39" t="s">
        <v>639</v>
      </c>
    </row>
    <row r="136" spans="1:16" ht="12.75">
      <c r="A136" t="s">
        <v>50</v>
      </c>
      <c s="34" t="s">
        <v>185</v>
      </c>
      <c s="34" t="s">
        <v>642</v>
      </c>
      <c s="35" t="s">
        <v>5</v>
      </c>
      <c s="6" t="s">
        <v>643</v>
      </c>
      <c s="36" t="s">
        <v>249</v>
      </c>
      <c s="37">
        <v>29.5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28</v>
      </c>
    </row>
    <row r="137" spans="1:5" ht="12.75">
      <c r="A137" s="35" t="s">
        <v>55</v>
      </c>
      <c r="E137" s="39" t="s">
        <v>643</v>
      </c>
    </row>
    <row r="138" spans="1:5" ht="12.75">
      <c r="A138" s="35" t="s">
        <v>57</v>
      </c>
      <c r="E138" s="40" t="s">
        <v>5</v>
      </c>
    </row>
    <row r="139" spans="1:5" ht="140.25">
      <c r="A139" t="s">
        <v>58</v>
      </c>
      <c r="E139" s="39" t="s">
        <v>644</v>
      </c>
    </row>
    <row r="140" spans="1:16" ht="12.75">
      <c r="A140" t="s">
        <v>50</v>
      </c>
      <c s="34" t="s">
        <v>188</v>
      </c>
      <c s="34" t="s">
        <v>645</v>
      </c>
      <c s="35" t="s">
        <v>5</v>
      </c>
      <c s="6" t="s">
        <v>646</v>
      </c>
      <c s="36" t="s">
        <v>53</v>
      </c>
      <c s="37">
        <v>29.5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28</v>
      </c>
    </row>
    <row r="141" spans="1:5" ht="12.75">
      <c r="A141" s="35" t="s">
        <v>55</v>
      </c>
      <c r="E141" s="39" t="s">
        <v>646</v>
      </c>
    </row>
    <row r="142" spans="1:5" ht="12.75">
      <c r="A142" s="35" t="s">
        <v>57</v>
      </c>
      <c r="E142" s="40" t="s">
        <v>5</v>
      </c>
    </row>
    <row r="143" spans="1:5" ht="140.25">
      <c r="A143" t="s">
        <v>58</v>
      </c>
      <c r="E143" s="39" t="s">
        <v>644</v>
      </c>
    </row>
    <row r="144" spans="1:13" ht="12.75">
      <c r="A144" t="s">
        <v>47</v>
      </c>
      <c r="C144" s="31" t="s">
        <v>76</v>
      </c>
      <c r="E144" s="33" t="s">
        <v>250</v>
      </c>
      <c r="J144" s="32">
        <f>0</f>
      </c>
      <c s="32">
        <f>0</f>
      </c>
      <c s="32">
        <f>0+L145+L149+L153</f>
      </c>
      <c s="32">
        <f>0+M145+M149+M153</f>
      </c>
    </row>
    <row r="145" spans="1:16" ht="12.75">
      <c r="A145" t="s">
        <v>50</v>
      </c>
      <c s="34" t="s">
        <v>192</v>
      </c>
      <c s="34" t="s">
        <v>647</v>
      </c>
      <c s="35" t="s">
        <v>5</v>
      </c>
      <c s="6" t="s">
        <v>648</v>
      </c>
      <c s="36" t="s">
        <v>101</v>
      </c>
      <c s="37">
        <v>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12.75">
      <c r="A146" s="35" t="s">
        <v>55</v>
      </c>
      <c r="E146" s="39" t="s">
        <v>648</v>
      </c>
    </row>
    <row r="147" spans="1:5" ht="12.75">
      <c r="A147" s="35" t="s">
        <v>57</v>
      </c>
      <c r="E147" s="40" t="s">
        <v>5</v>
      </c>
    </row>
    <row r="148" spans="1:5" ht="102">
      <c r="A148" t="s">
        <v>58</v>
      </c>
      <c r="E148" s="39" t="s">
        <v>649</v>
      </c>
    </row>
    <row r="149" spans="1:16" ht="12.75">
      <c r="A149" t="s">
        <v>50</v>
      </c>
      <c s="34" t="s">
        <v>195</v>
      </c>
      <c s="34" t="s">
        <v>650</v>
      </c>
      <c s="35" t="s">
        <v>5</v>
      </c>
      <c s="6" t="s">
        <v>651</v>
      </c>
      <c s="36" t="s">
        <v>101</v>
      </c>
      <c s="37">
        <v>8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12.75">
      <c r="A150" s="35" t="s">
        <v>55</v>
      </c>
      <c r="E150" s="39" t="s">
        <v>651</v>
      </c>
    </row>
    <row r="151" spans="1:5" ht="12.75">
      <c r="A151" s="35" t="s">
        <v>57</v>
      </c>
      <c r="E151" s="40" t="s">
        <v>5</v>
      </c>
    </row>
    <row r="152" spans="1:5" ht="114.75">
      <c r="A152" t="s">
        <v>58</v>
      </c>
      <c r="E152" s="39" t="s">
        <v>652</v>
      </c>
    </row>
    <row r="153" spans="1:16" ht="12.75">
      <c r="A153" t="s">
        <v>50</v>
      </c>
      <c s="34" t="s">
        <v>198</v>
      </c>
      <c s="34" t="s">
        <v>653</v>
      </c>
      <c s="35" t="s">
        <v>5</v>
      </c>
      <c s="6" t="s">
        <v>654</v>
      </c>
      <c s="36" t="s">
        <v>101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28</v>
      </c>
    </row>
    <row r="154" spans="1:5" ht="12.75">
      <c r="A154" s="35" t="s">
        <v>55</v>
      </c>
      <c r="E154" s="39" t="s">
        <v>654</v>
      </c>
    </row>
    <row r="155" spans="1:5" ht="12.75">
      <c r="A155" s="35" t="s">
        <v>57</v>
      </c>
      <c r="E155" s="40" t="s">
        <v>655</v>
      </c>
    </row>
    <row r="156" spans="1:5" ht="127.5">
      <c r="A156" t="s">
        <v>58</v>
      </c>
      <c r="E156" s="39" t="s">
        <v>656</v>
      </c>
    </row>
    <row r="157" spans="1:13" ht="12.75">
      <c r="A157" t="s">
        <v>47</v>
      </c>
      <c r="C157" s="31" t="s">
        <v>84</v>
      </c>
      <c r="E157" s="33" t="s">
        <v>657</v>
      </c>
      <c r="J157" s="32">
        <f>0</f>
      </c>
      <c s="32">
        <f>0</f>
      </c>
      <c s="32">
        <f>0+L158+L162+L166+L170+L174+L178+L182+L186+L190+L194+L198+L202+L206+L210+L214+L218+L222+L226+L230+L234+L238+L242+L246+L250+L254</f>
      </c>
      <c s="32">
        <f>0+M158+M162+M166+M170+M174+M178+M182+M186+M190+M194+M198+M202+M206+M210+M214+M218+M222+M226+M230+M234+M238+M242+M246+M250+M254</f>
      </c>
    </row>
    <row r="158" spans="1:16" ht="12.75">
      <c r="A158" t="s">
        <v>50</v>
      </c>
      <c s="34" t="s">
        <v>201</v>
      </c>
      <c s="34" t="s">
        <v>658</v>
      </c>
      <c s="35" t="s">
        <v>5</v>
      </c>
      <c s="6" t="s">
        <v>659</v>
      </c>
      <c s="36" t="s">
        <v>61</v>
      </c>
      <c s="37">
        <v>6.3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499</v>
      </c>
      <c>
        <f>(M158*21)/100</f>
      </c>
      <c t="s">
        <v>28</v>
      </c>
    </row>
    <row r="159" spans="1:5" ht="12.75">
      <c r="A159" s="35" t="s">
        <v>55</v>
      </c>
      <c r="E159" s="39" t="s">
        <v>659</v>
      </c>
    </row>
    <row r="160" spans="1:5" ht="12.75">
      <c r="A160" s="35" t="s">
        <v>57</v>
      </c>
      <c r="E160" s="40" t="s">
        <v>5</v>
      </c>
    </row>
    <row r="161" spans="1:5" ht="255">
      <c r="A161" t="s">
        <v>58</v>
      </c>
      <c r="E161" s="39" t="s">
        <v>660</v>
      </c>
    </row>
    <row r="162" spans="1:16" ht="12.75">
      <c r="A162" t="s">
        <v>50</v>
      </c>
      <c s="34" t="s">
        <v>204</v>
      </c>
      <c s="34" t="s">
        <v>661</v>
      </c>
      <c s="35" t="s">
        <v>5</v>
      </c>
      <c s="6" t="s">
        <v>662</v>
      </c>
      <c s="36" t="s">
        <v>61</v>
      </c>
      <c s="37">
        <v>10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662</v>
      </c>
    </row>
    <row r="164" spans="1:5" ht="25.5">
      <c r="A164" s="35" t="s">
        <v>57</v>
      </c>
      <c r="E164" s="40" t="s">
        <v>570</v>
      </c>
    </row>
    <row r="165" spans="1:5" ht="140.25">
      <c r="A165" t="s">
        <v>58</v>
      </c>
      <c r="E165" s="39" t="s">
        <v>663</v>
      </c>
    </row>
    <row r="166" spans="1:16" ht="12.75">
      <c r="A166" t="s">
        <v>50</v>
      </c>
      <c s="34" t="s">
        <v>207</v>
      </c>
      <c s="34" t="s">
        <v>664</v>
      </c>
      <c s="35" t="s">
        <v>5</v>
      </c>
      <c s="6" t="s">
        <v>665</v>
      </c>
      <c s="36" t="s">
        <v>101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28</v>
      </c>
    </row>
    <row r="167" spans="1:5" ht="12.75">
      <c r="A167" s="35" t="s">
        <v>55</v>
      </c>
      <c r="E167" s="39" t="s">
        <v>665</v>
      </c>
    </row>
    <row r="168" spans="1:5" ht="25.5">
      <c r="A168" s="35" t="s">
        <v>57</v>
      </c>
      <c r="E168" s="40" t="s">
        <v>666</v>
      </c>
    </row>
    <row r="169" spans="1:5" ht="140.25">
      <c r="A169" t="s">
        <v>58</v>
      </c>
      <c r="E169" s="39" t="s">
        <v>667</v>
      </c>
    </row>
    <row r="170" spans="1:16" ht="12.75">
      <c r="A170" t="s">
        <v>50</v>
      </c>
      <c s="34" t="s">
        <v>209</v>
      </c>
      <c s="34" t="s">
        <v>668</v>
      </c>
      <c s="35" t="s">
        <v>5</v>
      </c>
      <c s="6" t="s">
        <v>669</v>
      </c>
      <c s="36" t="s">
        <v>101</v>
      </c>
      <c s="37">
        <v>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12.75">
      <c r="A171" s="35" t="s">
        <v>55</v>
      </c>
      <c r="E171" s="39" t="s">
        <v>669</v>
      </c>
    </row>
    <row r="172" spans="1:5" ht="12.75">
      <c r="A172" s="35" t="s">
        <v>57</v>
      </c>
      <c r="E172" s="40" t="s">
        <v>5</v>
      </c>
    </row>
    <row r="173" spans="1:5" ht="89.25">
      <c r="A173" t="s">
        <v>58</v>
      </c>
      <c r="E173" s="39" t="s">
        <v>670</v>
      </c>
    </row>
    <row r="174" spans="1:16" ht="12.75">
      <c r="A174" t="s">
        <v>50</v>
      </c>
      <c s="34" t="s">
        <v>211</v>
      </c>
      <c s="34" t="s">
        <v>671</v>
      </c>
      <c s="35" t="s">
        <v>5</v>
      </c>
      <c s="6" t="s">
        <v>672</v>
      </c>
      <c s="36" t="s">
        <v>101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499</v>
      </c>
      <c>
        <f>(M174*21)/100</f>
      </c>
      <c t="s">
        <v>28</v>
      </c>
    </row>
    <row r="175" spans="1:5" ht="12.75">
      <c r="A175" s="35" t="s">
        <v>55</v>
      </c>
      <c r="E175" s="39" t="s">
        <v>672</v>
      </c>
    </row>
    <row r="176" spans="1:5" ht="12.75">
      <c r="A176" s="35" t="s">
        <v>57</v>
      </c>
      <c r="E176" s="40" t="s">
        <v>5</v>
      </c>
    </row>
    <row r="177" spans="1:5" ht="89.25">
      <c r="A177" t="s">
        <v>58</v>
      </c>
      <c r="E177" s="39" t="s">
        <v>670</v>
      </c>
    </row>
    <row r="178" spans="1:16" ht="12.75">
      <c r="A178" t="s">
        <v>50</v>
      </c>
      <c s="34" t="s">
        <v>213</v>
      </c>
      <c s="34" t="s">
        <v>673</v>
      </c>
      <c s="35" t="s">
        <v>5</v>
      </c>
      <c s="6" t="s">
        <v>674</v>
      </c>
      <c s="36" t="s">
        <v>101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499</v>
      </c>
      <c>
        <f>(M178*21)/100</f>
      </c>
      <c t="s">
        <v>28</v>
      </c>
    </row>
    <row r="179" spans="1:5" ht="12.75">
      <c r="A179" s="35" t="s">
        <v>55</v>
      </c>
      <c r="E179" s="39" t="s">
        <v>674</v>
      </c>
    </row>
    <row r="180" spans="1:5" ht="12.75">
      <c r="A180" s="35" t="s">
        <v>57</v>
      </c>
      <c r="E180" s="40" t="s">
        <v>5</v>
      </c>
    </row>
    <row r="181" spans="1:5" ht="89.25">
      <c r="A181" t="s">
        <v>58</v>
      </c>
      <c r="E181" s="39" t="s">
        <v>670</v>
      </c>
    </row>
    <row r="182" spans="1:16" ht="25.5">
      <c r="A182" t="s">
        <v>50</v>
      </c>
      <c s="34" t="s">
        <v>215</v>
      </c>
      <c s="34" t="s">
        <v>675</v>
      </c>
      <c s="35" t="s">
        <v>5</v>
      </c>
      <c s="6" t="s">
        <v>676</v>
      </c>
      <c s="36" t="s">
        <v>101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499</v>
      </c>
      <c>
        <f>(M182*21)/100</f>
      </c>
      <c t="s">
        <v>28</v>
      </c>
    </row>
    <row r="183" spans="1:5" ht="25.5">
      <c r="A183" s="35" t="s">
        <v>55</v>
      </c>
      <c r="E183" s="39" t="s">
        <v>676</v>
      </c>
    </row>
    <row r="184" spans="1:5" ht="12.75">
      <c r="A184" s="35" t="s">
        <v>57</v>
      </c>
      <c r="E184" s="40" t="s">
        <v>5</v>
      </c>
    </row>
    <row r="185" spans="1:5" ht="140.25">
      <c r="A185" t="s">
        <v>58</v>
      </c>
      <c r="E185" s="39" t="s">
        <v>677</v>
      </c>
    </row>
    <row r="186" spans="1:16" ht="25.5">
      <c r="A186" t="s">
        <v>50</v>
      </c>
      <c s="34" t="s">
        <v>217</v>
      </c>
      <c s="34" t="s">
        <v>678</v>
      </c>
      <c s="35" t="s">
        <v>5</v>
      </c>
      <c s="6" t="s">
        <v>679</v>
      </c>
      <c s="36" t="s">
        <v>101</v>
      </c>
      <c s="37">
        <v>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499</v>
      </c>
      <c>
        <f>(M186*21)/100</f>
      </c>
      <c t="s">
        <v>28</v>
      </c>
    </row>
    <row r="187" spans="1:5" ht="25.5">
      <c r="A187" s="35" t="s">
        <v>55</v>
      </c>
      <c r="E187" s="39" t="s">
        <v>679</v>
      </c>
    </row>
    <row r="188" spans="1:5" ht="12.75">
      <c r="A188" s="35" t="s">
        <v>57</v>
      </c>
      <c r="E188" s="40" t="s">
        <v>5</v>
      </c>
    </row>
    <row r="189" spans="1:5" ht="153">
      <c r="A189" t="s">
        <v>58</v>
      </c>
      <c r="E189" s="39" t="s">
        <v>680</v>
      </c>
    </row>
    <row r="190" spans="1:16" ht="12.75">
      <c r="A190" t="s">
        <v>50</v>
      </c>
      <c s="34" t="s">
        <v>373</v>
      </c>
      <c s="34" t="s">
        <v>681</v>
      </c>
      <c s="35" t="s">
        <v>5</v>
      </c>
      <c s="6" t="s">
        <v>682</v>
      </c>
      <c s="36" t="s">
        <v>101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28</v>
      </c>
    </row>
    <row r="191" spans="1:5" ht="12.75">
      <c r="A191" s="35" t="s">
        <v>55</v>
      </c>
      <c r="E191" s="39" t="s">
        <v>682</v>
      </c>
    </row>
    <row r="192" spans="1:5" ht="12.75">
      <c r="A192" s="35" t="s">
        <v>57</v>
      </c>
      <c r="E192" s="40" t="s">
        <v>5</v>
      </c>
    </row>
    <row r="193" spans="1:5" ht="153">
      <c r="A193" t="s">
        <v>58</v>
      </c>
      <c r="E193" s="39" t="s">
        <v>680</v>
      </c>
    </row>
    <row r="194" spans="1:16" ht="12.75">
      <c r="A194" t="s">
        <v>50</v>
      </c>
      <c s="34" t="s">
        <v>374</v>
      </c>
      <c s="34" t="s">
        <v>683</v>
      </c>
      <c s="35" t="s">
        <v>5</v>
      </c>
      <c s="6" t="s">
        <v>684</v>
      </c>
      <c s="36" t="s">
        <v>101</v>
      </c>
      <c s="37">
        <v>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28</v>
      </c>
    </row>
    <row r="195" spans="1:5" ht="12.75">
      <c r="A195" s="35" t="s">
        <v>55</v>
      </c>
      <c r="E195" s="39" t="s">
        <v>684</v>
      </c>
    </row>
    <row r="196" spans="1:5" ht="12.75">
      <c r="A196" s="35" t="s">
        <v>57</v>
      </c>
      <c r="E196" s="40" t="s">
        <v>5</v>
      </c>
    </row>
    <row r="197" spans="1:5" ht="153">
      <c r="A197" t="s">
        <v>58</v>
      </c>
      <c r="E197" s="39" t="s">
        <v>680</v>
      </c>
    </row>
    <row r="198" spans="1:16" ht="12.75">
      <c r="A198" t="s">
        <v>50</v>
      </c>
      <c s="34" t="s">
        <v>378</v>
      </c>
      <c s="34" t="s">
        <v>685</v>
      </c>
      <c s="35" t="s">
        <v>5</v>
      </c>
      <c s="6" t="s">
        <v>686</v>
      </c>
      <c s="36" t="s">
        <v>101</v>
      </c>
      <c s="37">
        <v>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499</v>
      </c>
      <c>
        <f>(M198*21)/100</f>
      </c>
      <c t="s">
        <v>28</v>
      </c>
    </row>
    <row r="199" spans="1:5" ht="12.75">
      <c r="A199" s="35" t="s">
        <v>55</v>
      </c>
      <c r="E199" s="39" t="s">
        <v>686</v>
      </c>
    </row>
    <row r="200" spans="1:5" ht="12.75">
      <c r="A200" s="35" t="s">
        <v>57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12.75">
      <c r="A202" t="s">
        <v>50</v>
      </c>
      <c s="34" t="s">
        <v>379</v>
      </c>
      <c s="34" t="s">
        <v>687</v>
      </c>
      <c s="35" t="s">
        <v>5</v>
      </c>
      <c s="6" t="s">
        <v>688</v>
      </c>
      <c s="36" t="s">
        <v>101</v>
      </c>
      <c s="37">
        <v>13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28</v>
      </c>
    </row>
    <row r="203" spans="1:5" ht="12.75">
      <c r="A203" s="35" t="s">
        <v>55</v>
      </c>
      <c r="E203" s="39" t="s">
        <v>688</v>
      </c>
    </row>
    <row r="204" spans="1:5" ht="12.75">
      <c r="A204" s="35" t="s">
        <v>57</v>
      </c>
      <c r="E204" s="40" t="s">
        <v>5</v>
      </c>
    </row>
    <row r="205" spans="1:5" ht="178.5">
      <c r="A205" t="s">
        <v>58</v>
      </c>
      <c r="E205" s="39" t="s">
        <v>689</v>
      </c>
    </row>
    <row r="206" spans="1:16" ht="12.75">
      <c r="A206" t="s">
        <v>50</v>
      </c>
      <c s="34" t="s">
        <v>383</v>
      </c>
      <c s="34" t="s">
        <v>690</v>
      </c>
      <c s="35" t="s">
        <v>5</v>
      </c>
      <c s="6" t="s">
        <v>691</v>
      </c>
      <c s="36" t="s">
        <v>101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28</v>
      </c>
    </row>
    <row r="207" spans="1:5" ht="12.75">
      <c r="A207" s="35" t="s">
        <v>55</v>
      </c>
      <c r="E207" s="39" t="s">
        <v>691</v>
      </c>
    </row>
    <row r="208" spans="1:5" ht="12.75">
      <c r="A208" s="35" t="s">
        <v>57</v>
      </c>
      <c r="E208" s="40" t="s">
        <v>5</v>
      </c>
    </row>
    <row r="209" spans="1:5" ht="153">
      <c r="A209" t="s">
        <v>58</v>
      </c>
      <c r="E209" s="39" t="s">
        <v>692</v>
      </c>
    </row>
    <row r="210" spans="1:16" ht="12.75">
      <c r="A210" t="s">
        <v>50</v>
      </c>
      <c s="34" t="s">
        <v>387</v>
      </c>
      <c s="34" t="s">
        <v>693</v>
      </c>
      <c s="35" t="s">
        <v>5</v>
      </c>
      <c s="6" t="s">
        <v>694</v>
      </c>
      <c s="36" t="s">
        <v>101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499</v>
      </c>
      <c>
        <f>(M210*21)/100</f>
      </c>
      <c t="s">
        <v>28</v>
      </c>
    </row>
    <row r="211" spans="1:5" ht="12.75">
      <c r="A211" s="35" t="s">
        <v>55</v>
      </c>
      <c r="E211" s="39" t="s">
        <v>694</v>
      </c>
    </row>
    <row r="212" spans="1:5" ht="12.75">
      <c r="A212" s="35" t="s">
        <v>57</v>
      </c>
      <c r="E212" s="40" t="s">
        <v>5</v>
      </c>
    </row>
    <row r="213" spans="1:5" ht="140.25">
      <c r="A213" t="s">
        <v>58</v>
      </c>
      <c r="E213" s="39" t="s">
        <v>677</v>
      </c>
    </row>
    <row r="214" spans="1:16" ht="12.75">
      <c r="A214" t="s">
        <v>50</v>
      </c>
      <c s="34" t="s">
        <v>391</v>
      </c>
      <c s="34" t="s">
        <v>695</v>
      </c>
      <c s="35" t="s">
        <v>5</v>
      </c>
      <c s="6" t="s">
        <v>696</v>
      </c>
      <c s="36" t="s">
        <v>249</v>
      </c>
      <c s="37">
        <v>975.6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28</v>
      </c>
    </row>
    <row r="215" spans="1:5" ht="12.75">
      <c r="A215" s="35" t="s">
        <v>55</v>
      </c>
      <c r="E215" s="39" t="s">
        <v>696</v>
      </c>
    </row>
    <row r="216" spans="1:5" ht="25.5">
      <c r="A216" s="35" t="s">
        <v>57</v>
      </c>
      <c r="E216" s="40" t="s">
        <v>697</v>
      </c>
    </row>
    <row r="217" spans="1:5" ht="153">
      <c r="A217" t="s">
        <v>58</v>
      </c>
      <c r="E217" s="39" t="s">
        <v>698</v>
      </c>
    </row>
    <row r="218" spans="1:16" ht="12.75">
      <c r="A218" t="s">
        <v>50</v>
      </c>
      <c s="34" t="s">
        <v>395</v>
      </c>
      <c s="34" t="s">
        <v>699</v>
      </c>
      <c s="35" t="s">
        <v>5</v>
      </c>
      <c s="6" t="s">
        <v>700</v>
      </c>
      <c s="36" t="s">
        <v>61</v>
      </c>
      <c s="37">
        <v>22.1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499</v>
      </c>
      <c>
        <f>(M218*21)/100</f>
      </c>
      <c t="s">
        <v>28</v>
      </c>
    </row>
    <row r="219" spans="1:5" ht="12.75">
      <c r="A219" s="35" t="s">
        <v>55</v>
      </c>
      <c r="E219" s="39" t="s">
        <v>700</v>
      </c>
    </row>
    <row r="220" spans="1:5" ht="12.75">
      <c r="A220" s="35" t="s">
        <v>57</v>
      </c>
      <c r="E220" s="40" t="s">
        <v>5</v>
      </c>
    </row>
    <row r="221" spans="1:5" ht="25.5">
      <c r="A221" t="s">
        <v>58</v>
      </c>
      <c r="E221" s="39" t="s">
        <v>701</v>
      </c>
    </row>
    <row r="222" spans="1:16" ht="12.75">
      <c r="A222" t="s">
        <v>50</v>
      </c>
      <c s="34" t="s">
        <v>399</v>
      </c>
      <c s="34" t="s">
        <v>702</v>
      </c>
      <c s="35" t="s">
        <v>5</v>
      </c>
      <c s="6" t="s">
        <v>703</v>
      </c>
      <c s="36" t="s">
        <v>61</v>
      </c>
      <c s="37">
        <v>6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499</v>
      </c>
      <c>
        <f>(M222*21)/100</f>
      </c>
      <c t="s">
        <v>28</v>
      </c>
    </row>
    <row r="223" spans="1:5" ht="12.75">
      <c r="A223" s="35" t="s">
        <v>55</v>
      </c>
      <c r="E223" s="39" t="s">
        <v>703</v>
      </c>
    </row>
    <row r="224" spans="1:5" ht="12.75">
      <c r="A224" s="35" t="s">
        <v>57</v>
      </c>
      <c r="E224" s="40" t="s">
        <v>5</v>
      </c>
    </row>
    <row r="225" spans="1:5" ht="76.5">
      <c r="A225" t="s">
        <v>58</v>
      </c>
      <c r="E225" s="39" t="s">
        <v>704</v>
      </c>
    </row>
    <row r="226" spans="1:16" ht="12.75">
      <c r="A226" t="s">
        <v>50</v>
      </c>
      <c s="34" t="s">
        <v>403</v>
      </c>
      <c s="34" t="s">
        <v>705</v>
      </c>
      <c s="35" t="s">
        <v>5</v>
      </c>
      <c s="6" t="s">
        <v>706</v>
      </c>
      <c s="36" t="s">
        <v>53</v>
      </c>
      <c s="37">
        <v>992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28</v>
      </c>
    </row>
    <row r="227" spans="1:5" ht="12.75">
      <c r="A227" s="35" t="s">
        <v>55</v>
      </c>
      <c r="E227" s="39" t="s">
        <v>706</v>
      </c>
    </row>
    <row r="228" spans="1:5" ht="25.5">
      <c r="A228" s="35" t="s">
        <v>57</v>
      </c>
      <c r="E228" s="40" t="s">
        <v>707</v>
      </c>
    </row>
    <row r="229" spans="1:5" ht="140.25">
      <c r="A229" t="s">
        <v>58</v>
      </c>
      <c r="E229" s="39" t="s">
        <v>708</v>
      </c>
    </row>
    <row r="230" spans="1:16" ht="25.5">
      <c r="A230" t="s">
        <v>50</v>
      </c>
      <c s="34" t="s">
        <v>407</v>
      </c>
      <c s="34" t="s">
        <v>709</v>
      </c>
      <c s="35" t="s">
        <v>5</v>
      </c>
      <c s="6" t="s">
        <v>710</v>
      </c>
      <c s="36" t="s">
        <v>711</v>
      </c>
      <c s="37">
        <v>992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28</v>
      </c>
    </row>
    <row r="231" spans="1:5" ht="25.5">
      <c r="A231" s="35" t="s">
        <v>55</v>
      </c>
      <c r="E231" s="39" t="s">
        <v>710</v>
      </c>
    </row>
    <row r="232" spans="1:5" ht="25.5">
      <c r="A232" s="35" t="s">
        <v>57</v>
      </c>
      <c r="E232" s="40" t="s">
        <v>712</v>
      </c>
    </row>
    <row r="233" spans="1:5" ht="140.25">
      <c r="A233" t="s">
        <v>58</v>
      </c>
      <c r="E233" s="39" t="s">
        <v>713</v>
      </c>
    </row>
    <row r="234" spans="1:16" ht="25.5">
      <c r="A234" t="s">
        <v>50</v>
      </c>
      <c s="34" t="s">
        <v>411</v>
      </c>
      <c s="34" t="s">
        <v>714</v>
      </c>
      <c s="35" t="s">
        <v>5</v>
      </c>
      <c s="6" t="s">
        <v>715</v>
      </c>
      <c s="36" t="s">
        <v>61</v>
      </c>
      <c s="37">
        <v>100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28</v>
      </c>
    </row>
    <row r="235" spans="1:5" ht="38.25">
      <c r="A235" s="35" t="s">
        <v>55</v>
      </c>
      <c r="E235" s="39" t="s">
        <v>716</v>
      </c>
    </row>
    <row r="236" spans="1:5" ht="25.5">
      <c r="A236" s="35" t="s">
        <v>57</v>
      </c>
      <c r="E236" s="40" t="s">
        <v>717</v>
      </c>
    </row>
    <row r="237" spans="1:5" ht="204">
      <c r="A237" t="s">
        <v>58</v>
      </c>
      <c r="E237" s="39" t="s">
        <v>718</v>
      </c>
    </row>
    <row r="238" spans="1:16" ht="25.5">
      <c r="A238" t="s">
        <v>50</v>
      </c>
      <c s="34" t="s">
        <v>415</v>
      </c>
      <c s="34" t="s">
        <v>719</v>
      </c>
      <c s="35" t="s">
        <v>5</v>
      </c>
      <c s="6" t="s">
        <v>720</v>
      </c>
      <c s="36" t="s">
        <v>61</v>
      </c>
      <c s="37">
        <v>602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28</v>
      </c>
    </row>
    <row r="239" spans="1:5" ht="38.25">
      <c r="A239" s="35" t="s">
        <v>55</v>
      </c>
      <c r="E239" s="39" t="s">
        <v>721</v>
      </c>
    </row>
    <row r="240" spans="1:5" ht="25.5">
      <c r="A240" s="35" t="s">
        <v>57</v>
      </c>
      <c r="E240" s="40" t="s">
        <v>722</v>
      </c>
    </row>
    <row r="241" spans="1:5" ht="204">
      <c r="A241" t="s">
        <v>58</v>
      </c>
      <c r="E241" s="39" t="s">
        <v>718</v>
      </c>
    </row>
    <row r="242" spans="1:16" ht="38.25">
      <c r="A242" t="s">
        <v>50</v>
      </c>
      <c s="34" t="s">
        <v>419</v>
      </c>
      <c s="34" t="s">
        <v>723</v>
      </c>
      <c s="35" t="s">
        <v>5</v>
      </c>
      <c s="6" t="s">
        <v>724</v>
      </c>
      <c s="36" t="s">
        <v>61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28</v>
      </c>
    </row>
    <row r="243" spans="1:5" ht="38.25">
      <c r="A243" s="35" t="s">
        <v>55</v>
      </c>
      <c r="E243" s="39" t="s">
        <v>724</v>
      </c>
    </row>
    <row r="244" spans="1:5" ht="25.5">
      <c r="A244" s="35" t="s">
        <v>57</v>
      </c>
      <c r="E244" s="40" t="s">
        <v>725</v>
      </c>
    </row>
    <row r="245" spans="1:5" ht="229.5">
      <c r="A245" t="s">
        <v>58</v>
      </c>
      <c r="E245" s="39" t="s">
        <v>726</v>
      </c>
    </row>
    <row r="246" spans="1:16" ht="12.75">
      <c r="A246" t="s">
        <v>50</v>
      </c>
      <c s="34" t="s">
        <v>423</v>
      </c>
      <c s="34" t="s">
        <v>727</v>
      </c>
      <c s="35" t="s">
        <v>5</v>
      </c>
      <c s="6" t="s">
        <v>728</v>
      </c>
      <c s="36" t="s">
        <v>101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28</v>
      </c>
    </row>
    <row r="247" spans="1:5" ht="12.75">
      <c r="A247" s="35" t="s">
        <v>55</v>
      </c>
      <c r="E247" s="39" t="s">
        <v>728</v>
      </c>
    </row>
    <row r="248" spans="1:5" ht="12.75">
      <c r="A248" s="35" t="s">
        <v>57</v>
      </c>
      <c r="E248" s="40" t="s">
        <v>5</v>
      </c>
    </row>
    <row r="249" spans="1:5" ht="127.5">
      <c r="A249" t="s">
        <v>58</v>
      </c>
      <c r="E249" s="39" t="s">
        <v>729</v>
      </c>
    </row>
    <row r="250" spans="1:16" ht="12.75">
      <c r="A250" t="s">
        <v>50</v>
      </c>
      <c s="34" t="s">
        <v>427</v>
      </c>
      <c s="34" t="s">
        <v>730</v>
      </c>
      <c s="35" t="s">
        <v>5</v>
      </c>
      <c s="6" t="s">
        <v>731</v>
      </c>
      <c s="36" t="s">
        <v>101</v>
      </c>
      <c s="37">
        <v>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28</v>
      </c>
    </row>
    <row r="251" spans="1:5" ht="12.75">
      <c r="A251" s="35" t="s">
        <v>55</v>
      </c>
      <c r="E251" s="39" t="s">
        <v>731</v>
      </c>
    </row>
    <row r="252" spans="1:5" ht="12.75">
      <c r="A252" s="35" t="s">
        <v>57</v>
      </c>
      <c r="E252" s="40" t="s">
        <v>5</v>
      </c>
    </row>
    <row r="253" spans="1:5" ht="127.5">
      <c r="A253" t="s">
        <v>58</v>
      </c>
      <c r="E253" s="39" t="s">
        <v>729</v>
      </c>
    </row>
    <row r="254" spans="1:16" ht="12.75">
      <c r="A254" t="s">
        <v>50</v>
      </c>
      <c s="34" t="s">
        <v>431</v>
      </c>
      <c s="34" t="s">
        <v>732</v>
      </c>
      <c s="35" t="s">
        <v>5</v>
      </c>
      <c s="6" t="s">
        <v>733</v>
      </c>
      <c s="36" t="s">
        <v>53</v>
      </c>
      <c s="37">
        <v>3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28</v>
      </c>
    </row>
    <row r="255" spans="1:5" ht="12.75">
      <c r="A255" s="35" t="s">
        <v>55</v>
      </c>
      <c r="E255" s="39" t="s">
        <v>733</v>
      </c>
    </row>
    <row r="256" spans="1:5" ht="25.5">
      <c r="A256" s="35" t="s">
        <v>57</v>
      </c>
      <c r="E256" s="40" t="s">
        <v>734</v>
      </c>
    </row>
    <row r="257" spans="1:5" ht="114.75">
      <c r="A257" t="s">
        <v>58</v>
      </c>
      <c r="E257" s="39" t="s">
        <v>735</v>
      </c>
    </row>
    <row r="258" spans="1:13" ht="12.75">
      <c r="A258" t="s">
        <v>47</v>
      </c>
      <c r="C258" s="31" t="s">
        <v>219</v>
      </c>
      <c r="E258" s="33" t="s">
        <v>220</v>
      </c>
      <c r="J258" s="32">
        <f>0</f>
      </c>
      <c s="32">
        <f>0</f>
      </c>
      <c s="32">
        <f>0+L259+L263+L267+L271+L275+L279+L283+L287</f>
      </c>
      <c s="32">
        <f>0+M259+M263+M267+M271+M275+M279+M283+M287</f>
      </c>
    </row>
    <row r="259" spans="1:16" ht="38.25">
      <c r="A259" t="s">
        <v>50</v>
      </c>
      <c s="34" t="s">
        <v>48</v>
      </c>
      <c s="34" t="s">
        <v>221</v>
      </c>
      <c s="35" t="s">
        <v>222</v>
      </c>
      <c s="6" t="s">
        <v>223</v>
      </c>
      <c s="36" t="s">
        <v>224</v>
      </c>
      <c s="37">
        <v>22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225</v>
      </c>
      <c>
        <f>(M259*21)/100</f>
      </c>
      <c t="s">
        <v>28</v>
      </c>
    </row>
    <row r="260" spans="1:5" ht="25.5">
      <c r="A260" s="35" t="s">
        <v>55</v>
      </c>
      <c r="E260" s="39" t="s">
        <v>226</v>
      </c>
    </row>
    <row r="261" spans="1:5" ht="12.75">
      <c r="A261" s="35" t="s">
        <v>57</v>
      </c>
      <c r="E261" s="40" t="s">
        <v>5</v>
      </c>
    </row>
    <row r="262" spans="1:5" ht="153">
      <c r="A262" t="s">
        <v>58</v>
      </c>
      <c r="E262" s="39" t="s">
        <v>736</v>
      </c>
    </row>
    <row r="263" spans="1:16" ht="25.5">
      <c r="A263" t="s">
        <v>50</v>
      </c>
      <c s="34" t="s">
        <v>28</v>
      </c>
      <c s="34" t="s">
        <v>737</v>
      </c>
      <c s="35" t="s">
        <v>738</v>
      </c>
      <c s="6" t="s">
        <v>739</v>
      </c>
      <c s="36" t="s">
        <v>224</v>
      </c>
      <c s="37">
        <v>10.27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225</v>
      </c>
      <c>
        <f>(M263*21)/100</f>
      </c>
      <c t="s">
        <v>28</v>
      </c>
    </row>
    <row r="264" spans="1:5" ht="38.25">
      <c r="A264" s="35" t="s">
        <v>55</v>
      </c>
      <c r="E264" s="39" t="s">
        <v>740</v>
      </c>
    </row>
    <row r="265" spans="1:5" ht="12.75">
      <c r="A265" s="35" t="s">
        <v>57</v>
      </c>
      <c r="E265" s="40" t="s">
        <v>5</v>
      </c>
    </row>
    <row r="266" spans="1:5" ht="153">
      <c r="A266" t="s">
        <v>58</v>
      </c>
      <c r="E266" s="39" t="s">
        <v>736</v>
      </c>
    </row>
    <row r="267" spans="1:16" ht="25.5">
      <c r="A267" t="s">
        <v>50</v>
      </c>
      <c s="34" t="s">
        <v>26</v>
      </c>
      <c s="34" t="s">
        <v>741</v>
      </c>
      <c s="35" t="s">
        <v>742</v>
      </c>
      <c s="6" t="s">
        <v>743</v>
      </c>
      <c s="36" t="s">
        <v>224</v>
      </c>
      <c s="37">
        <v>7.256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225</v>
      </c>
      <c>
        <f>(M267*21)/100</f>
      </c>
      <c t="s">
        <v>28</v>
      </c>
    </row>
    <row r="268" spans="1:5" ht="25.5">
      <c r="A268" s="35" t="s">
        <v>55</v>
      </c>
      <c r="E268" s="39" t="s">
        <v>744</v>
      </c>
    </row>
    <row r="269" spans="1:5" ht="63.75">
      <c r="A269" s="35" t="s">
        <v>57</v>
      </c>
      <c r="E269" s="40" t="s">
        <v>745</v>
      </c>
    </row>
    <row r="270" spans="1:5" ht="153">
      <c r="A270" t="s">
        <v>58</v>
      </c>
      <c r="E270" s="39" t="s">
        <v>736</v>
      </c>
    </row>
    <row r="271" spans="1:16" ht="25.5">
      <c r="A271" t="s">
        <v>50</v>
      </c>
      <c s="34" t="s">
        <v>63</v>
      </c>
      <c s="34" t="s">
        <v>746</v>
      </c>
      <c s="35" t="s">
        <v>747</v>
      </c>
      <c s="6" t="s">
        <v>748</v>
      </c>
      <c s="36" t="s">
        <v>224</v>
      </c>
      <c s="37">
        <v>200.8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225</v>
      </c>
      <c>
        <f>(M271*21)/100</f>
      </c>
      <c t="s">
        <v>28</v>
      </c>
    </row>
    <row r="272" spans="1:5" ht="25.5">
      <c r="A272" s="35" t="s">
        <v>55</v>
      </c>
      <c r="E272" s="39" t="s">
        <v>749</v>
      </c>
    </row>
    <row r="273" spans="1:5" ht="25.5">
      <c r="A273" s="35" t="s">
        <v>57</v>
      </c>
      <c r="E273" s="40" t="s">
        <v>750</v>
      </c>
    </row>
    <row r="274" spans="1:5" ht="153">
      <c r="A274" t="s">
        <v>58</v>
      </c>
      <c r="E274" s="39" t="s">
        <v>736</v>
      </c>
    </row>
    <row r="275" spans="1:16" ht="25.5">
      <c r="A275" t="s">
        <v>50</v>
      </c>
      <c s="34" t="s">
        <v>67</v>
      </c>
      <c s="34" t="s">
        <v>751</v>
      </c>
      <c s="35" t="s">
        <v>752</v>
      </c>
      <c s="6" t="s">
        <v>753</v>
      </c>
      <c s="36" t="s">
        <v>224</v>
      </c>
      <c s="37">
        <v>0.146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225</v>
      </c>
      <c>
        <f>(M275*21)/100</f>
      </c>
      <c t="s">
        <v>28</v>
      </c>
    </row>
    <row r="276" spans="1:5" ht="25.5">
      <c r="A276" s="35" t="s">
        <v>55</v>
      </c>
      <c r="E276" s="39" t="s">
        <v>754</v>
      </c>
    </row>
    <row r="277" spans="1:5" ht="12.75">
      <c r="A277" s="35" t="s">
        <v>57</v>
      </c>
      <c r="E277" s="40" t="s">
        <v>755</v>
      </c>
    </row>
    <row r="278" spans="1:5" ht="153">
      <c r="A278" t="s">
        <v>58</v>
      </c>
      <c r="E278" s="39" t="s">
        <v>736</v>
      </c>
    </row>
    <row r="279" spans="1:16" ht="25.5">
      <c r="A279" t="s">
        <v>50</v>
      </c>
      <c s="34" t="s">
        <v>27</v>
      </c>
      <c s="34" t="s">
        <v>756</v>
      </c>
      <c s="35" t="s">
        <v>757</v>
      </c>
      <c s="6" t="s">
        <v>758</v>
      </c>
      <c s="36" t="s">
        <v>224</v>
      </c>
      <c s="37">
        <v>0.442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225</v>
      </c>
      <c>
        <f>(M279*21)/100</f>
      </c>
      <c t="s">
        <v>28</v>
      </c>
    </row>
    <row r="280" spans="1:5" ht="25.5">
      <c r="A280" s="35" t="s">
        <v>55</v>
      </c>
      <c r="E280" s="39" t="s">
        <v>759</v>
      </c>
    </row>
    <row r="281" spans="1:5" ht="51">
      <c r="A281" s="35" t="s">
        <v>57</v>
      </c>
      <c r="E281" s="40" t="s">
        <v>760</v>
      </c>
    </row>
    <row r="282" spans="1:5" ht="153">
      <c r="A282" t="s">
        <v>58</v>
      </c>
      <c r="E282" s="39" t="s">
        <v>736</v>
      </c>
    </row>
    <row r="283" spans="1:16" ht="38.25">
      <c r="A283" t="s">
        <v>50</v>
      </c>
      <c s="34" t="s">
        <v>76</v>
      </c>
      <c s="34" t="s">
        <v>761</v>
      </c>
      <c s="35" t="s">
        <v>762</v>
      </c>
      <c s="6" t="s">
        <v>763</v>
      </c>
      <c s="36" t="s">
        <v>224</v>
      </c>
      <c s="37">
        <v>27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225</v>
      </c>
      <c>
        <f>(M283*21)/100</f>
      </c>
      <c t="s">
        <v>28</v>
      </c>
    </row>
    <row r="284" spans="1:5" ht="25.5">
      <c r="A284" s="35" t="s">
        <v>55</v>
      </c>
      <c r="E284" s="39" t="s">
        <v>764</v>
      </c>
    </row>
    <row r="285" spans="1:5" ht="25.5">
      <c r="A285" s="35" t="s">
        <v>57</v>
      </c>
      <c r="E285" s="40" t="s">
        <v>765</v>
      </c>
    </row>
    <row r="286" spans="1:5" ht="153">
      <c r="A286" t="s">
        <v>58</v>
      </c>
      <c r="E286" s="39" t="s">
        <v>736</v>
      </c>
    </row>
    <row r="287" spans="1:16" ht="25.5">
      <c r="A287" t="s">
        <v>50</v>
      </c>
      <c s="34" t="s">
        <v>79</v>
      </c>
      <c s="34" t="s">
        <v>766</v>
      </c>
      <c s="35" t="s">
        <v>767</v>
      </c>
      <c s="6" t="s">
        <v>768</v>
      </c>
      <c s="36" t="s">
        <v>224</v>
      </c>
      <c s="37">
        <v>73.203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225</v>
      </c>
      <c>
        <f>(M287*21)/100</f>
      </c>
      <c t="s">
        <v>28</v>
      </c>
    </row>
    <row r="288" spans="1:5" ht="25.5">
      <c r="A288" s="35" t="s">
        <v>55</v>
      </c>
      <c r="E288" s="39" t="s">
        <v>769</v>
      </c>
    </row>
    <row r="289" spans="1:5" ht="12.75">
      <c r="A289" s="35" t="s">
        <v>57</v>
      </c>
      <c r="E289" s="40" t="s">
        <v>770</v>
      </c>
    </row>
    <row r="290" spans="1:5" ht="153">
      <c r="A290" t="s">
        <v>58</v>
      </c>
      <c r="E290" s="39" t="s">
        <v>736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525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525</v>
      </c>
      <c r="E4" s="26" t="s">
        <v>526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25.5">
      <c r="A8" t="s">
        <v>45</v>
      </c>
      <c r="C8" s="28" t="s">
        <v>773</v>
      </c>
      <c r="E8" s="30" t="s">
        <v>772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67</v>
      </c>
      <c r="E9" s="33" t="s">
        <v>554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48</v>
      </c>
      <c s="34" t="s">
        <v>559</v>
      </c>
      <c s="35" t="s">
        <v>5</v>
      </c>
      <c s="6" t="s">
        <v>560</v>
      </c>
      <c s="36" t="s">
        <v>53</v>
      </c>
      <c s="37">
        <v>133.499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560</v>
      </c>
    </row>
    <row r="12" spans="1:5" ht="12.75">
      <c r="A12" s="35" t="s">
        <v>57</v>
      </c>
      <c r="E12" s="40" t="s">
        <v>774</v>
      </c>
    </row>
    <row r="13" spans="1:5" ht="89.25">
      <c r="A13" t="s">
        <v>58</v>
      </c>
      <c r="E13" s="39" t="s">
        <v>562</v>
      </c>
    </row>
    <row r="14" spans="1:16" ht="25.5">
      <c r="A14" t="s">
        <v>50</v>
      </c>
      <c s="34" t="s">
        <v>28</v>
      </c>
      <c s="34" t="s">
        <v>775</v>
      </c>
      <c s="35" t="s">
        <v>5</v>
      </c>
      <c s="6" t="s">
        <v>776</v>
      </c>
      <c s="36" t="s">
        <v>61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777</v>
      </c>
    </row>
    <row r="16" spans="1:5" ht="12.75">
      <c r="A16" s="35" t="s">
        <v>57</v>
      </c>
      <c r="E16" s="40" t="s">
        <v>5</v>
      </c>
    </row>
    <row r="17" spans="1:5" ht="114.75">
      <c r="A17" t="s">
        <v>58</v>
      </c>
      <c r="E17" s="39" t="s">
        <v>778</v>
      </c>
    </row>
    <row r="18" spans="1:16" ht="25.5">
      <c r="A18" t="s">
        <v>50</v>
      </c>
      <c s="34" t="s">
        <v>26</v>
      </c>
      <c s="34" t="s">
        <v>779</v>
      </c>
      <c s="35" t="s">
        <v>5</v>
      </c>
      <c s="6" t="s">
        <v>780</v>
      </c>
      <c s="36" t="s">
        <v>61</v>
      </c>
      <c s="37">
        <v>736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780</v>
      </c>
    </row>
    <row r="20" spans="1:5" ht="12.75">
      <c r="A20" s="35" t="s">
        <v>57</v>
      </c>
      <c r="E20" s="40" t="s">
        <v>5</v>
      </c>
    </row>
    <row r="21" spans="1:5" ht="102">
      <c r="A21" t="s">
        <v>58</v>
      </c>
      <c r="E21" s="39" t="s">
        <v>781</v>
      </c>
    </row>
    <row r="22" spans="1:16" ht="25.5">
      <c r="A22" t="s">
        <v>50</v>
      </c>
      <c s="34" t="s">
        <v>63</v>
      </c>
      <c s="34" t="s">
        <v>782</v>
      </c>
      <c s="35" t="s">
        <v>5</v>
      </c>
      <c s="6" t="s">
        <v>783</v>
      </c>
      <c s="36" t="s">
        <v>61</v>
      </c>
      <c s="37">
        <v>43.299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38.25">
      <c r="A23" s="35" t="s">
        <v>55</v>
      </c>
      <c r="E23" s="39" t="s">
        <v>784</v>
      </c>
    </row>
    <row r="24" spans="1:5" ht="12.75">
      <c r="A24" s="35" t="s">
        <v>57</v>
      </c>
      <c r="E24" s="40" t="s">
        <v>785</v>
      </c>
    </row>
    <row r="25" spans="1:5" ht="114.75">
      <c r="A25" t="s">
        <v>58</v>
      </c>
      <c r="E25" s="39" t="s">
        <v>778</v>
      </c>
    </row>
    <row r="26" spans="1:16" ht="25.5">
      <c r="A26" t="s">
        <v>50</v>
      </c>
      <c s="34" t="s">
        <v>67</v>
      </c>
      <c s="34" t="s">
        <v>786</v>
      </c>
      <c s="35" t="s">
        <v>5</v>
      </c>
      <c s="6" t="s">
        <v>787</v>
      </c>
      <c s="36" t="s">
        <v>61</v>
      </c>
      <c s="37">
        <v>99.692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788</v>
      </c>
    </row>
    <row r="28" spans="1:5" ht="12.75">
      <c r="A28" s="35" t="s">
        <v>57</v>
      </c>
      <c r="E28" s="40" t="s">
        <v>789</v>
      </c>
    </row>
    <row r="29" spans="1:5" ht="114.75">
      <c r="A29" t="s">
        <v>58</v>
      </c>
      <c r="E29" s="39" t="s">
        <v>778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790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790</v>
      </c>
      <c r="E4" s="26" t="s">
        <v>791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COUNTIFS(L8:L152,"=0",A8:A152,"P")+COUNTIFS(L8:L152,"",A8:A152,"P")+SUM(Q8:Q152)</f>
      </c>
    </row>
    <row r="8" spans="1:13" ht="12.75">
      <c r="A8" t="s">
        <v>45</v>
      </c>
      <c r="C8" s="28" t="s">
        <v>794</v>
      </c>
      <c r="E8" s="30" t="s">
        <v>793</v>
      </c>
      <c r="J8" s="29">
        <f>0+J9+J58+J71+J88+J97+J118+J135</f>
      </c>
      <c s="29">
        <f>0+K9+K58+K71+K88+K97+K118+K135</f>
      </c>
      <c s="29">
        <f>0+L9+L58+L71+L88+L97+L118+L135</f>
      </c>
      <c s="29">
        <f>0+M9+M58+M71+M88+M97+M118+M135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50</v>
      </c>
      <c s="34" t="s">
        <v>27</v>
      </c>
      <c s="34" t="s">
        <v>795</v>
      </c>
      <c s="35" t="s">
        <v>5</v>
      </c>
      <c s="6" t="s">
        <v>796</v>
      </c>
      <c s="36" t="s">
        <v>53</v>
      </c>
      <c s="37">
        <v>2.5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796</v>
      </c>
    </row>
    <row r="12" spans="1:5" ht="12.75">
      <c r="A12" s="35" t="s">
        <v>57</v>
      </c>
      <c r="E12" s="40" t="s">
        <v>5</v>
      </c>
    </row>
    <row r="13" spans="1:5" ht="63.75">
      <c r="A13" t="s">
        <v>58</v>
      </c>
      <c r="E13" s="39" t="s">
        <v>533</v>
      </c>
    </row>
    <row r="14" spans="1:16" ht="12.75">
      <c r="A14" t="s">
        <v>50</v>
      </c>
      <c s="34" t="s">
        <v>76</v>
      </c>
      <c s="34" t="s">
        <v>534</v>
      </c>
      <c s="35" t="s">
        <v>5</v>
      </c>
      <c s="6" t="s">
        <v>535</v>
      </c>
      <c s="36" t="s">
        <v>53</v>
      </c>
      <c s="37">
        <v>3432.6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535</v>
      </c>
    </row>
    <row r="16" spans="1:5" ht="12.75">
      <c r="A16" s="35" t="s">
        <v>57</v>
      </c>
      <c r="E16" s="40" t="s">
        <v>5</v>
      </c>
    </row>
    <row r="17" spans="1:5" ht="395.25">
      <c r="A17" t="s">
        <v>58</v>
      </c>
      <c r="E17" s="39" t="s">
        <v>536</v>
      </c>
    </row>
    <row r="18" spans="1:16" ht="12.75">
      <c r="A18" t="s">
        <v>50</v>
      </c>
      <c s="34" t="s">
        <v>79</v>
      </c>
      <c s="34" t="s">
        <v>797</v>
      </c>
      <c s="35" t="s">
        <v>5</v>
      </c>
      <c s="6" t="s">
        <v>798</v>
      </c>
      <c s="36" t="s">
        <v>53</v>
      </c>
      <c s="37">
        <v>184.4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331.5">
      <c r="A19" s="35" t="s">
        <v>55</v>
      </c>
      <c r="E19" s="39" t="s">
        <v>799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84</v>
      </c>
      <c s="34" t="s">
        <v>51</v>
      </c>
      <c s="35" t="s">
        <v>5</v>
      </c>
      <c s="6" t="s">
        <v>52</v>
      </c>
      <c s="36" t="s">
        <v>53</v>
      </c>
      <c s="37">
        <v>417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52</v>
      </c>
    </row>
    <row r="24" spans="1:5" ht="12.75">
      <c r="A24" s="35" t="s">
        <v>57</v>
      </c>
      <c r="E24" s="40" t="s">
        <v>5</v>
      </c>
    </row>
    <row r="25" spans="1:5" ht="357">
      <c r="A25" t="s">
        <v>58</v>
      </c>
      <c r="E25" s="39" t="s">
        <v>800</v>
      </c>
    </row>
    <row r="26" spans="1:16" ht="12.75">
      <c r="A26" t="s">
        <v>50</v>
      </c>
      <c s="34" t="s">
        <v>91</v>
      </c>
      <c s="34" t="s">
        <v>801</v>
      </c>
      <c s="35" t="s">
        <v>5</v>
      </c>
      <c s="6" t="s">
        <v>802</v>
      </c>
      <c s="36" t="s">
        <v>53</v>
      </c>
      <c s="37">
        <v>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802</v>
      </c>
    </row>
    <row r="28" spans="1:5" ht="12.75">
      <c r="A28" s="35" t="s">
        <v>57</v>
      </c>
      <c r="E28" s="40" t="s">
        <v>5</v>
      </c>
    </row>
    <row r="29" spans="1:5" ht="357">
      <c r="A29" t="s">
        <v>58</v>
      </c>
      <c r="E29" s="39" t="s">
        <v>800</v>
      </c>
    </row>
    <row r="30" spans="1:16" ht="12.75">
      <c r="A30" t="s">
        <v>50</v>
      </c>
      <c s="34" t="s">
        <v>95</v>
      </c>
      <c s="34" t="s">
        <v>537</v>
      </c>
      <c s="35" t="s">
        <v>5</v>
      </c>
      <c s="6" t="s">
        <v>538</v>
      </c>
      <c s="36" t="s">
        <v>53</v>
      </c>
      <c s="37">
        <v>3899.3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538</v>
      </c>
    </row>
    <row r="32" spans="1:5" ht="12.75">
      <c r="A32" s="35" t="s">
        <v>57</v>
      </c>
      <c r="E32" s="40" t="s">
        <v>5</v>
      </c>
    </row>
    <row r="33" spans="1:5" ht="191.25">
      <c r="A33" t="s">
        <v>58</v>
      </c>
      <c r="E33" s="39" t="s">
        <v>540</v>
      </c>
    </row>
    <row r="34" spans="1:16" ht="12.75">
      <c r="A34" t="s">
        <v>50</v>
      </c>
      <c s="34" t="s">
        <v>98</v>
      </c>
      <c s="34" t="s">
        <v>803</v>
      </c>
      <c s="35" t="s">
        <v>5</v>
      </c>
      <c s="6" t="s">
        <v>804</v>
      </c>
      <c s="36" t="s">
        <v>53</v>
      </c>
      <c s="37">
        <v>27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804</v>
      </c>
    </row>
    <row r="36" spans="1:5" ht="12.75">
      <c r="A36" s="35" t="s">
        <v>57</v>
      </c>
      <c r="E36" s="40" t="s">
        <v>5</v>
      </c>
    </row>
    <row r="37" spans="1:5" ht="242.25">
      <c r="A37" t="s">
        <v>58</v>
      </c>
      <c r="E37" s="39" t="s">
        <v>805</v>
      </c>
    </row>
    <row r="38" spans="1:16" ht="12.75">
      <c r="A38" t="s">
        <v>50</v>
      </c>
      <c s="34" t="s">
        <v>71</v>
      </c>
      <c s="34" t="s">
        <v>806</v>
      </c>
      <c s="35" t="s">
        <v>5</v>
      </c>
      <c s="6" t="s">
        <v>807</v>
      </c>
      <c s="36" t="s">
        <v>53</v>
      </c>
      <c s="37">
        <v>157.4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807</v>
      </c>
    </row>
    <row r="40" spans="1:5" ht="12.75">
      <c r="A40" s="35" t="s">
        <v>57</v>
      </c>
      <c r="E40" s="40" t="s">
        <v>5</v>
      </c>
    </row>
    <row r="41" spans="1:5" ht="280.5">
      <c r="A41" t="s">
        <v>58</v>
      </c>
      <c r="E41" s="39" t="s">
        <v>808</v>
      </c>
    </row>
    <row r="42" spans="1:16" ht="12.75">
      <c r="A42" t="s">
        <v>50</v>
      </c>
      <c s="34" t="s">
        <v>77</v>
      </c>
      <c s="34" t="s">
        <v>243</v>
      </c>
      <c s="35" t="s">
        <v>5</v>
      </c>
      <c s="6" t="s">
        <v>244</v>
      </c>
      <c s="36" t="s">
        <v>53</v>
      </c>
      <c s="37">
        <v>258.5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244</v>
      </c>
    </row>
    <row r="44" spans="1:5" ht="12.75">
      <c r="A44" s="35" t="s">
        <v>57</v>
      </c>
      <c r="E44" s="40" t="s">
        <v>5</v>
      </c>
    </row>
    <row r="45" spans="1:5" ht="306">
      <c r="A45" t="s">
        <v>58</v>
      </c>
      <c r="E45" s="39" t="s">
        <v>809</v>
      </c>
    </row>
    <row r="46" spans="1:16" ht="12.75">
      <c r="A46" t="s">
        <v>50</v>
      </c>
      <c s="34" t="s">
        <v>80</v>
      </c>
      <c s="34" t="s">
        <v>810</v>
      </c>
      <c s="35" t="s">
        <v>5</v>
      </c>
      <c s="6" t="s">
        <v>811</v>
      </c>
      <c s="36" t="s">
        <v>249</v>
      </c>
      <c s="37">
        <v>4585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811</v>
      </c>
    </row>
    <row r="48" spans="1:5" ht="12.75">
      <c r="A48" s="35" t="s">
        <v>57</v>
      </c>
      <c r="E48" s="40" t="s">
        <v>5</v>
      </c>
    </row>
    <row r="49" spans="1:5" ht="38.25">
      <c r="A49" t="s">
        <v>58</v>
      </c>
      <c r="E49" s="39" t="s">
        <v>812</v>
      </c>
    </row>
    <row r="50" spans="1:16" ht="12.75">
      <c r="A50" t="s">
        <v>50</v>
      </c>
      <c s="34" t="s">
        <v>85</v>
      </c>
      <c s="34" t="s">
        <v>541</v>
      </c>
      <c s="35" t="s">
        <v>5</v>
      </c>
      <c s="6" t="s">
        <v>542</v>
      </c>
      <c s="36" t="s">
        <v>249</v>
      </c>
      <c s="37">
        <v>1888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499</v>
      </c>
      <c>
        <f>(M50*21)/100</f>
      </c>
      <c t="s">
        <v>28</v>
      </c>
    </row>
    <row r="51" spans="1:5" ht="12.75">
      <c r="A51" s="35" t="s">
        <v>55</v>
      </c>
      <c r="E51" s="39" t="s">
        <v>542</v>
      </c>
    </row>
    <row r="52" spans="1:5" ht="12.75">
      <c r="A52" s="35" t="s">
        <v>57</v>
      </c>
      <c r="E52" s="40" t="s">
        <v>5</v>
      </c>
    </row>
    <row r="53" spans="1:5" ht="25.5">
      <c r="A53" t="s">
        <v>58</v>
      </c>
      <c r="E53" s="39" t="s">
        <v>543</v>
      </c>
    </row>
    <row r="54" spans="1:16" ht="12.75">
      <c r="A54" t="s">
        <v>50</v>
      </c>
      <c s="34" t="s">
        <v>111</v>
      </c>
      <c s="34" t="s">
        <v>544</v>
      </c>
      <c s="35" t="s">
        <v>5</v>
      </c>
      <c s="6" t="s">
        <v>545</v>
      </c>
      <c s="36" t="s">
        <v>249</v>
      </c>
      <c s="37">
        <v>1888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499</v>
      </c>
      <c>
        <f>(M54*21)/100</f>
      </c>
      <c t="s">
        <v>28</v>
      </c>
    </row>
    <row r="55" spans="1:5" ht="12.75">
      <c r="A55" s="35" t="s">
        <v>55</v>
      </c>
      <c r="E55" s="39" t="s">
        <v>545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546</v>
      </c>
    </row>
    <row r="58" spans="1:13" ht="12.75">
      <c r="A58" t="s">
        <v>47</v>
      </c>
      <c r="C58" s="31" t="s">
        <v>28</v>
      </c>
      <c r="E58" s="33" t="s">
        <v>813</v>
      </c>
      <c r="J58" s="32">
        <f>0</f>
      </c>
      <c s="32">
        <f>0</f>
      </c>
      <c s="32">
        <f>0+L59+L63+L67</f>
      </c>
      <c s="32">
        <f>0+M59+M63+M67</f>
      </c>
    </row>
    <row r="59" spans="1:16" ht="12.75">
      <c r="A59" t="s">
        <v>50</v>
      </c>
      <c s="34" t="s">
        <v>114</v>
      </c>
      <c s="34" t="s">
        <v>814</v>
      </c>
      <c s="35" t="s">
        <v>5</v>
      </c>
      <c s="6" t="s">
        <v>815</v>
      </c>
      <c s="36" t="s">
        <v>249</v>
      </c>
      <c s="37">
        <v>3207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815</v>
      </c>
    </row>
    <row r="61" spans="1:5" ht="12.75">
      <c r="A61" s="35" t="s">
        <v>57</v>
      </c>
      <c r="E61" s="40" t="s">
        <v>5</v>
      </c>
    </row>
    <row r="62" spans="1:5" ht="102">
      <c r="A62" t="s">
        <v>58</v>
      </c>
      <c r="E62" s="39" t="s">
        <v>816</v>
      </c>
    </row>
    <row r="63" spans="1:16" ht="12.75">
      <c r="A63" t="s">
        <v>50</v>
      </c>
      <c s="34" t="s">
        <v>117</v>
      </c>
      <c s="34" t="s">
        <v>817</v>
      </c>
      <c s="35" t="s">
        <v>5</v>
      </c>
      <c s="6" t="s">
        <v>818</v>
      </c>
      <c s="36" t="s">
        <v>249</v>
      </c>
      <c s="37">
        <v>970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818</v>
      </c>
    </row>
    <row r="65" spans="1:5" ht="12.75">
      <c r="A65" s="35" t="s">
        <v>57</v>
      </c>
      <c r="E65" s="40" t="s">
        <v>5</v>
      </c>
    </row>
    <row r="66" spans="1:5" ht="102">
      <c r="A66" t="s">
        <v>58</v>
      </c>
      <c r="E66" s="39" t="s">
        <v>816</v>
      </c>
    </row>
    <row r="67" spans="1:16" ht="12.75">
      <c r="A67" t="s">
        <v>50</v>
      </c>
      <c s="34" t="s">
        <v>120</v>
      </c>
      <c s="34" t="s">
        <v>819</v>
      </c>
      <c s="35" t="s">
        <v>5</v>
      </c>
      <c s="6" t="s">
        <v>820</v>
      </c>
      <c s="36" t="s">
        <v>249</v>
      </c>
      <c s="37">
        <v>1888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820</v>
      </c>
    </row>
    <row r="69" spans="1:5" ht="12.75">
      <c r="A69" s="35" t="s">
        <v>57</v>
      </c>
      <c r="E69" s="40" t="s">
        <v>5</v>
      </c>
    </row>
    <row r="70" spans="1:5" ht="102">
      <c r="A70" t="s">
        <v>58</v>
      </c>
      <c r="E70" s="39" t="s">
        <v>821</v>
      </c>
    </row>
    <row r="71" spans="1:13" ht="12.75">
      <c r="A71" t="s">
        <v>47</v>
      </c>
      <c r="C71" s="31" t="s">
        <v>63</v>
      </c>
      <c r="E71" s="33" t="s">
        <v>547</v>
      </c>
      <c r="J71" s="32">
        <f>0</f>
      </c>
      <c s="32">
        <f>0</f>
      </c>
      <c s="32">
        <f>0+L72+L76+L80+L84</f>
      </c>
      <c s="32">
        <f>0+M72+M76+M80+M84</f>
      </c>
    </row>
    <row r="72" spans="1:16" ht="12.75">
      <c r="A72" t="s">
        <v>50</v>
      </c>
      <c s="34" t="s">
        <v>124</v>
      </c>
      <c s="34" t="s">
        <v>822</v>
      </c>
      <c s="35" t="s">
        <v>5</v>
      </c>
      <c s="6" t="s">
        <v>823</v>
      </c>
      <c s="36" t="s">
        <v>53</v>
      </c>
      <c s="37">
        <v>18.4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823</v>
      </c>
    </row>
    <row r="74" spans="1:5" ht="12.75">
      <c r="A74" s="35" t="s">
        <v>57</v>
      </c>
      <c r="E74" s="40" t="s">
        <v>5</v>
      </c>
    </row>
    <row r="75" spans="1:5" ht="395.25">
      <c r="A75" t="s">
        <v>58</v>
      </c>
      <c r="E75" s="39" t="s">
        <v>550</v>
      </c>
    </row>
    <row r="76" spans="1:16" ht="12.75">
      <c r="A76" t="s">
        <v>50</v>
      </c>
      <c s="34" t="s">
        <v>127</v>
      </c>
      <c s="34" t="s">
        <v>548</v>
      </c>
      <c s="35" t="s">
        <v>5</v>
      </c>
      <c s="6" t="s">
        <v>549</v>
      </c>
      <c s="36" t="s">
        <v>53</v>
      </c>
      <c s="37">
        <v>1.6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549</v>
      </c>
    </row>
    <row r="78" spans="1:5" ht="12.75">
      <c r="A78" s="35" t="s">
        <v>57</v>
      </c>
      <c r="E78" s="40" t="s">
        <v>5</v>
      </c>
    </row>
    <row r="79" spans="1:5" ht="395.25">
      <c r="A79" t="s">
        <v>58</v>
      </c>
      <c r="E79" s="39" t="s">
        <v>550</v>
      </c>
    </row>
    <row r="80" spans="1:16" ht="12.75">
      <c r="A80" t="s">
        <v>50</v>
      </c>
      <c s="34" t="s">
        <v>130</v>
      </c>
      <c s="34" t="s">
        <v>64</v>
      </c>
      <c s="35" t="s">
        <v>5</v>
      </c>
      <c s="6" t="s">
        <v>65</v>
      </c>
      <c s="36" t="s">
        <v>53</v>
      </c>
      <c s="37">
        <v>17.33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65</v>
      </c>
    </row>
    <row r="82" spans="1:5" ht="12.75">
      <c r="A82" s="35" t="s">
        <v>57</v>
      </c>
      <c r="E82" s="40" t="s">
        <v>5</v>
      </c>
    </row>
    <row r="83" spans="1:5" ht="38.25">
      <c r="A83" t="s">
        <v>58</v>
      </c>
      <c r="E83" s="39" t="s">
        <v>824</v>
      </c>
    </row>
    <row r="84" spans="1:16" ht="12.75">
      <c r="A84" t="s">
        <v>50</v>
      </c>
      <c s="34" t="s">
        <v>133</v>
      </c>
      <c s="34" t="s">
        <v>825</v>
      </c>
      <c s="35" t="s">
        <v>5</v>
      </c>
      <c s="6" t="s">
        <v>826</v>
      </c>
      <c s="36" t="s">
        <v>53</v>
      </c>
      <c s="37">
        <v>1.2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826</v>
      </c>
    </row>
    <row r="86" spans="1:5" ht="12.75">
      <c r="A86" s="35" t="s">
        <v>57</v>
      </c>
      <c r="E86" s="40" t="s">
        <v>5</v>
      </c>
    </row>
    <row r="87" spans="1:5" ht="102">
      <c r="A87" t="s">
        <v>58</v>
      </c>
      <c r="E87" s="39" t="s">
        <v>827</v>
      </c>
    </row>
    <row r="88" spans="1:13" ht="12.75">
      <c r="A88" t="s">
        <v>47</v>
      </c>
      <c r="C88" s="31" t="s">
        <v>67</v>
      </c>
      <c r="E88" s="33" t="s">
        <v>554</v>
      </c>
      <c r="J88" s="32">
        <f>0</f>
      </c>
      <c s="32">
        <f>0</f>
      </c>
      <c s="32">
        <f>0+L89+L93</f>
      </c>
      <c s="32">
        <f>0+M89+M93</f>
      </c>
    </row>
    <row r="89" spans="1:16" ht="25.5">
      <c r="A89" t="s">
        <v>50</v>
      </c>
      <c s="34" t="s">
        <v>136</v>
      </c>
      <c s="34" t="s">
        <v>828</v>
      </c>
      <c s="35" t="s">
        <v>5</v>
      </c>
      <c s="6" t="s">
        <v>829</v>
      </c>
      <c s="36" t="s">
        <v>53</v>
      </c>
      <c s="37">
        <v>581.8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25.5">
      <c r="A90" s="35" t="s">
        <v>55</v>
      </c>
      <c r="E90" s="39" t="s">
        <v>829</v>
      </c>
    </row>
    <row r="91" spans="1:5" ht="12.75">
      <c r="A91" s="35" t="s">
        <v>57</v>
      </c>
      <c r="E91" s="40" t="s">
        <v>5</v>
      </c>
    </row>
    <row r="92" spans="1:5" ht="267.75">
      <c r="A92" t="s">
        <v>58</v>
      </c>
      <c r="E92" s="39" t="s">
        <v>830</v>
      </c>
    </row>
    <row r="93" spans="1:16" ht="25.5">
      <c r="A93" t="s">
        <v>50</v>
      </c>
      <c s="34" t="s">
        <v>139</v>
      </c>
      <c s="34" t="s">
        <v>831</v>
      </c>
      <c s="35" t="s">
        <v>5</v>
      </c>
      <c s="6" t="s">
        <v>832</v>
      </c>
      <c s="36" t="s">
        <v>53</v>
      </c>
      <c s="37">
        <v>427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38.25">
      <c r="A94" s="35" t="s">
        <v>55</v>
      </c>
      <c r="E94" s="39" t="s">
        <v>833</v>
      </c>
    </row>
    <row r="95" spans="1:5" ht="12.75">
      <c r="A95" s="35" t="s">
        <v>57</v>
      </c>
      <c r="E95" s="40" t="s">
        <v>5</v>
      </c>
    </row>
    <row r="96" spans="1:5" ht="344.25">
      <c r="A96" t="s">
        <v>58</v>
      </c>
      <c r="E96" s="39" t="s">
        <v>834</v>
      </c>
    </row>
    <row r="97" spans="1:13" ht="12.75">
      <c r="A97" t="s">
        <v>47</v>
      </c>
      <c r="C97" s="31" t="s">
        <v>79</v>
      </c>
      <c r="E97" s="33" t="s">
        <v>835</v>
      </c>
      <c r="J97" s="32">
        <f>0</f>
      </c>
      <c s="32">
        <f>0</f>
      </c>
      <c s="32">
        <f>0+L98+L102+L106+L110+L114</f>
      </c>
      <c s="32">
        <f>0+M98+M102+M106+M110+M114</f>
      </c>
    </row>
    <row r="98" spans="1:16" ht="12.75">
      <c r="A98" t="s">
        <v>50</v>
      </c>
      <c s="34" t="s">
        <v>142</v>
      </c>
      <c s="34" t="s">
        <v>836</v>
      </c>
      <c s="35" t="s">
        <v>5</v>
      </c>
      <c s="6" t="s">
        <v>837</v>
      </c>
      <c s="36" t="s">
        <v>61</v>
      </c>
      <c s="37">
        <v>401.5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837</v>
      </c>
    </row>
    <row r="100" spans="1:5" ht="12.75">
      <c r="A100" s="35" t="s">
        <v>57</v>
      </c>
      <c r="E100" s="40" t="s">
        <v>5</v>
      </c>
    </row>
    <row r="101" spans="1:5" ht="242.25">
      <c r="A101" t="s">
        <v>58</v>
      </c>
      <c r="E101" s="39" t="s">
        <v>838</v>
      </c>
    </row>
    <row r="102" spans="1:16" ht="12.75">
      <c r="A102" t="s">
        <v>50</v>
      </c>
      <c s="34" t="s">
        <v>145</v>
      </c>
      <c s="34" t="s">
        <v>839</v>
      </c>
      <c s="35" t="s">
        <v>5</v>
      </c>
      <c s="6" t="s">
        <v>840</v>
      </c>
      <c s="36" t="s">
        <v>61</v>
      </c>
      <c s="37">
        <v>25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840</v>
      </c>
    </row>
    <row r="104" spans="1:5" ht="12.75">
      <c r="A104" s="35" t="s">
        <v>57</v>
      </c>
      <c r="E104" s="40" t="s">
        <v>5</v>
      </c>
    </row>
    <row r="105" spans="1:5" ht="242.25">
      <c r="A105" t="s">
        <v>58</v>
      </c>
      <c r="E105" s="39" t="s">
        <v>838</v>
      </c>
    </row>
    <row r="106" spans="1:16" ht="12.75">
      <c r="A106" t="s">
        <v>50</v>
      </c>
      <c s="34" t="s">
        <v>148</v>
      </c>
      <c s="34" t="s">
        <v>841</v>
      </c>
      <c s="35" t="s">
        <v>5</v>
      </c>
      <c s="6" t="s">
        <v>842</v>
      </c>
      <c s="36" t="s">
        <v>61</v>
      </c>
      <c s="37">
        <v>346.5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842</v>
      </c>
    </row>
    <row r="108" spans="1:5" ht="12.75">
      <c r="A108" s="35" t="s">
        <v>57</v>
      </c>
      <c r="E108" s="40" t="s">
        <v>5</v>
      </c>
    </row>
    <row r="109" spans="1:5" ht="242.25">
      <c r="A109" t="s">
        <v>58</v>
      </c>
      <c r="E109" s="39" t="s">
        <v>843</v>
      </c>
    </row>
    <row r="110" spans="1:16" ht="12.75">
      <c r="A110" t="s">
        <v>50</v>
      </c>
      <c s="34" t="s">
        <v>152</v>
      </c>
      <c s="34" t="s">
        <v>844</v>
      </c>
      <c s="35" t="s">
        <v>5</v>
      </c>
      <c s="6" t="s">
        <v>845</v>
      </c>
      <c s="36" t="s">
        <v>101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845</v>
      </c>
    </row>
    <row r="112" spans="1:5" ht="12.75">
      <c r="A112" s="35" t="s">
        <v>57</v>
      </c>
      <c r="E112" s="40" t="s">
        <v>5</v>
      </c>
    </row>
    <row r="113" spans="1:5" ht="409.5">
      <c r="A113" t="s">
        <v>58</v>
      </c>
      <c r="E113" s="39" t="s">
        <v>846</v>
      </c>
    </row>
    <row r="114" spans="1:16" ht="12.75">
      <c r="A114" t="s">
        <v>50</v>
      </c>
      <c s="34" t="s">
        <v>155</v>
      </c>
      <c s="34" t="s">
        <v>847</v>
      </c>
      <c s="35" t="s">
        <v>5</v>
      </c>
      <c s="6" t="s">
        <v>848</v>
      </c>
      <c s="36" t="s">
        <v>101</v>
      </c>
      <c s="37">
        <v>15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848</v>
      </c>
    </row>
    <row r="116" spans="1:5" ht="12.75">
      <c r="A116" s="35" t="s">
        <v>57</v>
      </c>
      <c r="E116" s="40" t="s">
        <v>5</v>
      </c>
    </row>
    <row r="117" spans="1:5" ht="102">
      <c r="A117" t="s">
        <v>58</v>
      </c>
      <c r="E117" s="39" t="s">
        <v>849</v>
      </c>
    </row>
    <row r="118" spans="1:13" ht="12.75">
      <c r="A118" t="s">
        <v>47</v>
      </c>
      <c r="C118" s="31" t="s">
        <v>84</v>
      </c>
      <c r="E118" s="33" t="s">
        <v>657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50</v>
      </c>
      <c s="34" t="s">
        <v>158</v>
      </c>
      <c s="34" t="s">
        <v>850</v>
      </c>
      <c s="35" t="s">
        <v>5</v>
      </c>
      <c s="6" t="s">
        <v>851</v>
      </c>
      <c s="36" t="s">
        <v>61</v>
      </c>
      <c s="37">
        <v>48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12.75">
      <c r="A120" s="35" t="s">
        <v>55</v>
      </c>
      <c r="E120" s="39" t="s">
        <v>851</v>
      </c>
    </row>
    <row r="121" spans="1:5" ht="12.75">
      <c r="A121" s="35" t="s">
        <v>57</v>
      </c>
      <c r="E121" s="40" t="s">
        <v>5</v>
      </c>
    </row>
    <row r="122" spans="1:5" ht="51">
      <c r="A122" t="s">
        <v>58</v>
      </c>
      <c r="E122" s="39" t="s">
        <v>852</v>
      </c>
    </row>
    <row r="123" spans="1:16" ht="12.75">
      <c r="A123" t="s">
        <v>50</v>
      </c>
      <c s="34" t="s">
        <v>161</v>
      </c>
      <c s="34" t="s">
        <v>853</v>
      </c>
      <c s="35" t="s">
        <v>5</v>
      </c>
      <c s="6" t="s">
        <v>854</v>
      </c>
      <c s="36" t="s">
        <v>53</v>
      </c>
      <c s="37">
        <v>30.3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854</v>
      </c>
    </row>
    <row r="125" spans="1:5" ht="12.75">
      <c r="A125" s="35" t="s">
        <v>57</v>
      </c>
      <c r="E125" s="40" t="s">
        <v>5</v>
      </c>
    </row>
    <row r="126" spans="1:5" ht="114.75">
      <c r="A126" t="s">
        <v>58</v>
      </c>
      <c r="E126" s="39" t="s">
        <v>735</v>
      </c>
    </row>
    <row r="127" spans="1:16" ht="12.75">
      <c r="A127" t="s">
        <v>50</v>
      </c>
      <c s="34" t="s">
        <v>165</v>
      </c>
      <c s="34" t="s">
        <v>732</v>
      </c>
      <c s="35" t="s">
        <v>5</v>
      </c>
      <c s="6" t="s">
        <v>733</v>
      </c>
      <c s="36" t="s">
        <v>53</v>
      </c>
      <c s="37">
        <v>14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733</v>
      </c>
    </row>
    <row r="129" spans="1:5" ht="12.75">
      <c r="A129" s="35" t="s">
        <v>57</v>
      </c>
      <c r="E129" s="40" t="s">
        <v>5</v>
      </c>
    </row>
    <row r="130" spans="1:5" ht="114.75">
      <c r="A130" t="s">
        <v>58</v>
      </c>
      <c r="E130" s="39" t="s">
        <v>735</v>
      </c>
    </row>
    <row r="131" spans="1:16" ht="12.75">
      <c r="A131" t="s">
        <v>50</v>
      </c>
      <c s="34" t="s">
        <v>168</v>
      </c>
      <c s="34" t="s">
        <v>855</v>
      </c>
      <c s="35" t="s">
        <v>5</v>
      </c>
      <c s="6" t="s">
        <v>856</v>
      </c>
      <c s="36" t="s">
        <v>101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499</v>
      </c>
      <c>
        <f>(M131*21)/100</f>
      </c>
      <c t="s">
        <v>28</v>
      </c>
    </row>
    <row r="132" spans="1:5" ht="12.75">
      <c r="A132" s="35" t="s">
        <v>55</v>
      </c>
      <c r="E132" s="39" t="s">
        <v>856</v>
      </c>
    </row>
    <row r="133" spans="1:5" ht="12.75">
      <c r="A133" s="35" t="s">
        <v>57</v>
      </c>
      <c r="E133" s="40" t="s">
        <v>5</v>
      </c>
    </row>
    <row r="134" spans="1:5" ht="25.5">
      <c r="A134" t="s">
        <v>58</v>
      </c>
      <c r="E134" s="39" t="s">
        <v>857</v>
      </c>
    </row>
    <row r="135" spans="1:13" ht="12.75">
      <c r="A135" t="s">
        <v>47</v>
      </c>
      <c r="C135" s="31" t="s">
        <v>219</v>
      </c>
      <c r="E135" s="33" t="s">
        <v>220</v>
      </c>
      <c r="J135" s="32">
        <f>0</f>
      </c>
      <c s="32">
        <f>0</f>
      </c>
      <c s="32">
        <f>0+L136+L140+L144+L148+L152</f>
      </c>
      <c s="32">
        <f>0+M136+M140+M144+M148+M152</f>
      </c>
    </row>
    <row r="136" spans="1:16" ht="38.25">
      <c r="A136" t="s">
        <v>50</v>
      </c>
      <c s="34" t="s">
        <v>48</v>
      </c>
      <c s="34" t="s">
        <v>221</v>
      </c>
      <c s="35" t="s">
        <v>222</v>
      </c>
      <c s="6" t="s">
        <v>223</v>
      </c>
      <c s="36" t="s">
        <v>224</v>
      </c>
      <c s="37">
        <v>7329.8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225</v>
      </c>
      <c>
        <f>(M136*21)/100</f>
      </c>
      <c t="s">
        <v>28</v>
      </c>
    </row>
    <row r="137" spans="1:5" ht="25.5">
      <c r="A137" s="35" t="s">
        <v>55</v>
      </c>
      <c r="E137" s="39" t="s">
        <v>226</v>
      </c>
    </row>
    <row r="138" spans="1:5" ht="12.75">
      <c r="A138" s="35" t="s">
        <v>57</v>
      </c>
      <c r="E138" s="40" t="s">
        <v>5</v>
      </c>
    </row>
    <row r="139" spans="1:5" ht="140.25">
      <c r="A139" t="s">
        <v>58</v>
      </c>
      <c r="E139" s="39" t="s">
        <v>858</v>
      </c>
    </row>
    <row r="140" spans="1:16" ht="38.25">
      <c r="A140" t="s">
        <v>50</v>
      </c>
      <c s="34" t="s">
        <v>28</v>
      </c>
      <c s="34" t="s">
        <v>859</v>
      </c>
      <c s="35" t="s">
        <v>860</v>
      </c>
      <c s="6" t="s">
        <v>861</v>
      </c>
      <c s="36" t="s">
        <v>224</v>
      </c>
      <c s="37">
        <v>100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225</v>
      </c>
      <c>
        <f>(M140*21)/100</f>
      </c>
      <c t="s">
        <v>28</v>
      </c>
    </row>
    <row r="141" spans="1:5" ht="25.5">
      <c r="A141" s="35" t="s">
        <v>55</v>
      </c>
      <c r="E141" s="39" t="s">
        <v>862</v>
      </c>
    </row>
    <row r="142" spans="1:5" ht="12.75">
      <c r="A142" s="35" t="s">
        <v>57</v>
      </c>
      <c r="E142" s="40" t="s">
        <v>5</v>
      </c>
    </row>
    <row r="143" spans="1:5" ht="140.25">
      <c r="A143" t="s">
        <v>58</v>
      </c>
      <c r="E143" s="39" t="s">
        <v>858</v>
      </c>
    </row>
    <row r="144" spans="1:16" ht="25.5">
      <c r="A144" t="s">
        <v>50</v>
      </c>
      <c s="34" t="s">
        <v>26</v>
      </c>
      <c s="34" t="s">
        <v>737</v>
      </c>
      <c s="35" t="s">
        <v>738</v>
      </c>
      <c s="6" t="s">
        <v>739</v>
      </c>
      <c s="36" t="s">
        <v>224</v>
      </c>
      <c s="37">
        <v>6.5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225</v>
      </c>
      <c>
        <f>(M144*21)/100</f>
      </c>
      <c t="s">
        <v>28</v>
      </c>
    </row>
    <row r="145" spans="1:5" ht="38.25">
      <c r="A145" s="35" t="s">
        <v>55</v>
      </c>
      <c r="E145" s="39" t="s">
        <v>740</v>
      </c>
    </row>
    <row r="146" spans="1:5" ht="12.75">
      <c r="A146" s="35" t="s">
        <v>57</v>
      </c>
      <c r="E146" s="40" t="s">
        <v>5</v>
      </c>
    </row>
    <row r="147" spans="1:5" ht="140.25">
      <c r="A147" t="s">
        <v>58</v>
      </c>
      <c r="E147" s="39" t="s">
        <v>858</v>
      </c>
    </row>
    <row r="148" spans="1:16" ht="25.5">
      <c r="A148" t="s">
        <v>50</v>
      </c>
      <c s="34" t="s">
        <v>63</v>
      </c>
      <c s="34" t="s">
        <v>741</v>
      </c>
      <c s="35" t="s">
        <v>742</v>
      </c>
      <c s="6" t="s">
        <v>743</v>
      </c>
      <c s="36" t="s">
        <v>224</v>
      </c>
      <c s="37">
        <v>33.6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225</v>
      </c>
      <c>
        <f>(M148*21)/100</f>
      </c>
      <c t="s">
        <v>28</v>
      </c>
    </row>
    <row r="149" spans="1:5" ht="25.5">
      <c r="A149" s="35" t="s">
        <v>55</v>
      </c>
      <c r="E149" s="39" t="s">
        <v>863</v>
      </c>
    </row>
    <row r="150" spans="1:5" ht="12.75">
      <c r="A150" s="35" t="s">
        <v>57</v>
      </c>
      <c r="E150" s="40" t="s">
        <v>5</v>
      </c>
    </row>
    <row r="151" spans="1:5" ht="140.25">
      <c r="A151" t="s">
        <v>58</v>
      </c>
      <c r="E151" s="39" t="s">
        <v>858</v>
      </c>
    </row>
    <row r="152" spans="1:16" ht="25.5">
      <c r="A152" t="s">
        <v>50</v>
      </c>
      <c s="34" t="s">
        <v>67</v>
      </c>
      <c s="34" t="s">
        <v>864</v>
      </c>
      <c s="35" t="s">
        <v>865</v>
      </c>
      <c s="6" t="s">
        <v>866</v>
      </c>
      <c s="36" t="s">
        <v>224</v>
      </c>
      <c s="37">
        <v>66.66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225</v>
      </c>
      <c>
        <f>(M152*21)/100</f>
      </c>
      <c t="s">
        <v>28</v>
      </c>
    </row>
    <row r="153" spans="1:5" ht="25.5">
      <c r="A153" s="35" t="s">
        <v>55</v>
      </c>
      <c r="E153" s="39" t="s">
        <v>867</v>
      </c>
    </row>
    <row r="154" spans="1:5" ht="12.75">
      <c r="A154" s="35" t="s">
        <v>57</v>
      </c>
      <c r="E154" s="40" t="s">
        <v>5</v>
      </c>
    </row>
    <row r="155" spans="1:5" ht="140.25">
      <c r="A155" t="s">
        <v>58</v>
      </c>
      <c r="E155" s="39" t="s">
        <v>858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868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868</v>
      </c>
      <c r="E4" s="26" t="s">
        <v>869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COUNTIFS(L8:L166,"=0",A8:A166,"P")+COUNTIFS(L8:L166,"",A8:A166,"P")+SUM(Q8:Q166)</f>
      </c>
    </row>
    <row r="8" spans="1:13" ht="12.75">
      <c r="A8" t="s">
        <v>45</v>
      </c>
      <c r="C8" s="28" t="s">
        <v>872</v>
      </c>
      <c r="E8" s="30" t="s">
        <v>871</v>
      </c>
      <c r="J8" s="29">
        <f>0+J9+J46+J63+J96+J157</f>
      </c>
      <c s="29">
        <f>0+K9+K46+K63+K96+K157</f>
      </c>
      <c s="29">
        <f>0+L9+L46+L63+L96+L157</f>
      </c>
      <c s="29">
        <f>0+M9+M46+M63+M96+M157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50</v>
      </c>
      <c s="34" t="s">
        <v>63</v>
      </c>
      <c s="34" t="s">
        <v>873</v>
      </c>
      <c s="35" t="s">
        <v>5</v>
      </c>
      <c s="6" t="s">
        <v>874</v>
      </c>
      <c s="36" t="s">
        <v>53</v>
      </c>
      <c s="37">
        <v>26.1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874</v>
      </c>
    </row>
    <row r="12" spans="1:5" ht="12.75">
      <c r="A12" s="35" t="s">
        <v>57</v>
      </c>
      <c r="E12" s="40" t="s">
        <v>5</v>
      </c>
    </row>
    <row r="13" spans="1:5" ht="63.75">
      <c r="A13" t="s">
        <v>58</v>
      </c>
      <c r="E13" s="39" t="s">
        <v>533</v>
      </c>
    </row>
    <row r="14" spans="1:16" ht="12.75">
      <c r="A14" t="s">
        <v>50</v>
      </c>
      <c s="34" t="s">
        <v>67</v>
      </c>
      <c s="34" t="s">
        <v>534</v>
      </c>
      <c s="35" t="s">
        <v>5</v>
      </c>
      <c s="6" t="s">
        <v>535</v>
      </c>
      <c s="36" t="s">
        <v>53</v>
      </c>
      <c s="37">
        <v>316.3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535</v>
      </c>
    </row>
    <row r="16" spans="1:5" ht="12.75">
      <c r="A16" s="35" t="s">
        <v>57</v>
      </c>
      <c r="E16" s="40" t="s">
        <v>5</v>
      </c>
    </row>
    <row r="17" spans="1:5" ht="395.25">
      <c r="A17" t="s">
        <v>58</v>
      </c>
      <c r="E17" s="39" t="s">
        <v>536</v>
      </c>
    </row>
    <row r="18" spans="1:16" ht="12.75">
      <c r="A18" t="s">
        <v>50</v>
      </c>
      <c s="34" t="s">
        <v>27</v>
      </c>
      <c s="34" t="s">
        <v>797</v>
      </c>
      <c s="35" t="s">
        <v>5</v>
      </c>
      <c s="6" t="s">
        <v>798</v>
      </c>
      <c s="36" t="s">
        <v>53</v>
      </c>
      <c s="37">
        <v>450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798</v>
      </c>
    </row>
    <row r="20" spans="1:5" ht="12.75">
      <c r="A20" s="35" t="s">
        <v>57</v>
      </c>
      <c r="E20" s="40" t="s">
        <v>5</v>
      </c>
    </row>
    <row r="21" spans="1:5" ht="318.75">
      <c r="A21" t="s">
        <v>58</v>
      </c>
      <c r="E21" s="39" t="s">
        <v>875</v>
      </c>
    </row>
    <row r="22" spans="1:16" ht="12.75">
      <c r="A22" t="s">
        <v>50</v>
      </c>
      <c s="34" t="s">
        <v>76</v>
      </c>
      <c s="34" t="s">
        <v>537</v>
      </c>
      <c s="35" t="s">
        <v>5</v>
      </c>
      <c s="6" t="s">
        <v>538</v>
      </c>
      <c s="36" t="s">
        <v>53</v>
      </c>
      <c s="37">
        <v>316.3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538</v>
      </c>
    </row>
    <row r="24" spans="1:5" ht="12.75">
      <c r="A24" s="35" t="s">
        <v>57</v>
      </c>
      <c r="E24" s="40" t="s">
        <v>5</v>
      </c>
    </row>
    <row r="25" spans="1:5" ht="191.25">
      <c r="A25" t="s">
        <v>58</v>
      </c>
      <c r="E25" s="39" t="s">
        <v>540</v>
      </c>
    </row>
    <row r="26" spans="1:16" ht="12.75">
      <c r="A26" t="s">
        <v>50</v>
      </c>
      <c s="34" t="s">
        <v>79</v>
      </c>
      <c s="34" t="s">
        <v>876</v>
      </c>
      <c s="35" t="s">
        <v>5</v>
      </c>
      <c s="6" t="s">
        <v>877</v>
      </c>
      <c s="36" t="s">
        <v>53</v>
      </c>
      <c s="37">
        <v>450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877</v>
      </c>
    </row>
    <row r="28" spans="1:5" ht="12.75">
      <c r="A28" s="35" t="s">
        <v>57</v>
      </c>
      <c r="E28" s="40" t="s">
        <v>5</v>
      </c>
    </row>
    <row r="29" spans="1:5" ht="242.25">
      <c r="A29" t="s">
        <v>58</v>
      </c>
      <c r="E29" s="39" t="s">
        <v>878</v>
      </c>
    </row>
    <row r="30" spans="1:16" ht="12.75">
      <c r="A30" t="s">
        <v>50</v>
      </c>
      <c s="34" t="s">
        <v>84</v>
      </c>
      <c s="34" t="s">
        <v>810</v>
      </c>
      <c s="35" t="s">
        <v>5</v>
      </c>
      <c s="6" t="s">
        <v>811</v>
      </c>
      <c s="36" t="s">
        <v>249</v>
      </c>
      <c s="37">
        <v>875.89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811</v>
      </c>
    </row>
    <row r="32" spans="1:5" ht="12.75">
      <c r="A32" s="35" t="s">
        <v>57</v>
      </c>
      <c r="E32" s="40" t="s">
        <v>5</v>
      </c>
    </row>
    <row r="33" spans="1:5" ht="38.25">
      <c r="A33" t="s">
        <v>58</v>
      </c>
      <c r="E33" s="39" t="s">
        <v>812</v>
      </c>
    </row>
    <row r="34" spans="1:16" ht="12.75">
      <c r="A34" t="s">
        <v>50</v>
      </c>
      <c s="34" t="s">
        <v>91</v>
      </c>
      <c s="34" t="s">
        <v>879</v>
      </c>
      <c s="35" t="s">
        <v>5</v>
      </c>
      <c s="6" t="s">
        <v>880</v>
      </c>
      <c s="36" t="s">
        <v>249</v>
      </c>
      <c s="37">
        <v>126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880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881</v>
      </c>
    </row>
    <row r="38" spans="1:16" ht="12.75">
      <c r="A38" t="s">
        <v>50</v>
      </c>
      <c s="34" t="s">
        <v>95</v>
      </c>
      <c s="34" t="s">
        <v>541</v>
      </c>
      <c s="35" t="s">
        <v>5</v>
      </c>
      <c s="6" t="s">
        <v>542</v>
      </c>
      <c s="36" t="s">
        <v>249</v>
      </c>
      <c s="37">
        <v>6.2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499</v>
      </c>
      <c>
        <f>(M38*21)/100</f>
      </c>
      <c t="s">
        <v>28</v>
      </c>
    </row>
    <row r="39" spans="1:5" ht="12.75">
      <c r="A39" s="35" t="s">
        <v>55</v>
      </c>
      <c r="E39" s="39" t="s">
        <v>542</v>
      </c>
    </row>
    <row r="40" spans="1:5" ht="12.75">
      <c r="A40" s="35" t="s">
        <v>57</v>
      </c>
      <c r="E40" s="40" t="s">
        <v>5</v>
      </c>
    </row>
    <row r="41" spans="1:5" ht="25.5">
      <c r="A41" t="s">
        <v>58</v>
      </c>
      <c r="E41" s="39" t="s">
        <v>543</v>
      </c>
    </row>
    <row r="42" spans="1:16" ht="12.75">
      <c r="A42" t="s">
        <v>50</v>
      </c>
      <c s="34" t="s">
        <v>98</v>
      </c>
      <c s="34" t="s">
        <v>544</v>
      </c>
      <c s="35" t="s">
        <v>5</v>
      </c>
      <c s="6" t="s">
        <v>545</v>
      </c>
      <c s="36" t="s">
        <v>249</v>
      </c>
      <c s="37">
        <v>6.2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499</v>
      </c>
      <c>
        <f>(M42*21)/100</f>
      </c>
      <c t="s">
        <v>28</v>
      </c>
    </row>
    <row r="43" spans="1:5" ht="12.75">
      <c r="A43" s="35" t="s">
        <v>55</v>
      </c>
      <c r="E43" s="39" t="s">
        <v>545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546</v>
      </c>
    </row>
    <row r="46" spans="1:13" ht="12.75">
      <c r="A46" t="s">
        <v>47</v>
      </c>
      <c r="C46" s="31" t="s">
        <v>63</v>
      </c>
      <c r="E46" s="33" t="s">
        <v>547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12.75">
      <c r="A47" t="s">
        <v>50</v>
      </c>
      <c s="34" t="s">
        <v>71</v>
      </c>
      <c s="34" t="s">
        <v>548</v>
      </c>
      <c s="35" t="s">
        <v>5</v>
      </c>
      <c s="6" t="s">
        <v>549</v>
      </c>
      <c s="36" t="s">
        <v>53</v>
      </c>
      <c s="37">
        <v>0.378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549</v>
      </c>
    </row>
    <row r="49" spans="1:5" ht="12.75">
      <c r="A49" s="35" t="s">
        <v>57</v>
      </c>
      <c r="E49" s="40" t="s">
        <v>5</v>
      </c>
    </row>
    <row r="50" spans="1:5" ht="395.25">
      <c r="A50" t="s">
        <v>58</v>
      </c>
      <c r="E50" s="39" t="s">
        <v>550</v>
      </c>
    </row>
    <row r="51" spans="1:16" ht="12.75">
      <c r="A51" t="s">
        <v>50</v>
      </c>
      <c s="34" t="s">
        <v>77</v>
      </c>
      <c s="34" t="s">
        <v>882</v>
      </c>
      <c s="35" t="s">
        <v>5</v>
      </c>
      <c s="6" t="s">
        <v>883</v>
      </c>
      <c s="36" t="s">
        <v>53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883</v>
      </c>
    </row>
    <row r="53" spans="1:5" ht="12.75">
      <c r="A53" s="35" t="s">
        <v>57</v>
      </c>
      <c r="E53" s="40" t="s">
        <v>5</v>
      </c>
    </row>
    <row r="54" spans="1:5" ht="395.25">
      <c r="A54" t="s">
        <v>58</v>
      </c>
      <c r="E54" s="39" t="s">
        <v>550</v>
      </c>
    </row>
    <row r="55" spans="1:16" ht="12.75">
      <c r="A55" t="s">
        <v>50</v>
      </c>
      <c s="34" t="s">
        <v>80</v>
      </c>
      <c s="34" t="s">
        <v>884</v>
      </c>
      <c s="35" t="s">
        <v>5</v>
      </c>
      <c s="6" t="s">
        <v>885</v>
      </c>
      <c s="36" t="s">
        <v>53</v>
      </c>
      <c s="37">
        <v>147.483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885</v>
      </c>
    </row>
    <row r="57" spans="1:5" ht="12.75">
      <c r="A57" s="35" t="s">
        <v>57</v>
      </c>
      <c r="E57" s="40" t="s">
        <v>5</v>
      </c>
    </row>
    <row r="58" spans="1:5" ht="38.25">
      <c r="A58" t="s">
        <v>58</v>
      </c>
      <c r="E58" s="39" t="s">
        <v>824</v>
      </c>
    </row>
    <row r="59" spans="1:16" ht="12.75">
      <c r="A59" t="s">
        <v>50</v>
      </c>
      <c s="34" t="s">
        <v>85</v>
      </c>
      <c s="34" t="s">
        <v>551</v>
      </c>
      <c s="35" t="s">
        <v>5</v>
      </c>
      <c s="6" t="s">
        <v>552</v>
      </c>
      <c s="36" t="s">
        <v>53</v>
      </c>
      <c s="37">
        <v>3.065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552</v>
      </c>
    </row>
    <row r="61" spans="1:5" ht="12.75">
      <c r="A61" s="35" t="s">
        <v>57</v>
      </c>
      <c r="E61" s="40" t="s">
        <v>5</v>
      </c>
    </row>
    <row r="62" spans="1:5" ht="38.25">
      <c r="A62" t="s">
        <v>58</v>
      </c>
      <c r="E62" s="39" t="s">
        <v>553</v>
      </c>
    </row>
    <row r="63" spans="1:13" ht="12.75">
      <c r="A63" t="s">
        <v>47</v>
      </c>
      <c r="C63" s="31" t="s">
        <v>67</v>
      </c>
      <c r="E63" s="33" t="s">
        <v>554</v>
      </c>
      <c r="J63" s="32">
        <f>0</f>
      </c>
      <c s="32">
        <f>0</f>
      </c>
      <c s="32">
        <f>0+L64+L68+L72+L76+L80+L84+L88+L92</f>
      </c>
      <c s="32">
        <f>0+M64+M68+M72+M76+M80+M84+M88+M92</f>
      </c>
    </row>
    <row r="64" spans="1:16" ht="12.75">
      <c r="A64" t="s">
        <v>50</v>
      </c>
      <c s="34" t="s">
        <v>111</v>
      </c>
      <c s="34" t="s">
        <v>632</v>
      </c>
      <c s="35" t="s">
        <v>5</v>
      </c>
      <c s="6" t="s">
        <v>633</v>
      </c>
      <c s="36" t="s">
        <v>249</v>
      </c>
      <c s="37">
        <v>42.6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12.75">
      <c r="A65" s="35" t="s">
        <v>55</v>
      </c>
      <c r="E65" s="39" t="s">
        <v>633</v>
      </c>
    </row>
    <row r="66" spans="1:5" ht="12.75">
      <c r="A66" s="35" t="s">
        <v>57</v>
      </c>
      <c r="E66" s="40" t="s">
        <v>5</v>
      </c>
    </row>
    <row r="67" spans="1:5" ht="51">
      <c r="A67" t="s">
        <v>58</v>
      </c>
      <c r="E67" s="39" t="s">
        <v>634</v>
      </c>
    </row>
    <row r="68" spans="1:16" ht="12.75">
      <c r="A68" t="s">
        <v>50</v>
      </c>
      <c s="34" t="s">
        <v>114</v>
      </c>
      <c s="34" t="s">
        <v>635</v>
      </c>
      <c s="35" t="s">
        <v>5</v>
      </c>
      <c s="6" t="s">
        <v>636</v>
      </c>
      <c s="36" t="s">
        <v>249</v>
      </c>
      <c s="37">
        <v>42.6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28</v>
      </c>
    </row>
    <row r="69" spans="1:5" ht="12.75">
      <c r="A69" s="35" t="s">
        <v>55</v>
      </c>
      <c r="E69" s="39" t="s">
        <v>636</v>
      </c>
    </row>
    <row r="70" spans="1:5" ht="12.75">
      <c r="A70" s="35" t="s">
        <v>57</v>
      </c>
      <c r="E70" s="40" t="s">
        <v>5</v>
      </c>
    </row>
    <row r="71" spans="1:5" ht="51">
      <c r="A71" t="s">
        <v>58</v>
      </c>
      <c r="E71" s="39" t="s">
        <v>634</v>
      </c>
    </row>
    <row r="72" spans="1:16" ht="12.75">
      <c r="A72" t="s">
        <v>50</v>
      </c>
      <c s="34" t="s">
        <v>117</v>
      </c>
      <c s="34" t="s">
        <v>640</v>
      </c>
      <c s="35" t="s">
        <v>5</v>
      </c>
      <c s="6" t="s">
        <v>641</v>
      </c>
      <c s="36" t="s">
        <v>249</v>
      </c>
      <c s="37">
        <v>42.6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641</v>
      </c>
    </row>
    <row r="74" spans="1:5" ht="12.75">
      <c r="A74" s="35" t="s">
        <v>57</v>
      </c>
      <c r="E74" s="40" t="s">
        <v>5</v>
      </c>
    </row>
    <row r="75" spans="1:5" ht="51">
      <c r="A75" t="s">
        <v>58</v>
      </c>
      <c r="E75" s="39" t="s">
        <v>639</v>
      </c>
    </row>
    <row r="76" spans="1:16" ht="12.75">
      <c r="A76" t="s">
        <v>50</v>
      </c>
      <c s="34" t="s">
        <v>120</v>
      </c>
      <c s="34" t="s">
        <v>642</v>
      </c>
      <c s="35" t="s">
        <v>5</v>
      </c>
      <c s="6" t="s">
        <v>643</v>
      </c>
      <c s="36" t="s">
        <v>249</v>
      </c>
      <c s="37">
        <v>42.6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643</v>
      </c>
    </row>
    <row r="78" spans="1:5" ht="12.75">
      <c r="A78" s="35" t="s">
        <v>57</v>
      </c>
      <c r="E78" s="40" t="s">
        <v>5</v>
      </c>
    </row>
    <row r="79" spans="1:5" ht="140.25">
      <c r="A79" t="s">
        <v>58</v>
      </c>
      <c r="E79" s="39" t="s">
        <v>644</v>
      </c>
    </row>
    <row r="80" spans="1:16" ht="12.75">
      <c r="A80" t="s">
        <v>50</v>
      </c>
      <c s="34" t="s">
        <v>124</v>
      </c>
      <c s="34" t="s">
        <v>886</v>
      </c>
      <c s="35" t="s">
        <v>5</v>
      </c>
      <c s="6" t="s">
        <v>887</v>
      </c>
      <c s="36" t="s">
        <v>249</v>
      </c>
      <c s="37">
        <v>42.6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887</v>
      </c>
    </row>
    <row r="82" spans="1:5" ht="12.75">
      <c r="A82" s="35" t="s">
        <v>57</v>
      </c>
      <c r="E82" s="40" t="s">
        <v>5</v>
      </c>
    </row>
    <row r="83" spans="1:5" ht="140.25">
      <c r="A83" t="s">
        <v>58</v>
      </c>
      <c r="E83" s="39" t="s">
        <v>644</v>
      </c>
    </row>
    <row r="84" spans="1:16" ht="12.75">
      <c r="A84" t="s">
        <v>50</v>
      </c>
      <c s="34" t="s">
        <v>127</v>
      </c>
      <c s="34" t="s">
        <v>888</v>
      </c>
      <c s="35" t="s">
        <v>5</v>
      </c>
      <c s="6" t="s">
        <v>889</v>
      </c>
      <c s="36" t="s">
        <v>249</v>
      </c>
      <c s="37">
        <v>474.495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889</v>
      </c>
    </row>
    <row r="86" spans="1:5" ht="12.75">
      <c r="A86" s="35" t="s">
        <v>57</v>
      </c>
      <c r="E86" s="40" t="s">
        <v>5</v>
      </c>
    </row>
    <row r="87" spans="1:5" ht="165.75">
      <c r="A87" t="s">
        <v>58</v>
      </c>
      <c r="E87" s="39" t="s">
        <v>890</v>
      </c>
    </row>
    <row r="88" spans="1:16" ht="25.5">
      <c r="A88" t="s">
        <v>50</v>
      </c>
      <c s="34" t="s">
        <v>130</v>
      </c>
      <c s="34" t="s">
        <v>891</v>
      </c>
      <c s="35" t="s">
        <v>5</v>
      </c>
      <c s="6" t="s">
        <v>892</v>
      </c>
      <c s="36" t="s">
        <v>249</v>
      </c>
      <c s="37">
        <v>3.78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28</v>
      </c>
    </row>
    <row r="89" spans="1:5" ht="25.5">
      <c r="A89" s="35" t="s">
        <v>55</v>
      </c>
      <c r="E89" s="39" t="s">
        <v>892</v>
      </c>
    </row>
    <row r="90" spans="1:5" ht="12.75">
      <c r="A90" s="35" t="s">
        <v>57</v>
      </c>
      <c r="E90" s="40" t="s">
        <v>5</v>
      </c>
    </row>
    <row r="91" spans="1:5" ht="165.75">
      <c r="A91" t="s">
        <v>58</v>
      </c>
      <c r="E91" s="39" t="s">
        <v>890</v>
      </c>
    </row>
    <row r="92" spans="1:16" ht="25.5">
      <c r="A92" t="s">
        <v>50</v>
      </c>
      <c s="34" t="s">
        <v>133</v>
      </c>
      <c s="34" t="s">
        <v>893</v>
      </c>
      <c s="35" t="s">
        <v>5</v>
      </c>
      <c s="6" t="s">
        <v>894</v>
      </c>
      <c s="36" t="s">
        <v>249</v>
      </c>
      <c s="37">
        <v>6.825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28</v>
      </c>
    </row>
    <row r="93" spans="1:5" ht="25.5">
      <c r="A93" s="35" t="s">
        <v>55</v>
      </c>
      <c r="E93" s="39" t="s">
        <v>894</v>
      </c>
    </row>
    <row r="94" spans="1:5" ht="12.75">
      <c r="A94" s="35" t="s">
        <v>57</v>
      </c>
      <c r="E94" s="40" t="s">
        <v>5</v>
      </c>
    </row>
    <row r="95" spans="1:5" ht="153">
      <c r="A95" t="s">
        <v>58</v>
      </c>
      <c r="E95" s="39" t="s">
        <v>895</v>
      </c>
    </row>
    <row r="96" spans="1:13" ht="12.75">
      <c r="A96" t="s">
        <v>47</v>
      </c>
      <c r="C96" s="31" t="s">
        <v>84</v>
      </c>
      <c r="E96" s="33" t="s">
        <v>657</v>
      </c>
      <c r="J96" s="32">
        <f>0</f>
      </c>
      <c s="32">
        <f>0</f>
      </c>
      <c s="32">
        <f>0+L97+L101+L105+L109+L113+L117+L121+L125+L129+L133+L137+L141+L145+L149+L153</f>
      </c>
      <c s="32">
        <f>0+M97+M101+M105+M109+M113+M117+M121+M125+M129+M133+M137+M141+M145+M149+M153</f>
      </c>
    </row>
    <row r="97" spans="1:16" ht="12.75">
      <c r="A97" t="s">
        <v>50</v>
      </c>
      <c s="34" t="s">
        <v>136</v>
      </c>
      <c s="34" t="s">
        <v>896</v>
      </c>
      <c s="35" t="s">
        <v>5</v>
      </c>
      <c s="6" t="s">
        <v>897</v>
      </c>
      <c s="36" t="s">
        <v>61</v>
      </c>
      <c s="37">
        <v>26.516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499</v>
      </c>
      <c>
        <f>(M97*21)/100</f>
      </c>
      <c t="s">
        <v>28</v>
      </c>
    </row>
    <row r="98" spans="1:5" ht="12.75">
      <c r="A98" s="35" t="s">
        <v>55</v>
      </c>
      <c r="E98" s="39" t="s">
        <v>897</v>
      </c>
    </row>
    <row r="99" spans="1:5" ht="12.75">
      <c r="A99" s="35" t="s">
        <v>57</v>
      </c>
      <c r="E99" s="40" t="s">
        <v>5</v>
      </c>
    </row>
    <row r="100" spans="1:5" ht="76.5">
      <c r="A100" t="s">
        <v>58</v>
      </c>
      <c r="E100" s="39" t="s">
        <v>898</v>
      </c>
    </row>
    <row r="101" spans="1:16" ht="12.75">
      <c r="A101" t="s">
        <v>50</v>
      </c>
      <c s="34" t="s">
        <v>139</v>
      </c>
      <c s="34" t="s">
        <v>899</v>
      </c>
      <c s="35" t="s">
        <v>5</v>
      </c>
      <c s="6" t="s">
        <v>900</v>
      </c>
      <c s="36" t="s">
        <v>61</v>
      </c>
      <c s="37">
        <v>15.3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499</v>
      </c>
      <c>
        <f>(M101*21)/100</f>
      </c>
      <c t="s">
        <v>28</v>
      </c>
    </row>
    <row r="102" spans="1:5" ht="12.75">
      <c r="A102" s="35" t="s">
        <v>55</v>
      </c>
      <c r="E102" s="39" t="s">
        <v>900</v>
      </c>
    </row>
    <row r="103" spans="1:5" ht="12.75">
      <c r="A103" s="35" t="s">
        <v>57</v>
      </c>
      <c r="E103" s="40" t="s">
        <v>5</v>
      </c>
    </row>
    <row r="104" spans="1:5" ht="76.5">
      <c r="A104" t="s">
        <v>58</v>
      </c>
      <c r="E104" s="39" t="s">
        <v>898</v>
      </c>
    </row>
    <row r="105" spans="1:16" ht="12.75">
      <c r="A105" t="s">
        <v>50</v>
      </c>
      <c s="34" t="s">
        <v>142</v>
      </c>
      <c s="34" t="s">
        <v>901</v>
      </c>
      <c s="35" t="s">
        <v>5</v>
      </c>
      <c s="6" t="s">
        <v>902</v>
      </c>
      <c s="36" t="s">
        <v>61</v>
      </c>
      <c s="37">
        <v>52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28</v>
      </c>
    </row>
    <row r="106" spans="1:5" ht="12.75">
      <c r="A106" s="35" t="s">
        <v>55</v>
      </c>
      <c r="E106" s="39" t="s">
        <v>902</v>
      </c>
    </row>
    <row r="107" spans="1:5" ht="12.75">
      <c r="A107" s="35" t="s">
        <v>57</v>
      </c>
      <c r="E107" s="40" t="s">
        <v>5</v>
      </c>
    </row>
    <row r="108" spans="1:5" ht="38.25">
      <c r="A108" t="s">
        <v>58</v>
      </c>
      <c r="E108" s="39" t="s">
        <v>903</v>
      </c>
    </row>
    <row r="109" spans="1:16" ht="12.75">
      <c r="A109" t="s">
        <v>50</v>
      </c>
      <c s="34" t="s">
        <v>145</v>
      </c>
      <c s="34" t="s">
        <v>904</v>
      </c>
      <c s="35" t="s">
        <v>5</v>
      </c>
      <c s="6" t="s">
        <v>905</v>
      </c>
      <c s="36" t="s">
        <v>61</v>
      </c>
      <c s="37">
        <v>2.7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499</v>
      </c>
      <c>
        <f>(M109*21)/100</f>
      </c>
      <c t="s">
        <v>28</v>
      </c>
    </row>
    <row r="110" spans="1:5" ht="12.75">
      <c r="A110" s="35" t="s">
        <v>55</v>
      </c>
      <c r="E110" s="39" t="s">
        <v>905</v>
      </c>
    </row>
    <row r="111" spans="1:5" ht="12.75">
      <c r="A111" s="35" t="s">
        <v>57</v>
      </c>
      <c r="E111" s="40" t="s">
        <v>5</v>
      </c>
    </row>
    <row r="112" spans="1:5" ht="255">
      <c r="A112" t="s">
        <v>58</v>
      </c>
      <c r="E112" s="39" t="s">
        <v>906</v>
      </c>
    </row>
    <row r="113" spans="1:16" ht="12.75">
      <c r="A113" t="s">
        <v>50</v>
      </c>
      <c s="34" t="s">
        <v>148</v>
      </c>
      <c s="34" t="s">
        <v>907</v>
      </c>
      <c s="35" t="s">
        <v>5</v>
      </c>
      <c s="6" t="s">
        <v>908</v>
      </c>
      <c s="36" t="s">
        <v>61</v>
      </c>
      <c s="37">
        <v>180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499</v>
      </c>
      <c>
        <f>(M113*21)/100</f>
      </c>
      <c t="s">
        <v>28</v>
      </c>
    </row>
    <row r="114" spans="1:5" ht="12.75">
      <c r="A114" s="35" t="s">
        <v>55</v>
      </c>
      <c r="E114" s="39" t="s">
        <v>908</v>
      </c>
    </row>
    <row r="115" spans="1:5" ht="12.75">
      <c r="A115" s="35" t="s">
        <v>57</v>
      </c>
      <c r="E115" s="40" t="s">
        <v>5</v>
      </c>
    </row>
    <row r="116" spans="1:5" ht="255">
      <c r="A116" t="s">
        <v>58</v>
      </c>
      <c r="E116" s="39" t="s">
        <v>909</v>
      </c>
    </row>
    <row r="117" spans="1:16" ht="25.5">
      <c r="A117" t="s">
        <v>50</v>
      </c>
      <c s="34" t="s">
        <v>152</v>
      </c>
      <c s="34" t="s">
        <v>910</v>
      </c>
      <c s="35" t="s">
        <v>5</v>
      </c>
      <c s="6" t="s">
        <v>911</v>
      </c>
      <c s="36" t="s">
        <v>61</v>
      </c>
      <c s="37">
        <v>20.87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28</v>
      </c>
    </row>
    <row r="118" spans="1:5" ht="25.5">
      <c r="A118" s="35" t="s">
        <v>55</v>
      </c>
      <c r="E118" s="39" t="s">
        <v>911</v>
      </c>
    </row>
    <row r="119" spans="1:5" ht="12.75">
      <c r="A119" s="35" t="s">
        <v>57</v>
      </c>
      <c r="E119" s="40" t="s">
        <v>5</v>
      </c>
    </row>
    <row r="120" spans="1:5" ht="216.75">
      <c r="A120" t="s">
        <v>58</v>
      </c>
      <c r="E120" s="39" t="s">
        <v>912</v>
      </c>
    </row>
    <row r="121" spans="1:16" ht="12.75">
      <c r="A121" t="s">
        <v>50</v>
      </c>
      <c s="34" t="s">
        <v>155</v>
      </c>
      <c s="34" t="s">
        <v>913</v>
      </c>
      <c s="35" t="s">
        <v>5</v>
      </c>
      <c s="6" t="s">
        <v>914</v>
      </c>
      <c s="36" t="s">
        <v>61</v>
      </c>
      <c s="37">
        <v>180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499</v>
      </c>
      <c>
        <f>(M121*21)/100</f>
      </c>
      <c t="s">
        <v>28</v>
      </c>
    </row>
    <row r="122" spans="1:5" ht="12.75">
      <c r="A122" s="35" t="s">
        <v>55</v>
      </c>
      <c r="E122" s="39" t="s">
        <v>914</v>
      </c>
    </row>
    <row r="123" spans="1:5" ht="12.75">
      <c r="A123" s="35" t="s">
        <v>57</v>
      </c>
      <c r="E123" s="40" t="s">
        <v>5</v>
      </c>
    </row>
    <row r="124" spans="1:5" ht="89.25">
      <c r="A124" t="s">
        <v>58</v>
      </c>
      <c r="E124" s="39" t="s">
        <v>915</v>
      </c>
    </row>
    <row r="125" spans="1:16" ht="12.75">
      <c r="A125" t="s">
        <v>50</v>
      </c>
      <c s="34" t="s">
        <v>158</v>
      </c>
      <c s="34" t="s">
        <v>916</v>
      </c>
      <c s="35" t="s">
        <v>5</v>
      </c>
      <c s="6" t="s">
        <v>917</v>
      </c>
      <c s="36" t="s">
        <v>101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917</v>
      </c>
    </row>
    <row r="127" spans="1:5" ht="12.75">
      <c r="A127" s="35" t="s">
        <v>57</v>
      </c>
      <c r="E127" s="40" t="s">
        <v>5</v>
      </c>
    </row>
    <row r="128" spans="1:5" ht="89.25">
      <c r="A128" t="s">
        <v>58</v>
      </c>
      <c r="E128" s="39" t="s">
        <v>918</v>
      </c>
    </row>
    <row r="129" spans="1:16" ht="12.75">
      <c r="A129" t="s">
        <v>50</v>
      </c>
      <c s="34" t="s">
        <v>161</v>
      </c>
      <c s="34" t="s">
        <v>919</v>
      </c>
      <c s="35" t="s">
        <v>5</v>
      </c>
      <c s="6" t="s">
        <v>920</v>
      </c>
      <c s="36" t="s">
        <v>101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28</v>
      </c>
    </row>
    <row r="130" spans="1:5" ht="12.75">
      <c r="A130" s="35" t="s">
        <v>55</v>
      </c>
      <c r="E130" s="39" t="s">
        <v>920</v>
      </c>
    </row>
    <row r="131" spans="1:5" ht="12.75">
      <c r="A131" s="35" t="s">
        <v>57</v>
      </c>
      <c r="E131" s="40" t="s">
        <v>5</v>
      </c>
    </row>
    <row r="132" spans="1:5" ht="89.25">
      <c r="A132" t="s">
        <v>58</v>
      </c>
      <c r="E132" s="39" t="s">
        <v>918</v>
      </c>
    </row>
    <row r="133" spans="1:16" ht="12.75">
      <c r="A133" t="s">
        <v>50</v>
      </c>
      <c s="34" t="s">
        <v>165</v>
      </c>
      <c s="34" t="s">
        <v>921</v>
      </c>
      <c s="35" t="s">
        <v>5</v>
      </c>
      <c s="6" t="s">
        <v>922</v>
      </c>
      <c s="36" t="s">
        <v>101</v>
      </c>
      <c s="37">
        <v>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28</v>
      </c>
    </row>
    <row r="134" spans="1:5" ht="12.75">
      <c r="A134" s="35" t="s">
        <v>55</v>
      </c>
      <c r="E134" s="39" t="s">
        <v>922</v>
      </c>
    </row>
    <row r="135" spans="1:5" ht="12.75">
      <c r="A135" s="35" t="s">
        <v>57</v>
      </c>
      <c r="E135" s="40" t="s">
        <v>5</v>
      </c>
    </row>
    <row r="136" spans="1:5" ht="89.25">
      <c r="A136" t="s">
        <v>58</v>
      </c>
      <c r="E136" s="39" t="s">
        <v>918</v>
      </c>
    </row>
    <row r="137" spans="1:16" ht="12.75">
      <c r="A137" t="s">
        <v>50</v>
      </c>
      <c s="34" t="s">
        <v>168</v>
      </c>
      <c s="34" t="s">
        <v>923</v>
      </c>
      <c s="35" t="s">
        <v>5</v>
      </c>
      <c s="6" t="s">
        <v>924</v>
      </c>
      <c s="36" t="s">
        <v>101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28</v>
      </c>
    </row>
    <row r="138" spans="1:5" ht="12.75">
      <c r="A138" s="35" t="s">
        <v>55</v>
      </c>
      <c r="E138" s="39" t="s">
        <v>924</v>
      </c>
    </row>
    <row r="139" spans="1:5" ht="12.75">
      <c r="A139" s="35" t="s">
        <v>57</v>
      </c>
      <c r="E139" s="40" t="s">
        <v>5</v>
      </c>
    </row>
    <row r="140" spans="1:5" ht="76.5">
      <c r="A140" t="s">
        <v>58</v>
      </c>
      <c r="E140" s="39" t="s">
        <v>925</v>
      </c>
    </row>
    <row r="141" spans="1:16" ht="12.75">
      <c r="A141" t="s">
        <v>50</v>
      </c>
      <c s="34" t="s">
        <v>171</v>
      </c>
      <c s="34" t="s">
        <v>926</v>
      </c>
      <c s="35" t="s">
        <v>5</v>
      </c>
      <c s="6" t="s">
        <v>927</v>
      </c>
      <c s="36" t="s">
        <v>101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499</v>
      </c>
      <c>
        <f>(M141*21)/100</f>
      </c>
      <c t="s">
        <v>28</v>
      </c>
    </row>
    <row r="142" spans="1:5" ht="12.75">
      <c r="A142" s="35" t="s">
        <v>55</v>
      </c>
      <c r="E142" s="39" t="s">
        <v>927</v>
      </c>
    </row>
    <row r="143" spans="1:5" ht="12.75">
      <c r="A143" s="35" t="s">
        <v>57</v>
      </c>
      <c r="E143" s="40" t="s">
        <v>5</v>
      </c>
    </row>
    <row r="144" spans="1:5" ht="89.25">
      <c r="A144" t="s">
        <v>58</v>
      </c>
      <c r="E144" s="39" t="s">
        <v>918</v>
      </c>
    </row>
    <row r="145" spans="1:16" ht="12.75">
      <c r="A145" t="s">
        <v>50</v>
      </c>
      <c s="34" t="s">
        <v>175</v>
      </c>
      <c s="34" t="s">
        <v>928</v>
      </c>
      <c s="35" t="s">
        <v>5</v>
      </c>
      <c s="6" t="s">
        <v>929</v>
      </c>
      <c s="36" t="s">
        <v>249</v>
      </c>
      <c s="37">
        <v>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12.75">
      <c r="A146" s="35" t="s">
        <v>55</v>
      </c>
      <c r="E146" s="39" t="s">
        <v>929</v>
      </c>
    </row>
    <row r="147" spans="1:5" ht="12.75">
      <c r="A147" s="35" t="s">
        <v>57</v>
      </c>
      <c r="E147" s="40" t="s">
        <v>5</v>
      </c>
    </row>
    <row r="148" spans="1:5" ht="178.5">
      <c r="A148" t="s">
        <v>58</v>
      </c>
      <c r="E148" s="39" t="s">
        <v>930</v>
      </c>
    </row>
    <row r="149" spans="1:16" ht="12.75">
      <c r="A149" t="s">
        <v>50</v>
      </c>
      <c s="34" t="s">
        <v>178</v>
      </c>
      <c s="34" t="s">
        <v>931</v>
      </c>
      <c s="35" t="s">
        <v>5</v>
      </c>
      <c s="6" t="s">
        <v>932</v>
      </c>
      <c s="36" t="s">
        <v>61</v>
      </c>
      <c s="37">
        <v>63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12.75">
      <c r="A150" s="35" t="s">
        <v>55</v>
      </c>
      <c r="E150" s="39" t="s">
        <v>932</v>
      </c>
    </row>
    <row r="151" spans="1:5" ht="12.75">
      <c r="A151" s="35" t="s">
        <v>57</v>
      </c>
      <c r="E151" s="40" t="s">
        <v>5</v>
      </c>
    </row>
    <row r="152" spans="1:5" ht="165.75">
      <c r="A152" t="s">
        <v>58</v>
      </c>
      <c r="E152" s="39" t="s">
        <v>933</v>
      </c>
    </row>
    <row r="153" spans="1:16" ht="12.75">
      <c r="A153" t="s">
        <v>50</v>
      </c>
      <c s="34" t="s">
        <v>182</v>
      </c>
      <c s="34" t="s">
        <v>732</v>
      </c>
      <c s="35" t="s">
        <v>5</v>
      </c>
      <c s="6" t="s">
        <v>733</v>
      </c>
      <c s="36" t="s">
        <v>53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28</v>
      </c>
    </row>
    <row r="154" spans="1:5" ht="12.75">
      <c r="A154" s="35" t="s">
        <v>55</v>
      </c>
      <c r="E154" s="39" t="s">
        <v>733</v>
      </c>
    </row>
    <row r="155" spans="1:5" ht="12.75">
      <c r="A155" s="35" t="s">
        <v>57</v>
      </c>
      <c r="E155" s="40" t="s">
        <v>5</v>
      </c>
    </row>
    <row r="156" spans="1:5" ht="114.75">
      <c r="A156" t="s">
        <v>58</v>
      </c>
      <c r="E156" s="39" t="s">
        <v>735</v>
      </c>
    </row>
    <row r="157" spans="1:13" ht="12.75">
      <c r="A157" t="s">
        <v>47</v>
      </c>
      <c r="C157" s="31" t="s">
        <v>219</v>
      </c>
      <c r="E157" s="33" t="s">
        <v>220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38.25">
      <c r="A158" t="s">
        <v>50</v>
      </c>
      <c s="34" t="s">
        <v>48</v>
      </c>
      <c s="34" t="s">
        <v>221</v>
      </c>
      <c s="35" t="s">
        <v>222</v>
      </c>
      <c s="6" t="s">
        <v>223</v>
      </c>
      <c s="36" t="s">
        <v>224</v>
      </c>
      <c s="37">
        <v>673.2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225</v>
      </c>
      <c>
        <f>(M158*21)/100</f>
      </c>
      <c t="s">
        <v>28</v>
      </c>
    </row>
    <row r="159" spans="1:5" ht="25.5">
      <c r="A159" s="35" t="s">
        <v>55</v>
      </c>
      <c r="E159" s="39" t="s">
        <v>226</v>
      </c>
    </row>
    <row r="160" spans="1:5" ht="12.75">
      <c r="A160" s="35" t="s">
        <v>57</v>
      </c>
      <c r="E160" s="40" t="s">
        <v>5</v>
      </c>
    </row>
    <row r="161" spans="1:5" ht="140.25">
      <c r="A161" t="s">
        <v>58</v>
      </c>
      <c r="E161" s="39" t="s">
        <v>858</v>
      </c>
    </row>
    <row r="162" spans="1:16" ht="25.5">
      <c r="A162" t="s">
        <v>50</v>
      </c>
      <c s="34" t="s">
        <v>28</v>
      </c>
      <c s="34" t="s">
        <v>737</v>
      </c>
      <c s="35" t="s">
        <v>738</v>
      </c>
      <c s="6" t="s">
        <v>739</v>
      </c>
      <c s="36" t="s">
        <v>224</v>
      </c>
      <c s="37">
        <v>15.08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225</v>
      </c>
      <c>
        <f>(M162*21)/100</f>
      </c>
      <c t="s">
        <v>28</v>
      </c>
    </row>
    <row r="163" spans="1:5" ht="38.25">
      <c r="A163" s="35" t="s">
        <v>55</v>
      </c>
      <c r="E163" s="39" t="s">
        <v>740</v>
      </c>
    </row>
    <row r="164" spans="1:5" ht="12.75">
      <c r="A164" s="35" t="s">
        <v>57</v>
      </c>
      <c r="E164" s="40" t="s">
        <v>5</v>
      </c>
    </row>
    <row r="165" spans="1:5" ht="140.25">
      <c r="A165" t="s">
        <v>58</v>
      </c>
      <c r="E165" s="39" t="s">
        <v>858</v>
      </c>
    </row>
    <row r="166" spans="1:16" ht="25.5">
      <c r="A166" t="s">
        <v>50</v>
      </c>
      <c s="34" t="s">
        <v>26</v>
      </c>
      <c s="34" t="s">
        <v>741</v>
      </c>
      <c s="35" t="s">
        <v>742</v>
      </c>
      <c s="6" t="s">
        <v>743</v>
      </c>
      <c s="36" t="s">
        <v>224</v>
      </c>
      <c s="37">
        <v>33.483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225</v>
      </c>
      <c>
        <f>(M166*21)/100</f>
      </c>
      <c t="s">
        <v>28</v>
      </c>
    </row>
    <row r="167" spans="1:5" ht="25.5">
      <c r="A167" s="35" t="s">
        <v>55</v>
      </c>
      <c r="E167" s="39" t="s">
        <v>863</v>
      </c>
    </row>
    <row r="168" spans="1:5" ht="12.75">
      <c r="A168" s="35" t="s">
        <v>57</v>
      </c>
      <c r="E168" s="40" t="s">
        <v>5</v>
      </c>
    </row>
    <row r="169" spans="1:5" ht="140.25">
      <c r="A169" t="s">
        <v>58</v>
      </c>
      <c r="E169" s="39" t="s">
        <v>858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934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934</v>
      </c>
      <c r="E4" s="26" t="s">
        <v>935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938</v>
      </c>
      <c r="E8" s="30" t="s">
        <v>937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84</v>
      </c>
      <c r="E9" s="33" t="s">
        <v>657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48</v>
      </c>
      <c s="34" t="s">
        <v>939</v>
      </c>
      <c s="35" t="s">
        <v>5</v>
      </c>
      <c s="6" t="s">
        <v>940</v>
      </c>
      <c s="36" t="s">
        <v>101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28</v>
      </c>
    </row>
    <row r="11" spans="1:5" ht="12.75">
      <c r="A11" s="35" t="s">
        <v>55</v>
      </c>
      <c r="E11" s="39" t="s">
        <v>940</v>
      </c>
    </row>
    <row r="12" spans="1:5" ht="12.75">
      <c r="A12" s="35" t="s">
        <v>57</v>
      </c>
      <c r="E12" s="40" t="s">
        <v>5</v>
      </c>
    </row>
    <row r="13" spans="1:5" ht="38.25">
      <c r="A13" t="s">
        <v>58</v>
      </c>
      <c r="E13" s="39" t="s">
        <v>941</v>
      </c>
    </row>
    <row r="14" spans="1:16" ht="12.75">
      <c r="A14" t="s">
        <v>50</v>
      </c>
      <c s="34" t="s">
        <v>28</v>
      </c>
      <c s="34" t="s">
        <v>942</v>
      </c>
      <c s="35" t="s">
        <v>5</v>
      </c>
      <c s="6" t="s">
        <v>943</v>
      </c>
      <c s="36" t="s">
        <v>101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28</v>
      </c>
    </row>
    <row r="15" spans="1:5" ht="12.75">
      <c r="A15" s="35" t="s">
        <v>55</v>
      </c>
      <c r="E15" s="39" t="s">
        <v>943</v>
      </c>
    </row>
    <row r="16" spans="1:5" ht="12.75">
      <c r="A16" s="35" t="s">
        <v>57</v>
      </c>
      <c r="E16" s="40" t="s">
        <v>5</v>
      </c>
    </row>
    <row r="17" spans="1:5" ht="153">
      <c r="A17" t="s">
        <v>58</v>
      </c>
      <c r="E17" s="39" t="s">
        <v>944</v>
      </c>
    </row>
    <row r="18" spans="1:16" ht="12.75">
      <c r="A18" t="s">
        <v>50</v>
      </c>
      <c s="34" t="s">
        <v>26</v>
      </c>
      <c s="34" t="s">
        <v>945</v>
      </c>
      <c s="35" t="s">
        <v>5</v>
      </c>
      <c s="6" t="s">
        <v>946</v>
      </c>
      <c s="36" t="s">
        <v>101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499</v>
      </c>
      <c>
        <f>(M18*21)/100</f>
      </c>
      <c t="s">
        <v>28</v>
      </c>
    </row>
    <row r="19" spans="1:5" ht="12.75">
      <c r="A19" s="35" t="s">
        <v>55</v>
      </c>
      <c r="E19" s="39" t="s">
        <v>946</v>
      </c>
    </row>
    <row r="20" spans="1:5" ht="12.75">
      <c r="A20" s="35" t="s">
        <v>57</v>
      </c>
      <c r="E20" s="40" t="s">
        <v>5</v>
      </c>
    </row>
    <row r="21" spans="1:5" ht="153">
      <c r="A21" t="s">
        <v>58</v>
      </c>
      <c r="E21" s="39" t="s">
        <v>947</v>
      </c>
    </row>
    <row r="22" spans="1:16" ht="12.75">
      <c r="A22" t="s">
        <v>50</v>
      </c>
      <c s="34" t="s">
        <v>63</v>
      </c>
      <c s="34" t="s">
        <v>948</v>
      </c>
      <c s="35" t="s">
        <v>5</v>
      </c>
      <c s="6" t="s">
        <v>949</v>
      </c>
      <c s="36" t="s">
        <v>101</v>
      </c>
      <c s="37">
        <v>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499</v>
      </c>
      <c>
        <f>(M22*21)/100</f>
      </c>
      <c t="s">
        <v>28</v>
      </c>
    </row>
    <row r="23" spans="1:5" ht="12.75">
      <c r="A23" s="35" t="s">
        <v>55</v>
      </c>
      <c r="E23" s="39" t="s">
        <v>949</v>
      </c>
    </row>
    <row r="24" spans="1:5" ht="12.75">
      <c r="A24" s="35" t="s">
        <v>57</v>
      </c>
      <c r="E24" s="40" t="s">
        <v>5</v>
      </c>
    </row>
    <row r="25" spans="1:5" ht="153">
      <c r="A25" t="s">
        <v>58</v>
      </c>
      <c r="E25" s="39" t="s">
        <v>947</v>
      </c>
    </row>
    <row r="26" spans="1:16" ht="12.75">
      <c r="A26" t="s">
        <v>50</v>
      </c>
      <c s="34" t="s">
        <v>67</v>
      </c>
      <c s="34" t="s">
        <v>950</v>
      </c>
      <c s="35" t="s">
        <v>5</v>
      </c>
      <c s="6" t="s">
        <v>951</v>
      </c>
      <c s="36" t="s">
        <v>101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499</v>
      </c>
      <c>
        <f>(M26*21)/100</f>
      </c>
      <c t="s">
        <v>28</v>
      </c>
    </row>
    <row r="27" spans="1:5" ht="12.75">
      <c r="A27" s="35" t="s">
        <v>55</v>
      </c>
      <c r="E27" s="39" t="s">
        <v>951</v>
      </c>
    </row>
    <row r="28" spans="1:5" ht="12.75">
      <c r="A28" s="35" t="s">
        <v>57</v>
      </c>
      <c r="E28" s="40" t="s">
        <v>5</v>
      </c>
    </row>
    <row r="29" spans="1:5" ht="153">
      <c r="A29" t="s">
        <v>58</v>
      </c>
      <c r="E29" s="39" t="s">
        <v>952</v>
      </c>
    </row>
    <row r="30" spans="1:16" ht="12.75">
      <c r="A30" t="s">
        <v>50</v>
      </c>
      <c s="34" t="s">
        <v>27</v>
      </c>
      <c s="34" t="s">
        <v>953</v>
      </c>
      <c s="35" t="s">
        <v>5</v>
      </c>
      <c s="6" t="s">
        <v>954</v>
      </c>
      <c s="36" t="s">
        <v>101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499</v>
      </c>
      <c>
        <f>(M30*21)/100</f>
      </c>
      <c t="s">
        <v>28</v>
      </c>
    </row>
    <row r="31" spans="1:5" ht="12.75">
      <c r="A31" s="35" t="s">
        <v>55</v>
      </c>
      <c r="E31" s="39" t="s">
        <v>954</v>
      </c>
    </row>
    <row r="32" spans="1:5" ht="12.75">
      <c r="A32" s="35" t="s">
        <v>57</v>
      </c>
      <c r="E32" s="40" t="s">
        <v>5</v>
      </c>
    </row>
    <row r="33" spans="1:5" ht="153">
      <c r="A33" t="s">
        <v>58</v>
      </c>
      <c r="E33" s="39" t="s">
        <v>947</v>
      </c>
    </row>
    <row r="34" spans="1:16" ht="12.75">
      <c r="A34" t="s">
        <v>50</v>
      </c>
      <c s="34" t="s">
        <v>76</v>
      </c>
      <c s="34" t="s">
        <v>955</v>
      </c>
      <c s="35" t="s">
        <v>5</v>
      </c>
      <c s="6" t="s">
        <v>956</v>
      </c>
      <c s="36" t="s">
        <v>101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499</v>
      </c>
      <c>
        <f>(M34*21)/100</f>
      </c>
      <c t="s">
        <v>28</v>
      </c>
    </row>
    <row r="35" spans="1:5" ht="12.75">
      <c r="A35" s="35" t="s">
        <v>55</v>
      </c>
      <c r="E35" s="39" t="s">
        <v>956</v>
      </c>
    </row>
    <row r="36" spans="1:5" ht="12.75">
      <c r="A36" s="35" t="s">
        <v>57</v>
      </c>
      <c r="E36" s="40" t="s">
        <v>5</v>
      </c>
    </row>
    <row r="37" spans="1:5" ht="102">
      <c r="A37" t="s">
        <v>58</v>
      </c>
      <c r="E37" s="39" t="s">
        <v>957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