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derkad\Desktop\"/>
    </mc:Choice>
  </mc:AlternateContent>
  <xr:revisionPtr revIDLastSave="0" documentId="13_ncr:1_{7DD035FA-87E4-4D51-9C47-7963B6A00F9E}" xr6:coauthVersionLast="47" xr6:coauthVersionMax="47" xr10:uidLastSave="{00000000-0000-0000-0000-000000000000}"/>
  <bookViews>
    <workbookView xWindow="-27015" yWindow="0" windowWidth="23580" windowHeight="14295" xr2:uid="{00000000-000D-0000-FFFF-FFFF00000000}"/>
  </bookViews>
  <sheets>
    <sheet name="Rekapitulace" sheetId="1" r:id="rId1"/>
    <sheet name="D.1.1_PS 07-01-11" sheetId="2" r:id="rId2"/>
    <sheet name="D.1.2_PS 07-02-01" sheetId="3" r:id="rId3"/>
    <sheet name="D.1.2_PS 07-02-01.1" sheetId="4" r:id="rId4"/>
    <sheet name="D.1.2_PS 07-02-11" sheetId="5" r:id="rId5"/>
    <sheet name="D.2.3._SO 07-84-01" sheetId="6" r:id="rId6"/>
    <sheet name="D.2.3._SO 07-86-01" sheetId="7" r:id="rId7"/>
    <sheet name="D.2.4_SO 98-98" sheetId="8" r:id="rId8"/>
  </sheets>
  <calcPr calcId="191029"/>
  <webPublishing codePage="0"/>
</workbook>
</file>

<file path=xl/calcChain.xml><?xml version="1.0" encoding="utf-8"?>
<calcChain xmlns="http://schemas.openxmlformats.org/spreadsheetml/2006/main">
  <c r="I46" i="8" l="1"/>
  <c r="O46" i="8" s="1"/>
  <c r="I42" i="8"/>
  <c r="O42" i="8" s="1"/>
  <c r="I38" i="8"/>
  <c r="O38" i="8" s="1"/>
  <c r="I34" i="8"/>
  <c r="O34" i="8" s="1"/>
  <c r="I30" i="8"/>
  <c r="O30" i="8" s="1"/>
  <c r="I26" i="8"/>
  <c r="O26" i="8" s="1"/>
  <c r="I22" i="8"/>
  <c r="O22" i="8" s="1"/>
  <c r="I18" i="8"/>
  <c r="O18" i="8" s="1"/>
  <c r="I14" i="8"/>
  <c r="O14" i="8" s="1"/>
  <c r="I10" i="8"/>
  <c r="O10" i="8" s="1"/>
  <c r="I424" i="7"/>
  <c r="O424" i="7" s="1"/>
  <c r="I420" i="7"/>
  <c r="O420" i="7" s="1"/>
  <c r="I416" i="7"/>
  <c r="O416" i="7" s="1"/>
  <c r="I412" i="7"/>
  <c r="O412" i="7" s="1"/>
  <c r="I408" i="7"/>
  <c r="O408" i="7" s="1"/>
  <c r="I404" i="7"/>
  <c r="O404" i="7" s="1"/>
  <c r="I400" i="7"/>
  <c r="O400" i="7" s="1"/>
  <c r="I396" i="7"/>
  <c r="O396" i="7" s="1"/>
  <c r="I391" i="7"/>
  <c r="O391" i="7" s="1"/>
  <c r="I387" i="7"/>
  <c r="O387" i="7" s="1"/>
  <c r="I383" i="7"/>
  <c r="O383" i="7" s="1"/>
  <c r="I378" i="7"/>
  <c r="O378" i="7" s="1"/>
  <c r="R369" i="7" s="1"/>
  <c r="O369" i="7" s="1"/>
  <c r="I374" i="7"/>
  <c r="O374" i="7" s="1"/>
  <c r="I370" i="7"/>
  <c r="O370" i="7" s="1"/>
  <c r="I365" i="7"/>
  <c r="O365" i="7" s="1"/>
  <c r="I361" i="7"/>
  <c r="O361" i="7" s="1"/>
  <c r="I357" i="7"/>
  <c r="O357" i="7" s="1"/>
  <c r="I353" i="7"/>
  <c r="O353" i="7" s="1"/>
  <c r="I349" i="7"/>
  <c r="O349" i="7" s="1"/>
  <c r="I345" i="7"/>
  <c r="O345" i="7" s="1"/>
  <c r="I341" i="7"/>
  <c r="O341" i="7" s="1"/>
  <c r="I337" i="7"/>
  <c r="O337" i="7" s="1"/>
  <c r="I333" i="7"/>
  <c r="O333" i="7" s="1"/>
  <c r="I329" i="7"/>
  <c r="O329" i="7" s="1"/>
  <c r="I325" i="7"/>
  <c r="O325" i="7" s="1"/>
  <c r="I321" i="7"/>
  <c r="O321" i="7" s="1"/>
  <c r="I317" i="7"/>
  <c r="O317" i="7" s="1"/>
  <c r="I313" i="7"/>
  <c r="O313" i="7" s="1"/>
  <c r="I308" i="7"/>
  <c r="O308" i="7" s="1"/>
  <c r="R307" i="7" s="1"/>
  <c r="O307" i="7" s="1"/>
  <c r="Q307" i="7"/>
  <c r="I307" i="7" s="1"/>
  <c r="I303" i="7"/>
  <c r="O303" i="7" s="1"/>
  <c r="I299" i="7"/>
  <c r="O299" i="7" s="1"/>
  <c r="I295" i="7"/>
  <c r="O295" i="7" s="1"/>
  <c r="I291" i="7"/>
  <c r="O291" i="7" s="1"/>
  <c r="I287" i="7"/>
  <c r="O287" i="7" s="1"/>
  <c r="I283" i="7"/>
  <c r="O283" i="7" s="1"/>
  <c r="I279" i="7"/>
  <c r="O279" i="7" s="1"/>
  <c r="I275" i="7"/>
  <c r="O275" i="7" s="1"/>
  <c r="I271" i="7"/>
  <c r="O271" i="7" s="1"/>
  <c r="I267" i="7"/>
  <c r="O267" i="7" s="1"/>
  <c r="I263" i="7"/>
  <c r="O263" i="7" s="1"/>
  <c r="I259" i="7"/>
  <c r="O259" i="7" s="1"/>
  <c r="I255" i="7"/>
  <c r="O255" i="7" s="1"/>
  <c r="I251" i="7"/>
  <c r="O251" i="7" s="1"/>
  <c r="I247" i="7"/>
  <c r="O247" i="7" s="1"/>
  <c r="I242" i="7"/>
  <c r="O242" i="7" s="1"/>
  <c r="I238" i="7"/>
  <c r="O238" i="7" s="1"/>
  <c r="I234" i="7"/>
  <c r="O234" i="7" s="1"/>
  <c r="I230" i="7"/>
  <c r="O230" i="7" s="1"/>
  <c r="I226" i="7"/>
  <c r="O226" i="7" s="1"/>
  <c r="I222" i="7"/>
  <c r="O222" i="7" s="1"/>
  <c r="I218" i="7"/>
  <c r="O218" i="7" s="1"/>
  <c r="I214" i="7"/>
  <c r="O214" i="7" s="1"/>
  <c r="I210" i="7"/>
  <c r="O210" i="7" s="1"/>
  <c r="I206" i="7"/>
  <c r="O206" i="7" s="1"/>
  <c r="I202" i="7"/>
  <c r="O202" i="7" s="1"/>
  <c r="I198" i="7"/>
  <c r="O198" i="7" s="1"/>
  <c r="I194" i="7"/>
  <c r="O194" i="7" s="1"/>
  <c r="I189" i="7"/>
  <c r="O189" i="7" s="1"/>
  <c r="I185" i="7"/>
  <c r="O185" i="7" s="1"/>
  <c r="I181" i="7"/>
  <c r="O181" i="7" s="1"/>
  <c r="I177" i="7"/>
  <c r="O177" i="7" s="1"/>
  <c r="I173" i="7"/>
  <c r="O173" i="7" s="1"/>
  <c r="I169" i="7"/>
  <c r="O169" i="7" s="1"/>
  <c r="I165" i="7"/>
  <c r="O165" i="7" s="1"/>
  <c r="I161" i="7"/>
  <c r="O161" i="7" s="1"/>
  <c r="I156" i="7"/>
  <c r="O156" i="7" s="1"/>
  <c r="I152" i="7"/>
  <c r="O152" i="7" s="1"/>
  <c r="I148" i="7"/>
  <c r="O148" i="7" s="1"/>
  <c r="I144" i="7"/>
  <c r="O144" i="7" s="1"/>
  <c r="I140" i="7"/>
  <c r="O140" i="7" s="1"/>
  <c r="I136" i="7"/>
  <c r="O136" i="7" s="1"/>
  <c r="I132" i="7"/>
  <c r="O132" i="7" s="1"/>
  <c r="I128" i="7"/>
  <c r="O128" i="7" s="1"/>
  <c r="I124" i="7"/>
  <c r="O124" i="7" s="1"/>
  <c r="I120" i="7"/>
  <c r="O120" i="7" s="1"/>
  <c r="I116" i="7"/>
  <c r="O116" i="7" s="1"/>
  <c r="I112" i="7"/>
  <c r="O112" i="7" s="1"/>
  <c r="I108" i="7"/>
  <c r="O108" i="7" s="1"/>
  <c r="I104" i="7"/>
  <c r="I100" i="7"/>
  <c r="O100" i="7" s="1"/>
  <c r="I96" i="7"/>
  <c r="O96" i="7" s="1"/>
  <c r="I92" i="7"/>
  <c r="O92" i="7" s="1"/>
  <c r="I87" i="7"/>
  <c r="O87" i="7" s="1"/>
  <c r="R86" i="7" s="1"/>
  <c r="O86" i="7" s="1"/>
  <c r="Q86" i="7"/>
  <c r="I86" i="7" s="1"/>
  <c r="I82" i="7"/>
  <c r="O82" i="7" s="1"/>
  <c r="I78" i="7"/>
  <c r="O78" i="7" s="1"/>
  <c r="I73" i="7"/>
  <c r="O73" i="7" s="1"/>
  <c r="I69" i="7"/>
  <c r="O69" i="7" s="1"/>
  <c r="I64" i="7"/>
  <c r="O64" i="7" s="1"/>
  <c r="R63" i="7" s="1"/>
  <c r="O63" i="7" s="1"/>
  <c r="I59" i="7"/>
  <c r="O59" i="7" s="1"/>
  <c r="I55" i="7"/>
  <c r="O55" i="7" s="1"/>
  <c r="Q54" i="7"/>
  <c r="I54" i="7" s="1"/>
  <c r="I50" i="7"/>
  <c r="O50" i="7" s="1"/>
  <c r="I46" i="7"/>
  <c r="O46" i="7" s="1"/>
  <c r="I42" i="7"/>
  <c r="O42" i="7" s="1"/>
  <c r="I38" i="7"/>
  <c r="O38" i="7" s="1"/>
  <c r="I34" i="7"/>
  <c r="O34" i="7" s="1"/>
  <c r="I30" i="7"/>
  <c r="O30" i="7" s="1"/>
  <c r="I26" i="7"/>
  <c r="O26" i="7" s="1"/>
  <c r="I22" i="7"/>
  <c r="O22" i="7" s="1"/>
  <c r="I18" i="7"/>
  <c r="I14" i="7"/>
  <c r="O14" i="7" s="1"/>
  <c r="I10" i="7"/>
  <c r="O10" i="7" s="1"/>
  <c r="I207" i="6"/>
  <c r="O207" i="6" s="1"/>
  <c r="R206" i="6" s="1"/>
  <c r="O206" i="6" s="1"/>
  <c r="Q206" i="6"/>
  <c r="I206" i="6" s="1"/>
  <c r="I202" i="6"/>
  <c r="O202" i="6" s="1"/>
  <c r="R201" i="6" s="1"/>
  <c r="O201" i="6" s="1"/>
  <c r="I197" i="6"/>
  <c r="O197" i="6" s="1"/>
  <c r="I193" i="6"/>
  <c r="O193" i="6" s="1"/>
  <c r="I189" i="6"/>
  <c r="O189" i="6" s="1"/>
  <c r="I185" i="6"/>
  <c r="O185" i="6" s="1"/>
  <c r="I181" i="6"/>
  <c r="O181" i="6" s="1"/>
  <c r="I177" i="6"/>
  <c r="O177" i="6" s="1"/>
  <c r="I173" i="6"/>
  <c r="O173" i="6" s="1"/>
  <c r="I169" i="6"/>
  <c r="O169" i="6" s="1"/>
  <c r="I164" i="6"/>
  <c r="O164" i="6" s="1"/>
  <c r="I160" i="6"/>
  <c r="O160" i="6" s="1"/>
  <c r="I156" i="6"/>
  <c r="O156" i="6" s="1"/>
  <c r="I152" i="6"/>
  <c r="O152" i="6" s="1"/>
  <c r="I148" i="6"/>
  <c r="O148" i="6" s="1"/>
  <c r="I144" i="6"/>
  <c r="O144" i="6" s="1"/>
  <c r="I139" i="6"/>
  <c r="O139" i="6" s="1"/>
  <c r="I135" i="6"/>
  <c r="O135" i="6" s="1"/>
  <c r="I131" i="6"/>
  <c r="O131" i="6" s="1"/>
  <c r="I127" i="6"/>
  <c r="O127" i="6" s="1"/>
  <c r="I123" i="6"/>
  <c r="O123" i="6" s="1"/>
  <c r="I119" i="6"/>
  <c r="O119" i="6" s="1"/>
  <c r="I115" i="6"/>
  <c r="O115" i="6" s="1"/>
  <c r="I111" i="6"/>
  <c r="O111" i="6" s="1"/>
  <c r="I106" i="6"/>
  <c r="O106" i="6" s="1"/>
  <c r="I102" i="6"/>
  <c r="O102" i="6" s="1"/>
  <c r="I98" i="6"/>
  <c r="O98" i="6" s="1"/>
  <c r="I93" i="6"/>
  <c r="O93" i="6" s="1"/>
  <c r="I89" i="6"/>
  <c r="O89" i="6" s="1"/>
  <c r="I85" i="6"/>
  <c r="O85" i="6" s="1"/>
  <c r="I81" i="6"/>
  <c r="O81" i="6" s="1"/>
  <c r="I77" i="6"/>
  <c r="O77" i="6" s="1"/>
  <c r="I73" i="6"/>
  <c r="O73" i="6" s="1"/>
  <c r="I69" i="6"/>
  <c r="O69" i="6" s="1"/>
  <c r="O65" i="6"/>
  <c r="I65" i="6"/>
  <c r="I61" i="6"/>
  <c r="O61" i="6" s="1"/>
  <c r="I57" i="6"/>
  <c r="O57" i="6" s="1"/>
  <c r="I53" i="6"/>
  <c r="O53" i="6" s="1"/>
  <c r="I49" i="6"/>
  <c r="O49" i="6" s="1"/>
  <c r="I44" i="6"/>
  <c r="O44" i="6" s="1"/>
  <c r="R43" i="6" s="1"/>
  <c r="O43" i="6" s="1"/>
  <c r="Q43" i="6"/>
  <c r="I43" i="6" s="1"/>
  <c r="I39" i="6"/>
  <c r="O39" i="6" s="1"/>
  <c r="R38" i="6" s="1"/>
  <c r="O38" i="6"/>
  <c r="I34" i="6"/>
  <c r="O34" i="6" s="1"/>
  <c r="I30" i="6"/>
  <c r="O30" i="6" s="1"/>
  <c r="I26" i="6"/>
  <c r="O26" i="6" s="1"/>
  <c r="I22" i="6"/>
  <c r="O22" i="6" s="1"/>
  <c r="I18" i="6"/>
  <c r="O18" i="6" s="1"/>
  <c r="I14" i="6"/>
  <c r="O14" i="6" s="1"/>
  <c r="I10" i="6"/>
  <c r="O10" i="6" s="1"/>
  <c r="I304" i="5"/>
  <c r="O304" i="5" s="1"/>
  <c r="I300" i="5"/>
  <c r="O300" i="5" s="1"/>
  <c r="I296" i="5"/>
  <c r="O296" i="5" s="1"/>
  <c r="I292" i="5"/>
  <c r="O292" i="5" s="1"/>
  <c r="I288" i="5"/>
  <c r="O288" i="5" s="1"/>
  <c r="I284" i="5"/>
  <c r="O284" i="5" s="1"/>
  <c r="I280" i="5"/>
  <c r="O280" i="5" s="1"/>
  <c r="I276" i="5"/>
  <c r="O276" i="5" s="1"/>
  <c r="I272" i="5"/>
  <c r="O272" i="5" s="1"/>
  <c r="I268" i="5"/>
  <c r="O268" i="5" s="1"/>
  <c r="I264" i="5"/>
  <c r="O264" i="5" s="1"/>
  <c r="I260" i="5"/>
  <c r="O260" i="5" s="1"/>
  <c r="I256" i="5"/>
  <c r="O256" i="5" s="1"/>
  <c r="O252" i="5"/>
  <c r="I252" i="5"/>
  <c r="I248" i="5"/>
  <c r="O248" i="5" s="1"/>
  <c r="I244" i="5"/>
  <c r="O244" i="5" s="1"/>
  <c r="I240" i="5"/>
  <c r="O240" i="5" s="1"/>
  <c r="I236" i="5"/>
  <c r="O236" i="5" s="1"/>
  <c r="I232" i="5"/>
  <c r="O232" i="5" s="1"/>
  <c r="I228" i="5"/>
  <c r="O228" i="5" s="1"/>
  <c r="I224" i="5"/>
  <c r="O224" i="5" s="1"/>
  <c r="I220" i="5"/>
  <c r="O220" i="5" s="1"/>
  <c r="I216" i="5"/>
  <c r="O216" i="5" s="1"/>
  <c r="I212" i="5"/>
  <c r="O212" i="5" s="1"/>
  <c r="I208" i="5"/>
  <c r="O208" i="5" s="1"/>
  <c r="I204" i="5"/>
  <c r="O204" i="5" s="1"/>
  <c r="I200" i="5"/>
  <c r="O200" i="5" s="1"/>
  <c r="I196" i="5"/>
  <c r="O196" i="5" s="1"/>
  <c r="I192" i="5"/>
  <c r="O192" i="5" s="1"/>
  <c r="O188" i="5"/>
  <c r="I188" i="5"/>
  <c r="I184" i="5"/>
  <c r="O184" i="5" s="1"/>
  <c r="I180" i="5"/>
  <c r="O180" i="5" s="1"/>
  <c r="I176" i="5"/>
  <c r="O176" i="5" s="1"/>
  <c r="I172" i="5"/>
  <c r="O172" i="5" s="1"/>
  <c r="I168" i="5"/>
  <c r="O168" i="5" s="1"/>
  <c r="I164" i="5"/>
  <c r="O164" i="5" s="1"/>
  <c r="I160" i="5"/>
  <c r="O160" i="5" s="1"/>
  <c r="I156" i="5"/>
  <c r="O156" i="5" s="1"/>
  <c r="I152" i="5"/>
  <c r="O152" i="5" s="1"/>
  <c r="I148" i="5"/>
  <c r="O148" i="5" s="1"/>
  <c r="I144" i="5"/>
  <c r="O144" i="5" s="1"/>
  <c r="I140" i="5"/>
  <c r="O140" i="5" s="1"/>
  <c r="I136" i="5"/>
  <c r="O136" i="5" s="1"/>
  <c r="I132" i="5"/>
  <c r="O132" i="5" s="1"/>
  <c r="I128" i="5"/>
  <c r="O128" i="5" s="1"/>
  <c r="I124" i="5"/>
  <c r="O124" i="5" s="1"/>
  <c r="I120" i="5"/>
  <c r="O120" i="5" s="1"/>
  <c r="I116" i="5"/>
  <c r="O116" i="5" s="1"/>
  <c r="I112" i="5"/>
  <c r="O112" i="5" s="1"/>
  <c r="I108" i="5"/>
  <c r="O108" i="5" s="1"/>
  <c r="I104" i="5"/>
  <c r="O104" i="5" s="1"/>
  <c r="I100" i="5"/>
  <c r="O100" i="5" s="1"/>
  <c r="I96" i="5"/>
  <c r="O96" i="5" s="1"/>
  <c r="I92" i="5"/>
  <c r="O92" i="5" s="1"/>
  <c r="I88" i="5"/>
  <c r="O88" i="5" s="1"/>
  <c r="I84" i="5"/>
  <c r="O84" i="5" s="1"/>
  <c r="I80" i="5"/>
  <c r="O80" i="5" s="1"/>
  <c r="I76" i="5"/>
  <c r="O76" i="5" s="1"/>
  <c r="I72" i="5"/>
  <c r="O72" i="5" s="1"/>
  <c r="I68" i="5"/>
  <c r="O68" i="5" s="1"/>
  <c r="I64" i="5"/>
  <c r="O64" i="5" s="1"/>
  <c r="I60" i="5"/>
  <c r="O60" i="5" s="1"/>
  <c r="I56" i="5"/>
  <c r="O56" i="5" s="1"/>
  <c r="I52" i="5"/>
  <c r="O52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3" i="5"/>
  <c r="O23" i="5" s="1"/>
  <c r="I18" i="5"/>
  <c r="O18" i="5" s="1"/>
  <c r="I14" i="5"/>
  <c r="O14" i="5" s="1"/>
  <c r="O10" i="5"/>
  <c r="I10" i="5"/>
  <c r="Q9" i="5" s="1"/>
  <c r="I9" i="5" s="1"/>
  <c r="I42" i="4"/>
  <c r="O42" i="4" s="1"/>
  <c r="I38" i="4"/>
  <c r="O38" i="4" s="1"/>
  <c r="I34" i="4"/>
  <c r="O34" i="4" s="1"/>
  <c r="I30" i="4"/>
  <c r="O30" i="4" s="1"/>
  <c r="I26" i="4"/>
  <c r="O26" i="4" s="1"/>
  <c r="I22" i="4"/>
  <c r="O22" i="4" s="1"/>
  <c r="I18" i="4"/>
  <c r="O18" i="4" s="1"/>
  <c r="I14" i="4"/>
  <c r="O14" i="4" s="1"/>
  <c r="O10" i="4"/>
  <c r="I10" i="4"/>
  <c r="I54" i="3"/>
  <c r="O54" i="3" s="1"/>
  <c r="I50" i="3"/>
  <c r="O50" i="3" s="1"/>
  <c r="I46" i="3"/>
  <c r="O46" i="3" s="1"/>
  <c r="I42" i="3"/>
  <c r="O42" i="3" s="1"/>
  <c r="I38" i="3"/>
  <c r="O38" i="3" s="1"/>
  <c r="I34" i="3"/>
  <c r="O34" i="3" s="1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s="1"/>
  <c r="I107" i="2"/>
  <c r="O107" i="2" s="1"/>
  <c r="I103" i="2"/>
  <c r="O103" i="2" s="1"/>
  <c r="I99" i="2"/>
  <c r="O99" i="2" s="1"/>
  <c r="I95" i="2"/>
  <c r="O95" i="2" s="1"/>
  <c r="I91" i="2"/>
  <c r="O91" i="2" s="1"/>
  <c r="I87" i="2"/>
  <c r="O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0" i="2"/>
  <c r="O30" i="2" s="1"/>
  <c r="I26" i="2"/>
  <c r="O26" i="2" s="1"/>
  <c r="I22" i="2"/>
  <c r="O22" i="2" s="1"/>
  <c r="I18" i="2"/>
  <c r="O18" i="2" s="1"/>
  <c r="I14" i="2"/>
  <c r="O14" i="2" s="1"/>
  <c r="I10" i="2"/>
  <c r="O10" i="2" s="1"/>
  <c r="R312" i="7" l="1"/>
  <c r="O312" i="7" s="1"/>
  <c r="Q9" i="7"/>
  <c r="I9" i="7" s="1"/>
  <c r="Q91" i="7"/>
  <c r="I91" i="7" s="1"/>
  <c r="Q193" i="7"/>
  <c r="I193" i="7" s="1"/>
  <c r="R77" i="7"/>
  <c r="O77" i="7" s="1"/>
  <c r="R168" i="6"/>
  <c r="O168" i="6" s="1"/>
  <c r="R97" i="6"/>
  <c r="O97" i="6" s="1"/>
  <c r="R143" i="6"/>
  <c r="O143" i="6" s="1"/>
  <c r="R9" i="6"/>
  <c r="O9" i="6" s="1"/>
  <c r="Q201" i="6"/>
  <c r="I201" i="6" s="1"/>
  <c r="R22" i="5"/>
  <c r="O22" i="5" s="1"/>
  <c r="Q9" i="4"/>
  <c r="I9" i="4" s="1"/>
  <c r="I3" i="4" s="1"/>
  <c r="C14" i="1" s="1"/>
  <c r="R9" i="3"/>
  <c r="O9" i="3" s="1"/>
  <c r="O2" i="3" s="1"/>
  <c r="D13" i="1" s="1"/>
  <c r="R34" i="2"/>
  <c r="O34" i="2" s="1"/>
  <c r="R9" i="2"/>
  <c r="O9" i="2" s="1"/>
  <c r="R246" i="7"/>
  <c r="O246" i="7" s="1"/>
  <c r="R160" i="7"/>
  <c r="O160" i="7" s="1"/>
  <c r="R51" i="5"/>
  <c r="O51" i="5" s="1"/>
  <c r="Q395" i="7"/>
  <c r="I395" i="7" s="1"/>
  <c r="Q9" i="3"/>
  <c r="I9" i="3" s="1"/>
  <c r="I3" i="3" s="1"/>
  <c r="C13" i="1" s="1"/>
  <c r="Q22" i="5"/>
  <c r="I22" i="5" s="1"/>
  <c r="Q168" i="6"/>
  <c r="I168" i="6" s="1"/>
  <c r="R68" i="7"/>
  <c r="O68" i="7" s="1"/>
  <c r="Q369" i="7"/>
  <c r="I369" i="7" s="1"/>
  <c r="R382" i="7"/>
  <c r="O382" i="7" s="1"/>
  <c r="Q110" i="6"/>
  <c r="I110" i="6" s="1"/>
  <c r="O18" i="7"/>
  <c r="R9" i="7" s="1"/>
  <c r="O9" i="7" s="1"/>
  <c r="O104" i="7"/>
  <c r="R91" i="7" s="1"/>
  <c r="O91" i="7" s="1"/>
  <c r="R193" i="7"/>
  <c r="O193" i="7" s="1"/>
  <c r="Q9" i="2"/>
  <c r="I9" i="2" s="1"/>
  <c r="Q34" i="2"/>
  <c r="I34" i="2" s="1"/>
  <c r="Q38" i="6"/>
  <c r="I38" i="6" s="1"/>
  <c r="R110" i="6"/>
  <c r="O110" i="6" s="1"/>
  <c r="Q63" i="7"/>
  <c r="I63" i="7" s="1"/>
  <c r="Q246" i="7"/>
  <c r="I246" i="7" s="1"/>
  <c r="Q9" i="8"/>
  <c r="I9" i="8" s="1"/>
  <c r="I3" i="8" s="1"/>
  <c r="C20" i="1" s="1"/>
  <c r="Q48" i="6"/>
  <c r="I48" i="6" s="1"/>
  <c r="R9" i="5"/>
  <c r="O9" i="5" s="1"/>
  <c r="Q51" i="5"/>
  <c r="I51" i="5" s="1"/>
  <c r="I3" i="5" s="1"/>
  <c r="C15" i="1" s="1"/>
  <c r="R48" i="6"/>
  <c r="O48" i="6" s="1"/>
  <c r="Q97" i="6"/>
  <c r="I97" i="6" s="1"/>
  <c r="Q77" i="7"/>
  <c r="I77" i="7" s="1"/>
  <c r="Q160" i="7"/>
  <c r="I160" i="7" s="1"/>
  <c r="Q312" i="7"/>
  <c r="I312" i="7" s="1"/>
  <c r="R9" i="8"/>
  <c r="O9" i="8" s="1"/>
  <c r="O2" i="8" s="1"/>
  <c r="D20" i="1" s="1"/>
  <c r="D19" i="1" s="1"/>
  <c r="Q143" i="6"/>
  <c r="I143" i="6" s="1"/>
  <c r="R395" i="7"/>
  <c r="O395" i="7" s="1"/>
  <c r="R9" i="4"/>
  <c r="O9" i="4" s="1"/>
  <c r="O2" i="4" s="1"/>
  <c r="D14" i="1" s="1"/>
  <c r="Q9" i="6"/>
  <c r="I9" i="6" s="1"/>
  <c r="R54" i="7"/>
  <c r="O54" i="7" s="1"/>
  <c r="Q68" i="7"/>
  <c r="I68" i="7" s="1"/>
  <c r="Q382" i="7"/>
  <c r="I382" i="7" s="1"/>
  <c r="I3" i="7" l="1"/>
  <c r="C18" i="1" s="1"/>
  <c r="O2" i="7"/>
  <c r="D18" i="1" s="1"/>
  <c r="E18" i="1" s="1"/>
  <c r="O2" i="6"/>
  <c r="D17" i="1" s="1"/>
  <c r="I3" i="6"/>
  <c r="C17" i="1" s="1"/>
  <c r="O2" i="2"/>
  <c r="D11" i="1" s="1"/>
  <c r="D10" i="1" s="1"/>
  <c r="E14" i="1"/>
  <c r="C16" i="1"/>
  <c r="O2" i="5"/>
  <c r="D15" i="1" s="1"/>
  <c r="E15" i="1" s="1"/>
  <c r="I3" i="2"/>
  <c r="C11" i="1" s="1"/>
  <c r="E20" i="1"/>
  <c r="E19" i="1" s="1"/>
  <c r="C19" i="1"/>
  <c r="C12" i="1"/>
  <c r="E13" i="1"/>
  <c r="D16" i="1" l="1"/>
  <c r="E17" i="1"/>
  <c r="E16" i="1" s="1"/>
  <c r="D12" i="1"/>
  <c r="E12" i="1"/>
  <c r="C10" i="1"/>
  <c r="C6" i="1" s="1"/>
  <c r="E11" i="1"/>
  <c r="E10" i="1" s="1"/>
  <c r="C7" i="1" l="1"/>
</calcChain>
</file>

<file path=xl/sharedStrings.xml><?xml version="1.0" encoding="utf-8"?>
<sst xmlns="http://schemas.openxmlformats.org/spreadsheetml/2006/main" count="4402" uniqueCount="766">
  <si>
    <t>Aspe</t>
  </si>
  <si>
    <t>Rekapitulace ceny</t>
  </si>
  <si>
    <t>Stavba: 2022/003 - Rekonstrukce dopravny Janovice u Trutnova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</si>
  <si>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</si>
  <si>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</si>
  <si>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</si>
  <si>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</si>
  <si>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</si>
  <si>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</si>
  <si>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</si>
  <si>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</si>
  <si>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ASPESZDC</t>
  </si>
  <si>
    <t>S</t>
  </si>
  <si>
    <t>Soupis prací objektu</t>
  </si>
  <si>
    <t xml:space="preserve">Stavba: </t>
  </si>
  <si>
    <t>2022/003</t>
  </si>
  <si>
    <t>Rekonstrukce dopravny Janovice u Trutnova</t>
  </si>
  <si>
    <t>O</t>
  </si>
  <si>
    <t>Objekt:</t>
  </si>
  <si>
    <t>D.1.1</t>
  </si>
  <si>
    <t>Železniční zabezpečovací zařízení</t>
  </si>
  <si>
    <t>O1</t>
  </si>
  <si>
    <t>Rozpočet:</t>
  </si>
  <si>
    <t>0,00</t>
  </si>
  <si>
    <t>15,00</t>
  </si>
  <si>
    <t>21,00</t>
  </si>
  <si>
    <t>3</t>
  </si>
  <si>
    <t>2</t>
  </si>
  <si>
    <t>PS 07-01-11</t>
  </si>
  <si>
    <t>Zabezpečovací zařízení, Janovice u Trutnova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</si>
  <si>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</si>
  <si>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</si>
  <si>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</si>
  <si>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</si>
  <si>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</si>
  <si>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</si>
  <si>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</si>
  <si>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</si>
  <si>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</si>
  <si>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</si>
  <si>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</si>
  <si>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</si>
  <si>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</si>
  <si>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</si>
  <si>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</si>
  <si>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</si>
  <si>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</si>
  <si>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</si>
  <si>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</si>
  <si>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Zatřídění monitoring</t>
  </si>
  <si>
    <t>Úroveň 1</t>
  </si>
  <si>
    <t>Úroveň 2</t>
  </si>
  <si>
    <t>Úroveň 3</t>
  </si>
  <si>
    <t>12</t>
  </si>
  <si>
    <t>13</t>
  </si>
  <si>
    <t>14</t>
  </si>
  <si>
    <t xml:space="preserve"> PS 07-01-11</t>
  </si>
  <si>
    <t>SD</t>
  </si>
  <si>
    <t>Zemní práce</t>
  </si>
  <si>
    <t>P</t>
  </si>
  <si>
    <t>131834</t>
  </si>
  <si>
    <t>HLOUBENÍ JAM ZAPAŽ I NEPAŽ TŘ. II, ODVOZ DO 5KM</t>
  </si>
  <si>
    <t>M3</t>
  </si>
  <si>
    <t>OTSKP 2022</t>
  </si>
  <si>
    <t>PP</t>
  </si>
  <si>
    <t/>
  </si>
  <si>
    <t>VV</t>
  </si>
  <si>
    <t>TS</t>
  </si>
  <si>
    <t>132834</t>
  </si>
  <si>
    <t>HLOUBENÍ RÝH ŠÍŘ DO 2M PAŽ I NEPAŽ TŘ. II, ODVOZ DO 5KM</t>
  </si>
  <si>
    <t>0,5 x 0,35 x 450</t>
  </si>
  <si>
    <t>14173</t>
  </si>
  <si>
    <t>PROTLAČOVÁNÍ POTRUBÍ Z PLAST HMOT DN DO 200MM</t>
  </si>
  <si>
    <t>M</t>
  </si>
  <si>
    <t>17411</t>
  </si>
  <si>
    <t>ZÁSYP JAM A RÝH ZEMNIMOU SE ZHUTNĚNÍM</t>
  </si>
  <si>
    <t>702212</t>
  </si>
  <si>
    <t>KABELOVÁ CHRÁNIČKA ZEMNÍ DN PŘES 100 DO 200 MM</t>
  </si>
  <si>
    <t>702312</t>
  </si>
  <si>
    <t>ZAKRYTÍ KABELŮ VÝSTRAŽNOU FÓLIÍ ŠÍŘKY PŘES 20 DO 40 CM</t>
  </si>
  <si>
    <t>1.1</t>
  </si>
  <si>
    <t>Montáž zabezpečovací a sdělovací techniky</t>
  </si>
  <si>
    <t>7</t>
  </si>
  <si>
    <t>75A131</t>
  </si>
  <si>
    <t>Kabel metalický dvouplášťový do 12 párů - dodávka</t>
  </si>
  <si>
    <t>KMPÁR</t>
  </si>
  <si>
    <t>3p - 0,03 kmpár; 4p - 1,86 kmpár</t>
  </si>
  <si>
    <t>v.č.1001</t>
  </si>
  <si>
    <t>8</t>
  </si>
  <si>
    <t>75A217</t>
  </si>
  <si>
    <t>Zatažení a spojkování kabelů do 12 párů - montáž</t>
  </si>
  <si>
    <t>75A311</t>
  </si>
  <si>
    <t>Kabelová forma (ukončení kabelů) pro kabely zabezpečovací do 12 párů</t>
  </si>
  <si>
    <t>KUS</t>
  </si>
  <si>
    <t>75A410</t>
  </si>
  <si>
    <t>Označení kabelů značkovacím kabelovým štítkem</t>
  </si>
  <si>
    <t>75A420</t>
  </si>
  <si>
    <t>Označení kabelů značkovací kabelovou objímkou</t>
  </si>
  <si>
    <t>75C231</t>
  </si>
  <si>
    <t>Návěstní těleso pro výhybku a výkolejku - dodávka</t>
  </si>
  <si>
    <t>75C237</t>
  </si>
  <si>
    <t>Návěstní těleso pro výhybku a výkolejku - montáž</t>
  </si>
  <si>
    <t>75C411</t>
  </si>
  <si>
    <t>Zámek výměnový nebo odtlačný (jednoduchý, kontrolní) - dodávka</t>
  </si>
  <si>
    <t>15</t>
  </si>
  <si>
    <t>75C417</t>
  </si>
  <si>
    <t>Zámek výměnový nebo odtlačný (jednoduchý, kontrolní) - montáž</t>
  </si>
  <si>
    <t>16</t>
  </si>
  <si>
    <t>75C611</t>
  </si>
  <si>
    <t>Trpasličí návěstidlo do dvou světel - dodávka</t>
  </si>
  <si>
    <t>17</t>
  </si>
  <si>
    <t>75C617</t>
  </si>
  <si>
    <t>Trpasličí návěstidlo do dvou světel - montáž</t>
  </si>
  <si>
    <t>18</t>
  </si>
  <si>
    <t>75E117</t>
  </si>
  <si>
    <t>Dozor pracovníků provozovatele při práci na živém zařízení</t>
  </si>
  <si>
    <t>HOD</t>
  </si>
  <si>
    <t>19</t>
  </si>
  <si>
    <t>75E127</t>
  </si>
  <si>
    <t>Celková prohlídka zařízení a vyhotovení revizní zprávy</t>
  </si>
  <si>
    <t>20</t>
  </si>
  <si>
    <t>75E157</t>
  </si>
  <si>
    <t>Přezkoušení a regulace návěstidel</t>
  </si>
  <si>
    <t>21</t>
  </si>
  <si>
    <t>75E1B7</t>
  </si>
  <si>
    <t>Regulace a zkoušení zabezpečovacího zařízení</t>
  </si>
  <si>
    <t>22</t>
  </si>
  <si>
    <t>75E1C7</t>
  </si>
  <si>
    <t>Protokol UTZ</t>
  </si>
  <si>
    <t>dopravna D3 Janovice u Trutnova</t>
  </si>
  <si>
    <t>23</t>
  </si>
  <si>
    <t>R-POL.</t>
  </si>
  <si>
    <t>Samovratný přestavník včetně příslušenství - dodávka</t>
  </si>
  <si>
    <t>Signal Projekt</t>
  </si>
  <si>
    <t>24</t>
  </si>
  <si>
    <t>Samovratný přestavník včetně příslušenství - montáž</t>
  </si>
  <si>
    <t>25</t>
  </si>
  <si>
    <t>Nátěr závaží výměníku výhybky pro výhybku opatřenou samovratným přestavníkem</t>
  </si>
  <si>
    <t>D.1.2</t>
  </si>
  <si>
    <t>Železniční sdělovací zařízení</t>
  </si>
  <si>
    <t>PS 07-02-01</t>
  </si>
  <si>
    <t>DDTS ŽDC, Janovice u Trutnova</t>
  </si>
  <si>
    <t xml:space="preserve"> PS 07-02-01</t>
  </si>
  <si>
    <t>Přidružená stavební výroba</t>
  </si>
  <si>
    <t>DDTS ŽDC, INTEGRAČNÍ KONCENTRÁTOR</t>
  </si>
  <si>
    <t>OTSKP_2022</t>
  </si>
  <si>
    <t>InK musí poskytovat služby InS (archivace dat s možností jejich zpětné analýzy, zprostředkování živých dat klientům, archivace jednotlivých manipulací či parametrizací dané technologie, …)</t>
  </si>
  <si>
    <t>Technická specifikace položky odpovídá příslušné cenové soustavě.</t>
  </si>
  <si>
    <t>ZKUŠEBNÍ PROVOZ</t>
  </si>
  <si>
    <t>ZAŠKOLENÍ OBSLUHY</t>
  </si>
  <si>
    <t>DDTS ŽDC, ZÁVĚREČNÁ ZKOUŠKA</t>
  </si>
  <si>
    <t>DDTS ŽDC, INTEGRACE EOV DO SERVERŮ A KLIENTŮ DDTS ŽDC</t>
  </si>
  <si>
    <t>DDTS ŽDC, INTEGRACE EOV DO INK DDTS ŽDC</t>
  </si>
  <si>
    <t>DDTS ŽDC, INTEGRACE OSV DO SERVERŮ A KLIENTŮ DDTS ŽDC</t>
  </si>
  <si>
    <t>DDTS ŽDC, INTEGRACE OSV DO INK DDTS ŽDC</t>
  </si>
  <si>
    <t>DDTS ŽDC, INTEGRACE NAPÁJECÍHO ZDROJE DO SERVERŮ A KLIENTŮ DDTS ŽDC</t>
  </si>
  <si>
    <t>DDTS ŽDC, INTEGRACE NAPÁJECÍHO ZDROJE DO INK DDTS ŽDC</t>
  </si>
  <si>
    <t>DDTS ŽDC, INTEGRACE JINÉHO ZAŘÍZENÍ DO SERVERŮ A KLIENTŮ DDTS ŽDC</t>
  </si>
  <si>
    <t>DDTS ŽDC, INTEGRACE JINÉHO ZAŘÍZENÍ DO INK DDTS ŽDC</t>
  </si>
  <si>
    <t>PS 07-02-01.1</t>
  </si>
  <si>
    <t>DDTS ŽDC, Janovice u Trutnova - rozšíření</t>
  </si>
  <si>
    <t xml:space="preserve"> PS 07-02-01.1</t>
  </si>
  <si>
    <t>743943</t>
  </si>
  <si>
    <t>ROZVADĚČ EOV/VO OVLÁDACÍ S PC A DOTYKOVOU OBRAZOVKOU - VERIFIKACE POVELŮ A SIGNÁLŮ NA 1 KS ROZVADĚČE EOV/OSVĚTLENÍ</t>
  </si>
  <si>
    <t>2022_OTSKP</t>
  </si>
  <si>
    <t>743952</t>
  </si>
  <si>
    <t>ROZVADĚČ EOV S NADŘAZENÝM OVLADAČEM - SOFTWARE A PARAMETRIZACE NA 1 KS VÝHYBKY/VĚTVE OSVĚTLENÍ</t>
  </si>
  <si>
    <t>743961</t>
  </si>
  <si>
    <t>EOV/VO, KLIENTSKÉ PRACOVIŠTĚ - ZÁKLADNÍ SOFTWARE</t>
  </si>
  <si>
    <t>743Z44</t>
  </si>
  <si>
    <t>DEMONTÁŽ OVLADAČE PRO ZAŘÍZENÍ EOV</t>
  </si>
  <si>
    <t>747703</t>
  </si>
  <si>
    <t>747704</t>
  </si>
  <si>
    <t>75O932</t>
  </si>
  <si>
    <t>DDTS ŽDC, KLIENTSKÉ PRACOVIŠTĚ STACIONÁRNÍ</t>
  </si>
  <si>
    <t>75O941</t>
  </si>
  <si>
    <t>75O943</t>
  </si>
  <si>
    <t>PS 07-02-11</t>
  </si>
  <si>
    <t>Místní kabelizace a VTO, Janovice u Trutnova</t>
  </si>
  <si>
    <t xml:space="preserve"> PS 07-02-11</t>
  </si>
  <si>
    <t>Všeobecné podmínky</t>
  </si>
  <si>
    <t>R015240</t>
  </si>
  <si>
    <t>POPLATKY ZA LIKVIDACI ODPADŮ NEKONTAMINOVANÝCH - 20 03 99 ODPAD PODOBNÝ KOMUNÁLNÍMU ODPADU, VČETNĚ DOPRAVY</t>
  </si>
  <si>
    <t>T</t>
  </si>
  <si>
    <t>R02943</t>
  </si>
  <si>
    <t>OSTATNÍ POŽADAVKY - VYPRACOVÁNÍ RDS</t>
  </si>
  <si>
    <t>KPL</t>
  </si>
  <si>
    <t>R029611</t>
  </si>
  <si>
    <t>OSTATNÍ POŽADAVKY - ODBORNÝ DOZOR</t>
  </si>
  <si>
    <t>13183A</t>
  </si>
  <si>
    <t>HLOUBENÍ JAM ZAPAŽ I NEPAŽ TŘ II - BEZ DOPRAVY</t>
  </si>
  <si>
    <t>délka [A]: 1,600 šířka [B]: 0,600 hloubka [C]: 0,500 Celkem [D]: A*B*C=0,180</t>
  </si>
  <si>
    <t>13273A</t>
  </si>
  <si>
    <t>HLOUBENÍ RÝH ŠÍŘ DO 2M PAŽ I NEPAŽ TŘ. I - BEZ DOPRAVY</t>
  </si>
  <si>
    <t>délka [A]: 5,650 šířka [B]: 0,500 hloubka [C]: 0,700 Celkem [D]: A*B*C=1,978</t>
  </si>
  <si>
    <t>17180</t>
  </si>
  <si>
    <t>ULOŽENÍ SYPANINY DO NÁSYPŮ Z NAKUPOVANÝCH MATERIÁLŮ</t>
  </si>
  <si>
    <t>délka [A]: 5,650 šířka [B]: 0,500 hloubka [C]: 0,100 Celkem [D]: A*B*C=0,283</t>
  </si>
  <si>
    <t>ZÁSYP JAM A RÝH ZEMINOU SE ZHUTNĚNÍM</t>
  </si>
  <si>
    <t>1.p. délka [A]: 5,650 1.p. šířka [B]: 0,500 1.p. hloubka [C]: 0,400 2.p. průměr [D]: 0,220 2.p. hloubka [E]: 0,500 2.p. objem [F]: 0,180 Celkem [F]: (A*B*C)+(F-(PI*D*D/4) =1,130+(0,18-0,038)=1,272</t>
  </si>
  <si>
    <t>17581</t>
  </si>
  <si>
    <t>OBSYP POTRUBÍ A OBJEKTŮ Z NAKUPOVANÝCH MATERIÁLŮ</t>
  </si>
  <si>
    <t>délka [A]: 5,650 šířka [B]: 0,500 hloubka [C]: 0,200 Celkem [D]: A*B*C=0,565</t>
  </si>
  <si>
    <t>18230</t>
  </si>
  <si>
    <t>ROZPROSTŘENÍ ORNICE V ROVINĚ</t>
  </si>
  <si>
    <t>1.p. délka [A]: 5,650 1.p šířka [B]: 0,500 1.p hloubka [C]: 0,300 2.p. průměr [D]: 0,220 2.p. hloubka [E]: 0,500 Celkem [F]: A*B*C+(PI*D*D/4)=0,848+0,038=0,886</t>
  </si>
  <si>
    <t>18241</t>
  </si>
  <si>
    <t>ZALOŽENÍ TRÁVNÍKU RUČNÍM VÝSEVEM</t>
  </si>
  <si>
    <t>m2</t>
  </si>
  <si>
    <t>objem [A]: 0,886 vrstva [B]: 0,100 Celkem [C]: A/B=8,86</t>
  </si>
  <si>
    <t>702423</t>
  </si>
  <si>
    <t>KABELOVÝ PROSTUP DO OBJEKTU PŘES ZÁKLAD BETONOVÝ SVĚTLÉ ŠÍŘKY PŘES 200 MM</t>
  </si>
  <si>
    <t>703511</t>
  </si>
  <si>
    <t>ELEKTROINSTALAČNÍ LIŠTA ŠÍŘKY DO 30 MM</t>
  </si>
  <si>
    <t>703512</t>
  </si>
  <si>
    <t>ELEKTROINSTALAČNÍ LIŠTA ŠÍŘKY PŘES 30 DO 60 MM</t>
  </si>
  <si>
    <t>703754</t>
  </si>
  <si>
    <t>PROTIPOŽÁRNÍ UCPÁVKA PROSTUPU KABELOVÉHO PR. DO 110MM, DO EI 90 MIN.</t>
  </si>
  <si>
    <t>703756</t>
  </si>
  <si>
    <t>PROTIPOŽÁRNÍ TMEL ( TUBA - 1000ML ), DO EI 90 MIN.</t>
  </si>
  <si>
    <t>703762</t>
  </si>
  <si>
    <t>KABELOVÁ UCPÁVKA VODĚ ODOLNÁ PRO VNITŘNÍ PRŮMĚR OTVORU 65 - 110MM</t>
  </si>
  <si>
    <t>741731</t>
  </si>
  <si>
    <t>DVEŘNÍ KONTAKT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</si>
  <si>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</si>
  <si>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</si>
  <si>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</si>
  <si>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</si>
  <si>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748135</t>
  </si>
  <si>
    <t>DRŽÁK NÁSTĚNNÝ PRO OCHRANNÉ POMŮCKY</t>
  </si>
  <si>
    <t>75B6K1</t>
  </si>
  <si>
    <t>BEZÚDRŽBOVÁ BATERIE 24 V/100 AH - DODÁVKA</t>
  </si>
  <si>
    <t>75B711</t>
  </si>
  <si>
    <t>PŘEPĚŤOVÁ OCHRANA PRO PRVEK V KOLEJIŠTI - DODÁVKA</t>
  </si>
  <si>
    <t>75B717</t>
  </si>
  <si>
    <t>PŘEPĚŤOVÁ OCHRANA PRO PRVEK V KOLEJIŠTI - MONTÁŽ</t>
  </si>
  <si>
    <t>75I811</t>
  </si>
  <si>
    <t>KABEL OPTICKÝ SINGLEMODE DO 12 VLÁKEN</t>
  </si>
  <si>
    <t>KMVLÁKNO</t>
  </si>
  <si>
    <t>26</t>
  </si>
  <si>
    <t>75I81X</t>
  </si>
  <si>
    <t>KABEL OPTICKÝ SINGLEMODE - MONTÁŽ</t>
  </si>
  <si>
    <t>27</t>
  </si>
  <si>
    <t>75I91X</t>
  </si>
  <si>
    <t>OPTOTRUBKA HDPE - MONTÁŽ</t>
  </si>
  <si>
    <t>28</t>
  </si>
  <si>
    <t>75I921</t>
  </si>
  <si>
    <t>OPTOTRUBKA HDPE S LANKEM PRŮMĚRU DO 40 MM</t>
  </si>
  <si>
    <t>29</t>
  </si>
  <si>
    <t>75IE71</t>
  </si>
  <si>
    <t>SKŘÍŇ KLIMATIZOVANÁ JEDNODUCHÁ PŘES 25 U</t>
  </si>
  <si>
    <t>30</t>
  </si>
  <si>
    <t>75IE7X</t>
  </si>
  <si>
    <t>SKŘÍŇ KLIMATIZOVANÁ JEDNODUCHÁ PŘES 25 U - MONTÁŽ</t>
  </si>
  <si>
    <t>31</t>
  </si>
  <si>
    <t>75IF21</t>
  </si>
  <si>
    <t>ROZPOJOVACÍ SVORKOVNICE 2/10, 2/8</t>
  </si>
  <si>
    <t>32</t>
  </si>
  <si>
    <t>75IF2X</t>
  </si>
  <si>
    <t>ROZPOJOVACÍ SVORKOVNICE 2/10, 2/8 - MONTÁŽ</t>
  </si>
  <si>
    <t>33</t>
  </si>
  <si>
    <t>75IF31</t>
  </si>
  <si>
    <t>ZEMNÍCÍ SVORKOVNICE</t>
  </si>
  <si>
    <t>34</t>
  </si>
  <si>
    <t>75IF3X</t>
  </si>
  <si>
    <t>ZEMNÍCÍ SVORKOVNICE - MONTÁŽ</t>
  </si>
  <si>
    <t>35</t>
  </si>
  <si>
    <t>75IF91</t>
  </si>
  <si>
    <t>KONSTRUKCE DO SKŘÍNĚ 19" PRO UPEVNĚNÍ ZAŘÍZENÍ</t>
  </si>
  <si>
    <t>36</t>
  </si>
  <si>
    <t>75IF9X</t>
  </si>
  <si>
    <t>KONSTRUKCE DO SKŘÍNĚ 19" PRO UPEVNĚNÍ ZAŘÍZENÍ - MONTÁŽ</t>
  </si>
  <si>
    <t>37</t>
  </si>
  <si>
    <t>75IFA1</t>
  </si>
  <si>
    <t>NOSNÍK BLESKOJISTEK</t>
  </si>
  <si>
    <t>38</t>
  </si>
  <si>
    <t>75IFAX</t>
  </si>
  <si>
    <t>NOSNÍK BLESKOJISTEK - MONTÁŽ</t>
  </si>
  <si>
    <t>39</t>
  </si>
  <si>
    <t>75IFB1</t>
  </si>
  <si>
    <t>BLESKOJISTKA</t>
  </si>
  <si>
    <t>40</t>
  </si>
  <si>
    <t>75IFBX</t>
  </si>
  <si>
    <t>BLESKOJISTKA - MONTÁŽ</t>
  </si>
  <si>
    <t>41</t>
  </si>
  <si>
    <t>75IJ12</t>
  </si>
  <si>
    <t>MĚŘENÍ JEDNOSMĚRNÉ NA SDĚLOVACÍM KABELU</t>
  </si>
  <si>
    <t>42</t>
  </si>
  <si>
    <t>75IJ21</t>
  </si>
  <si>
    <t>MĚŘENÍ ZKRÁCENÉ ZÁVĚREČNÉ DÁLKOVÉHO KABELU V OBOU SMĚRECH ZA PROVOZU</t>
  </si>
  <si>
    <t>čtyřka</t>
  </si>
  <si>
    <t>43</t>
  </si>
  <si>
    <t>75J213</t>
  </si>
  <si>
    <t>KABEL SDĚLOVACÍ PRO VNITŘNÍ POUŽITÍ DO 10 PÁRŮ PRŮMĚRU 0,8 MM</t>
  </si>
  <si>
    <t>44</t>
  </si>
  <si>
    <t>75J23X</t>
  </si>
  <si>
    <t>KABEL SDĚLOVACÍ, MONTÁŽ A UPEVNĚNÍ</t>
  </si>
  <si>
    <t>45</t>
  </si>
  <si>
    <t>75J311</t>
  </si>
  <si>
    <t>KABEL SDĚLOVACÍ PRO STRUKTUROVANOU KABELÁŽ UTP</t>
  </si>
  <si>
    <t>46</t>
  </si>
  <si>
    <t>75J31X</t>
  </si>
  <si>
    <t>KABEL SDĚLOVACÍ PRO STRUKTUROVANOU KABELÁŽ UTP - MONTÁŽ</t>
  </si>
  <si>
    <t>47</t>
  </si>
  <si>
    <t>75JA32</t>
  </si>
  <si>
    <t>ZÁSUVKA SDRUŽENNÁ NA OMÍTKU</t>
  </si>
  <si>
    <t>48</t>
  </si>
  <si>
    <t>75JA33</t>
  </si>
  <si>
    <t>ZÁSUVKA SDRUŽENNÁ DO LIŠTOVÉHO ROZVODU</t>
  </si>
  <si>
    <t>49</t>
  </si>
  <si>
    <t>75JA3X</t>
  </si>
  <si>
    <t>ZÁSUVKA SDRUŽENNÁ - MONTÁŽ</t>
  </si>
  <si>
    <t>50</t>
  </si>
  <si>
    <t>51</t>
  </si>
  <si>
    <t>75JA51</t>
  </si>
  <si>
    <t>ROZVADĚČ STRUKT. KABELÁŽE, ORGANIZÉR</t>
  </si>
  <si>
    <t>52</t>
  </si>
  <si>
    <t>53</t>
  </si>
  <si>
    <t>75JA53</t>
  </si>
  <si>
    <t>ROZVADĚČ STRUKT. KABELÁŽE, PATCHPANEL 24 ZÁSUVEK</t>
  </si>
  <si>
    <t>54</t>
  </si>
  <si>
    <t>55</t>
  </si>
  <si>
    <t>75JA5X</t>
  </si>
  <si>
    <t>ROZVADĚČ STRUKT. KABELÁŽE, MONTÁŽ ORGANIZÉRU, PATCHPANELU</t>
  </si>
  <si>
    <t>56</t>
  </si>
  <si>
    <t>75K131</t>
  </si>
  <si>
    <t>TRANSFORMÁTOR SDĚLOVACÍ NF 600:600 SE 4KV IZOLAČNÍ PEVNOSTÍ</t>
  </si>
  <si>
    <t>57</t>
  </si>
  <si>
    <t>75K132</t>
  </si>
  <si>
    <t>TRANSFORMÁTOR SDĚLOVACÍ VF 150:150 SE 4KV IZOLAČNÍ PEVNOSTÍ</t>
  </si>
  <si>
    <t>58</t>
  </si>
  <si>
    <t>75K232</t>
  </si>
  <si>
    <t>NAPÁJECÍ ZDROJ 48 V DC, SAMOSTATNÝ DO 500W</t>
  </si>
  <si>
    <t>59</t>
  </si>
  <si>
    <t>75K23X</t>
  </si>
  <si>
    <t>NAPÁJECÍ ZDROJ 48 V DC, SAMOSTATNÝ - MONTÁŽ</t>
  </si>
  <si>
    <t>60</t>
  </si>
  <si>
    <t>75K413</t>
  </si>
  <si>
    <t>MĚNIČ NAPĚTÍ (STŘÍDAČ), SAMOSTATNÝ DC/AC DO 1500W</t>
  </si>
  <si>
    <t>61</t>
  </si>
  <si>
    <t>75K415</t>
  </si>
  <si>
    <t>MĚNIČ NAPĚTÍ (STŘÍDAČ) 48 V DC/230 V AC - DOPLNĚNÍ SNMP DOHLEDU</t>
  </si>
  <si>
    <t>62</t>
  </si>
  <si>
    <t>75K41X</t>
  </si>
  <si>
    <t>MĚNIČ NAPĚTÍ (STŘÍDAČ), SAMOSTATNÝ DC/AC - MONTÁŽ</t>
  </si>
  <si>
    <t>63</t>
  </si>
  <si>
    <t>75K422</t>
  </si>
  <si>
    <t>MĚNIČ NAPĚTÍ DC/DC DO 500W</t>
  </si>
  <si>
    <t>64</t>
  </si>
  <si>
    <t>75K425</t>
  </si>
  <si>
    <t>MĚNIČ NAPĚTÍ DC/DC - DOPLNĚNÍ SNMP DOHLEDU</t>
  </si>
  <si>
    <t>65</t>
  </si>
  <si>
    <t>75K42X</t>
  </si>
  <si>
    <t>MĚNIČ NAPĚTÍ DC/DC - MONTÁŽ</t>
  </si>
  <si>
    <t>66</t>
  </si>
  <si>
    <t>75K69X</t>
  </si>
  <si>
    <t>AKUMULÁTOROVÁ BATERIE - FORMOVÁNÍ SESTAVY - MONTÁŽ</t>
  </si>
  <si>
    <t>67</t>
  </si>
  <si>
    <t>75M111</t>
  </si>
  <si>
    <t>TELEFONNÍ PŘÍSTROJ MB - DODÁVKA</t>
  </si>
  <si>
    <t>68</t>
  </si>
  <si>
    <t>75M11X</t>
  </si>
  <si>
    <t>TELEFONNÍ PŘÍSTROJ MB - MONTÁŽ</t>
  </si>
  <si>
    <t>69</t>
  </si>
  <si>
    <t>75M912</t>
  </si>
  <si>
    <t>DATOVÁ INFRASTRUKTURA LAN, L2 SWITCH KOMPAKTNÍ 8XGE POE</t>
  </si>
  <si>
    <t>70</t>
  </si>
  <si>
    <t>75M91X</t>
  </si>
  <si>
    <t>DATOVÁ INFRASTRUKTURA LAN, SWITCH ETHERNET L2 - MONTÁŽ</t>
  </si>
  <si>
    <t>71</t>
  </si>
  <si>
    <t>75M952</t>
  </si>
  <si>
    <t>DATOVÁ INFRASTRUKTURA LAN, MODEM - MODEM SHDSL S ROZHRANÍM ETHERNET, 2 DRÁT</t>
  </si>
  <si>
    <t>72</t>
  </si>
  <si>
    <t>75M95X</t>
  </si>
  <si>
    <t>DATOVÁ INFRASTRUKTURA LAN, MODEM - MONTÁŽ</t>
  </si>
  <si>
    <t>73</t>
  </si>
  <si>
    <t>75M95Y</t>
  </si>
  <si>
    <t>DATOVÁ INFRASTRUKTURA LAN, MODEM - DEMONTÁŽ</t>
  </si>
  <si>
    <t>74</t>
  </si>
  <si>
    <t>R02911</t>
  </si>
  <si>
    <t>OSTATNÍ POŽADAVKY - GEODETICKÉ ZAMĚŘENÍ</t>
  </si>
  <si>
    <t>HM</t>
  </si>
  <si>
    <t>D.2.3.</t>
  </si>
  <si>
    <t>Trakční a energetická zařízení</t>
  </si>
  <si>
    <t>SO 07-84-01</t>
  </si>
  <si>
    <t>EOV, Janovice u Trutnova</t>
  </si>
  <si>
    <t xml:space="preserve"> SO 07-84-01</t>
  </si>
  <si>
    <t>11090</t>
  </si>
  <si>
    <t>VŠEOBECNÉ VYKLIZENÍ OSTATNÍCH PLOCH</t>
  </si>
  <si>
    <t>viz přílohy projektové dokumentace</t>
  </si>
  <si>
    <t>zahrnuje odstranění všech překážek pro uskutečnění stavby</t>
  </si>
  <si>
    <t>11120</t>
  </si>
  <si>
    <t>ODSTRANĚNÍ KŘOVIN</t>
  </si>
  <si>
    <t>odstranění křovin a stromů do průměru 100 mmdoprava dřevin bez ohledu na vzdálenostspálení na hromadách nebo štěpkování</t>
  </si>
  <si>
    <t>12932</t>
  </si>
  <si>
    <t>ČIŠTĚNÍ PŘÍKOPŮ OD NÁNOSU DO 0,5M3/M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</si>
  <si>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</si>
  <si>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13183</t>
  </si>
  <si>
    <t>HLOUBENÍ JAM ZAPAŽ I NEPAŽ TŘ II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</si>
  <si>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</si>
  <si>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13283</t>
  </si>
  <si>
    <t>HLOUBENÍ RÝH ŠÍŘ DO 2M PAŽ I NEPAŽ TŘ. II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</si>
  <si>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</si>
  <si>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</si>
  <si>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</si>
  <si>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</si>
  <si>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Základy</t>
  </si>
  <si>
    <t>272313</t>
  </si>
  <si>
    <t>ZÁKLADY Z PROSTÉHO BETONU DO C16/20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</si>
  <si>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</si>
  <si>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Vodorovné konstrukce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</si>
  <si>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</si>
  <si>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</si>
  <si>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</si>
  <si>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Všeobecné práce pro silnoproud a slaboproud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</si>
  <si>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</si>
  <si>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</si>
  <si>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</si>
  <si>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702111</t>
  </si>
  <si>
    <t>KABELOVÝ ŽLAB ZEMNÍ VČETNĚ KRYTU SVĚTLÉ ŠÍŘKY DO 120 MM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</si>
  <si>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</si>
  <si>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702211</t>
  </si>
  <si>
    <t>KABELOVÁ CHRÁNIČKA ZEMNÍ DN DO 100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</si>
  <si>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</si>
  <si>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702311</t>
  </si>
  <si>
    <t>ZAKRYTÍ KABELŮ VÝSTRAŽNOU FÓLIÍ ŠÍŘKY DO 20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</si>
  <si>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</si>
  <si>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703422</t>
  </si>
  <si>
    <t>ELEKTROINSTALAČNÍ TRUBKA PLASTOVÁ UV STABILNÍ VČETNĚ UPEVNĚNÍ A PŘÍSLUŠENSTVÍ DN PRŮMĚRU PŘES 25 DO 40 MM</t>
  </si>
  <si>
    <t>1. Položka obsahuje: – přípravu podkladu pro osazení2. Položka neobsahuje: X3. Způsob měření:Měří se metr délkový.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</si>
  <si>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</si>
  <si>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</si>
  <si>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</si>
  <si>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709120</t>
  </si>
  <si>
    <t>PROVIZORNÍ ZAJIŠTĚNÍ POTRUBÍ VE VÝKOPU</t>
  </si>
  <si>
    <t>709210</t>
  </si>
  <si>
    <t>KŘIŽOVATKA KABELOVÝCH VEDENÍ SE STÁVAJÍCÍ INŽENÝRSKOU SÍTÍ (KABELEM, POTRUBÍM APOD.)</t>
  </si>
  <si>
    <t>R702903</t>
  </si>
  <si>
    <t>OBSYP KABELOVÉHO VEDENÍ VRSTVOU Z PŘESÁTÉHO PÍSKU</t>
  </si>
  <si>
    <t>R-položka</t>
  </si>
  <si>
    <t>1. Položka obsahuje:  
 – veškeré zemní práce včetně dodání zásypového materiálu  
2. Položka neobsahuje:  
 X  
3. Způsob měření:  
Měří se metr krychlový.</t>
  </si>
  <si>
    <t>R706214</t>
  </si>
  <si>
    <t>VÝKOP A ZÁHOZ PRŮZKUMNÉ SONDY PRO PROVÁDĚNÍ VÝKOPOVÝCH PRACÍ</t>
  </si>
  <si>
    <t>1. Položka obsahuje: - výkop a zához průzkumné sondy ručně vč. zřízení a odstranění příložného pažení v zemině tř.4 a všech dalších pomocných prací. S jedním výhozem až do vzdálenosti 3m za okraj rýhy nebo s případným naložením do dopravního vozíku přistaveného k okraji rýhy. Dále ruční zához výkopu s případným rozpojováním výkopku a s jedním přehozem až do vzdálenosti 3m nebo se shozením z vozidel. Bez pěchování zeminy. Dále obsahuje cenu za pom. mechanismy včetně všech ostatních vedlejších nákladů.</t>
  </si>
  <si>
    <t>R709540</t>
  </si>
  <si>
    <t>OCHRANA ŠTĚRKOVÉHO LOŽE GEOTEXTILIÍ PROTI ZNEČIŠTĚNÍ</t>
  </si>
  <si>
    <t>1. Položka obsahuje:  
 – ochrana štěrkového lože geotextilií proti znečištění.   
 – dodávka, montáž, demontáž  
 – pomocné mechanismy  
2. Položka neobsahuje:  
 X  
3. Způsob měření:  
Měří se plocha v metrech čtverečných.</t>
  </si>
  <si>
    <t>741</t>
  </si>
  <si>
    <t>Silnoproud - Elektroinstalační materiál, ocelové konstrukce, uzemnění</t>
  </si>
  <si>
    <t>741811</t>
  </si>
  <si>
    <t>UZEMŇOVACÍ VODIČ NA POVRCHU FEZN DO 120 MM2</t>
  </si>
  <si>
    <t>1. Položka obsahuje: – uchycení vodiče na povrch vč. podpěr, konzol, svorek a pod. – měření, dělení, spojování – nátěr2. Položka neobsahuje: X3. Způsob měření:Měří se metr délkový.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</si>
  <si>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</si>
  <si>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</si>
  <si>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</si>
  <si>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</si>
  <si>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</si>
  <si>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</si>
  <si>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742</t>
  </si>
  <si>
    <t>Silnoproud - Silnoproudé rozvody</t>
  </si>
  <si>
    <t>742G12</t>
  </si>
  <si>
    <t>KABEL NN DVOU- A TŘÍŽÍLOVÝ CU S PLASTOVOU IZOLACÍ OD 4 DO 16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</si>
  <si>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</si>
  <si>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742H12</t>
  </si>
  <si>
    <t>KABEL NN ČTYŘ- A PĚTIŽÍLOVÝ CU S PLASTOVOU IZOLACÍ OD 4 DO 16 MM2</t>
  </si>
  <si>
    <t>742I11</t>
  </si>
  <si>
    <t>KABEL NN CU OVLÁDACÍ 7-12ŽÍLOVÝ DO 2,5 MM2</t>
  </si>
  <si>
    <t>742J31</t>
  </si>
  <si>
    <t>TCEKFY 12P1,0,KABEL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</si>
  <si>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</si>
  <si>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742J37</t>
  </si>
  <si>
    <t>TCEKPFLEY 4P1,0D, KABEL SDĚLOVACÍ IZOLACE PVC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</si>
  <si>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</si>
  <si>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742L11</t>
  </si>
  <si>
    <t>UKONČENÍ DVOU AŽ PĚTIŽÍLOVÉHO KABELU V ROZVADĚČI NEBO NA PŘÍSTROJI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</si>
  <si>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</si>
  <si>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742M11</t>
  </si>
  <si>
    <t>UKONČENÍ 7-12ŽÍLOVÉHO KABELU V ROZVADĚČI NEBO NA PŘÍSTROJI DO 2,5 MM2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</si>
  <si>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</si>
  <si>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</si>
  <si>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</si>
  <si>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743</t>
  </si>
  <si>
    <t>Silnoproud - Silnoproudá zařízení</t>
  </si>
  <si>
    <t>743812</t>
  </si>
  <si>
    <t>VÝSTROJ EOV PRO VÝHYBKU JEDNODUCHOU TVARU 1:9-300, 1:11-300</t>
  </si>
  <si>
    <t>1. Položka obsahuje: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– technický popis viz. projektová dokumentace2. Položka neobsahuje: X3. Způsob měření:Udává se počet kusů kompletní konstrukce nebo práce.</t>
  </si>
  <si>
    <t>743843</t>
  </si>
  <si>
    <t>VÝSTROJ EOV PRO VÝHYBKU - ÚPRAVA KLUZNÝCH STOLIČEK A JAZYKOVÝCH OPĚREK</t>
  </si>
  <si>
    <t>1. Položka obsahuje: – zkrácení stávajících kluzných stoliček a jazykových opěrek u starších výhybek pro montáž topných tyčí2. Položka neobsahuje: X3. Způsob měření:Udává se počet kusů kompletní konstrukce nebo práce.</t>
  </si>
  <si>
    <t>743852</t>
  </si>
  <si>
    <t>KRYT EOV STŘEDNÍ - S49, DŘEVĚNÝ PRAŽEC</t>
  </si>
  <si>
    <t>1. Položka obsahuje: – vybavení výhybky zařízením krytů eov – střední kryt, objímky z ocelového pozinkovaného pásku obepínajícího pražec, gumové zástěrky pro volné vedení táhla pod kryt, čepy pro připevnění a veškerého drobného spojovacího a upevňovacího materiálu, odstranění štěrku v okolí pražců a opětovné zasypání   – technický popis viz. projektová dokumentace2. Položka neobsahuje: - x3. Způsob měření:Udává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</si>
  <si>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</si>
  <si>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</si>
  <si>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– instalaci rozvaděče do terénu/rozvodny včetně softwaru k PLC pro možnost chodu rozvaděče a jeho oživení, zhotovení výrobní dokumentace – technický popis viz. projektová dokumentace2. Položka neobsahuje: – zemní práce3. Způsob měření:Udává se počet kusů kompletní konstrukce nebo práce.</t>
  </si>
  <si>
    <t>743932</t>
  </si>
  <si>
    <t>ROZVADĚČ EOV - SOFTWARE PRO ZAČLENĚNÍ TECHNOLOGICKÉHO CELKU EOV DO DÁLKOVÉ DIAGNOSTIKY TS ŽDC</t>
  </si>
  <si>
    <t>1. Položka obsahuje: – instalaci software pro začlenění technologického celku do dálkové diagnostiky TS ŽDC – technický popis viz. projektová dokumentace2. Položka neobsahuje: X3. Způsob měření:Udává se počet kusů kompletní konstrukce nebo práce.</t>
  </si>
  <si>
    <t>743936</t>
  </si>
  <si>
    <t>ROZVADĚČ EOV - SADA KOLEJOVÉHO TEPLOMĚRU, ČIDLA SRÁŽEK A VENKOVNÍ TEPLOTY</t>
  </si>
  <si>
    <t>1. Položka obsahuje: – veškeré příslušenství – technický popis viz. projektová dokumentace2. Položka neobsahuje: X3. Způsob měření:Udává se počet kusů kompletní konstrukce nebo práce.</t>
  </si>
  <si>
    <t>747</t>
  </si>
  <si>
    <t>Silnoproud - Zkoušky, revize a HZS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</si>
  <si>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</si>
  <si>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</si>
  <si>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</si>
  <si>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</si>
  <si>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</si>
  <si>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</si>
  <si>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</si>
  <si>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</si>
  <si>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</si>
  <si>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</si>
  <si>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</si>
  <si>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</si>
  <si>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747521</t>
  </si>
  <si>
    <t>ZKOUŠKY VODIČŮ A KABELŮ OVLÁDACÍCH OD 5 DO 12 ŽIL</t>
  </si>
  <si>
    <t>747701</t>
  </si>
  <si>
    <t>DOKONČOVACÍ MONTÁŽNÍ PRÁCE NA ELEKTRICKÉM ZAŘÍZENÍ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</si>
  <si>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</si>
  <si>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</si>
  <si>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1. Položka obsahuje: – cenu za dobu kdy je s funkcí seznamována obsluha zařízení, včetně odevzdání dokumentace skutečného provedení2. Položka neobsahuje: X3. Způsob měření:Udává se čas v hodinách.</t>
  </si>
  <si>
    <t>Potrubí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</si>
  <si>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</si>
  <si>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</si>
  <si>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</si>
  <si>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990</t>
  </si>
  <si>
    <t>Likvidace odpadů vč. dopravy</t>
  </si>
  <si>
    <t>R015112</t>
  </si>
  <si>
    <t>POPLATKY ZA LIKVIDACI ODPADŮ NEKONTAMINOVANÝCH - 17 05 04 VYTĚŽENÉ ZEMINY A HORNINY - II. TŘÍDA TĚŽITELNOSTI VČETNĚ DOPRAVY</t>
  </si>
  <si>
    <t>0,5+100*0,5*1,8=90,500 [A] 
viz přílohy projektové dokumentace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</si>
  <si>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</si>
  <si>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SO 07-86-01</t>
  </si>
  <si>
    <t>Osvětlení dopravny, Janovice u Trutnova</t>
  </si>
  <si>
    <t xml:space="preserve"> SO 07-86-01</t>
  </si>
  <si>
    <t>11348</t>
  </si>
  <si>
    <t>ODSTRANĚNÍ KRYTU ZPEVNĚNÝCH PLOCH Z DLAŽDIC VČETNĚ PODKLADU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</si>
  <si>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</si>
  <si>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</si>
  <si>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</si>
  <si>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11354</t>
  </si>
  <si>
    <t>ODSTRANĚNÍ OBRUB Z KRAJNÍKŮ</t>
  </si>
  <si>
    <t>13183B</t>
  </si>
  <si>
    <t>HLOUBENÍ JAM ZAPAŽ I NEPAŽ TŘ. II - DOPRAVA</t>
  </si>
  <si>
    <t>M3KM</t>
  </si>
  <si>
    <t>Položka zahrnuje samostatnou dopravu zeminy. Množství se určí jako součin kubatutry [m3] a požadované vzdálenosti [km].</t>
  </si>
  <si>
    <t>13283B</t>
  </si>
  <si>
    <t>HLOUBENÍ RÝH ŠÍŘ DO 2M PAŽ I NEPAŽ TŘ. II - DOPRAVA</t>
  </si>
  <si>
    <t>272314</t>
  </si>
  <si>
    <t>ZÁKLADY Z PROSTÉHO BETONU DO C25/30</t>
  </si>
  <si>
    <t>Komunikace</t>
  </si>
  <si>
    <t>56333</t>
  </si>
  <si>
    <t>VOZOVKOVÉ VRSTVY ZE ŠTĚRKODRTI TL. DO 150MM</t>
  </si>
  <si>
    <t>- dodání kameniva předepsané kvality a zrnitosti- rozprostření a zhutnění vrstvy v předepsané tloušťce- zřízení vrstvy bez rozlišení šířky, pokládání vrstvy po etapách- nezahrnuje postřiky, nátěry</t>
  </si>
  <si>
    <t>58251</t>
  </si>
  <si>
    <t>DLÁŽDĚNÉ KRYTY Z BETONOVÝCH DLAŽDIC DO LOŽE Z KAMENIVA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</si>
  <si>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</si>
  <si>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Úpravy povrchů, podlahy, výplně otvorů</t>
  </si>
  <si>
    <t>61442</t>
  </si>
  <si>
    <t>ÚPRAVY POVRCHŮ VNITŘ KONSTR ZDĚNÝCH OMÍTKOU VÁP, VÁPCEM</t>
  </si>
  <si>
    <t>položka zahrnuje:dodávku veškerého materiálu potřebného pro předepsanou úpravu v předepsané kvalitěnutné vyspravení podkladu, případně zatření spar zdivapoložení vrstvy v předepsané tloušťcepotřebná lešení a podpěrné konstrukce</t>
  </si>
  <si>
    <t>62442</t>
  </si>
  <si>
    <t>ÚPRAVA POVRCHŮ VNĚJŠ KONSTR ZDĚNÝCH OMÍTKOU VÁP, VÁPCEM</t>
  </si>
  <si>
    <t>78445</t>
  </si>
  <si>
    <t>MALBY POVRCHŮ Z MALÍŘSKÝCH SMĚSÍ</t>
  </si>
  <si>
    <t>- Položka zahrnuje veškerý materiál, výrobky a polotovary, včetně mimostaveništní a vnitrostaveništní dopravy (rovněž přesuny), včetně naložení a složení,případně s uložením.</t>
  </si>
  <si>
    <t>702513</t>
  </si>
  <si>
    <t>PRŮRAZ ZDIVEM (PŘÍČKOU) ZDĚNÝM TLOUŠŤKY PŘES 60 CM</t>
  </si>
  <si>
    <t>1. Položka obsahuje: – veškerý montážní a pomocný materiál – pomocné mechanismy2. Položka neobsahuje: X3. Způsob měření:Udává se počet kusů kompletní konstrukce nebo práce.</t>
  </si>
  <si>
    <t>703412</t>
  </si>
  <si>
    <t>ELEKTROINSTALAČNÍ TRUBKA PLASTOVÁ VČETNĚ UPEVNĚNÍ A PŘÍSLUŠENSTVÍ DN PRŮMĚRU PŘES 25 DO 40 MM</t>
  </si>
  <si>
    <t>703732</t>
  </si>
  <si>
    <t>KABELOVÁ PŘÍCHYTKA S FUNKČNÍ ODOLNOSTÍ PŘI POŽÁRU PRO ROZSAH UPNUTÍ OD 26 DO 50 MM</t>
  </si>
  <si>
    <t>1. Položka obsahuje: – veškeré zemní práce včetně dodání zásypového materiálu2. Položka neobsahuje: X3. Způsob měření:Měří se metr délkový.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</si>
  <si>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</si>
  <si>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709611</t>
  </si>
  <si>
    <t>DEMONTÁŽ KABELOVÉHO ŽLABU/LIŠTY VČETNĚ KRYTU</t>
  </si>
  <si>
    <t>709612</t>
  </si>
  <si>
    <t>DEMONTÁŽ CHRÁNIČKY/TRUBKY</t>
  </si>
  <si>
    <t>1. Položka obsahuje: – veškeré práce a materiál obsažený v názvu položky2. Položka neobsahuje: X3. Způsob měření:Udává se počet kusů kompletní konstrukce nebo práce.</t>
  </si>
  <si>
    <t>741112</t>
  </si>
  <si>
    <t>KRABICE (ROZVODKA) INSTALAČNÍ PŘÍSTROJOVÁ SE SVORKOVNICÍ DO 4 MM2</t>
  </si>
  <si>
    <t>1. Položka obsahuje: – přípravu podkladu pro osazení – veškerý materiál a práce pro upevnění nebo uchycení krabice2. Položka neobsahuje: X3. Způsob měření:Udává se počet kusů kompletní konstrukce nebo práce.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</si>
  <si>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</si>
  <si>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</si>
  <si>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</si>
  <si>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741C01</t>
  </si>
  <si>
    <t>EKVIPOTENCIÁLNÍ PŘÍPOJNICE</t>
  </si>
  <si>
    <t>741C04</t>
  </si>
  <si>
    <t>OCHRANNÉ POSPOJOVÁNÍ CU VODIČEM DO 16 MM2</t>
  </si>
  <si>
    <t>1. Položka obsahuje: – připojení zařízení vodičem do Cu 16mm2 k zemnícímu vodiči délky do 2m vč. ukončení2. Položka neobsahuje: X3. Způsob měření:Udává se počet kusů kompletní konstrukce nebo práce.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</si>
  <si>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</si>
  <si>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</si>
  <si>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</si>
  <si>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741Z05</t>
  </si>
  <si>
    <t>DEMONTÁŽ VNĚJŠÍHO UZEMNĚNÍ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</si>
  <si>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</si>
  <si>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742H13</t>
  </si>
  <si>
    <t>KABEL NN ČTYŘ- A PĚTIŽÍLOVÝ CU S PLASTOVOU IZOLACÍ OD 25 DO 50 MM2</t>
  </si>
  <si>
    <t>742J21</t>
  </si>
  <si>
    <t>SYKFY DO 4X2X0,5, KABEL SDĚLOVACÍ IZOLACE PVC</t>
  </si>
  <si>
    <t>742L12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</si>
  <si>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</si>
  <si>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</si>
  <si>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</si>
  <si>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742Z11</t>
  </si>
  <si>
    <t>DEMONTÁŽ SLOUPU/STOŽÁRU NN VČETNĚ VEŠKERÉ VÝSTROJE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</si>
  <si>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</si>
  <si>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742Z22</t>
  </si>
  <si>
    <t>DEMONTÁŽ VENKOVNÍHO VEDENÍ NN (4X)</t>
  </si>
  <si>
    <t>743111</t>
  </si>
  <si>
    <t>OSVĚTLOVACÍ STOŽÁR SKLOPNÝ ŽÁROVĚ ZINKOVANÝ DÉLKY DO 6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</si>
  <si>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betonový základ, svítidlo, výložník3. Způsob měření:Udává se počet kusů kompletní konstrukce nebo práce.</t>
  </si>
  <si>
    <t>743112</t>
  </si>
  <si>
    <t>OSVĚTLOVACÍ STOŽÁR SKLOPNÝ ŽÁROVĚ ZINKOVANÝ DÉLKY PŘES 6,5 DO 12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</si>
  <si>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 betonový základ, svítidlo, výložník3. Způsob měření:Udává se počet kusů kompletní konstrukce nebo práce.</t>
  </si>
  <si>
    <t>743151</t>
  </si>
  <si>
    <t>OSVĚTLOVACÍ STOŽÁR - STOŽÁROVÁ ROZVODNICE S 1-2 JISTÍCÍMI PRVKY</t>
  </si>
  <si>
    <t>1. Položka obsahuje: – veškeré příslušenství, technický popis viz. projektová dokumentace2. Položka neobsahuje: X3. Způsob měření:Udává se počet kusů kompletní konstrukce nebo práce.</t>
  </si>
  <si>
    <t>743164</t>
  </si>
  <si>
    <t>OSVĚTLOVACÍ STOŽÁR - PRUŽINOVÉ SKLOPNÉ ZAŘÍZENÍ</t>
  </si>
  <si>
    <t>1. Položka obsahuje: – veškeré příslušenství a uzavírací nátěr, technický popis viz. projektová dokumentace2. Položka neobsahuje: X3. Způsob měření:Udává se počet kusů kompletní konstrukce nebo práce.</t>
  </si>
  <si>
    <t>743321</t>
  </si>
  <si>
    <t>VÝLOŽNÍK PRO MONTÁŽ SVÍTIDLA NA STOŽÁR DVOURAMENNÝ DÉLKA VYLOŽENÍ DO 1 M</t>
  </si>
  <si>
    <t>743474</t>
  </si>
  <si>
    <t>SVÍTIDLO DRÁŽNÍ LED, MIN. IP 54, ELEKTRONICKÝ PŘEDŘADNÍK, PŘES 45 W</t>
  </si>
  <si>
    <t>1. Položka obsahuje: – zdroj a veškeré příslušenství – technický popis viz. projektová dokumentace2. Položka neobsahuje: X3. Způsob měření:Udává se počet kusů kompletní konstrukce nebo práce.</t>
  </si>
  <si>
    <t>743552</t>
  </si>
  <si>
    <t>SVÍTIDLO VENKOVNÍ VŠEOBECNÉ LED, MIN. IP 44, PŘES 10 DO 25 W</t>
  </si>
  <si>
    <t>743612</t>
  </si>
  <si>
    <t>ROZVADĚČ PRO DRÁŽNÍ OSVĚTLENÍ SILOVÝ NAPÁJECÍ S PLC ŘÍDÍCÍM SYSTÉMEM OD 7 DO 12 KS TŘÍFÁZOVÝCH VĚTVÍ</t>
  </si>
  <si>
    <t>743621</t>
  </si>
  <si>
    <t>ROZVADĚČ PRO DRÁŽNÍ OSVĚTLENÍ SILOVÝ NAPÁJECÍ BEZ PLC ŘÍDÍCÍHO SYSTÉMU DO 6 KUSŮ TŘÍFÁZOVÝCH VĚTVÍ</t>
  </si>
  <si>
    <t>1. Položka obsahuje: – instalaci rozvaděče do terénu/rozvodny včetně nastavení a oživení, zhotovení výrobní dokumentace – technický popis viz. projektová dokumentace2. Položka neobsahuje: – zemní práce3. Způsob měření:Udává se počet kusů kompletní konstrukce nebo práce.</t>
  </si>
  <si>
    <t>743641</t>
  </si>
  <si>
    <t>ROZVADĚČ PRO DRÁŽNÍ OSVĚTLENÍ - SOFTWARE PRO ZAČLENĚNÍ TECHNOLOGICKÉHO CELKU OSVĚTLENÍ DO DÁLKOVÉ DIAGNOSTIKY TS ŽDC</t>
  </si>
  <si>
    <t>743643</t>
  </si>
  <si>
    <t>ROZVADĚČ PRO DRÁŽNÍ OSVĚTLENÍ - SENZOR PRO MĚŘENÍ INTENZITY OSVĚTLENÍ</t>
  </si>
  <si>
    <t>743F21</t>
  </si>
  <si>
    <t>SKŘÍŇ ELEKTROMĚROVÁ V KOMPAKTNÍM PILÍŘI PRO PŘÍMÉ MĚŘENÍ DO 80 A JEDNOSAZBOVÉ VČETNĚ VÝSTROJE</t>
  </si>
  <si>
    <t>1. Položka obsahuje: – instalaci do terénu vč. prefabrikovaného základu a zapojení – technický popis viz. projektová dokumentace2. Položka neobsahuje: – zemní práce3. Způsob měření:Udává se počet kusů kompletní konstrukce nebo práce.</t>
  </si>
  <si>
    <t>743Z34</t>
  </si>
  <si>
    <t>DEMONTÁŽ NÁSTĚNNÉHO, PŘISAZENÉHO NEBO ZÁVĚSNÉHO SVÍTIDLA</t>
  </si>
  <si>
    <t>743Z35</t>
  </si>
  <si>
    <t>DEMONTÁŽ SVÍTIDLA Z OSVĚTLOVACÍHO STOŽÁRU VÝŠKY DO 15 M</t>
  </si>
  <si>
    <t>R743634</t>
  </si>
  <si>
    <t>ROZVADĚČ PRO DRÁŽNÍ OSVĚTLENÍ - ROZŠÍŘENÍ O OPTICKÝ SWITCH VČ. KONFIGURACE</t>
  </si>
  <si>
    <t>1. Položka obsahuje: – veškeré příslušenství, zhotovení výrobní dokumentace – technický popis viz. projektová dokumentace2. Položka neobsahuje: X3. Způsob měření:Udává se počet kusů kompletní konstrukce nebo práce.</t>
  </si>
  <si>
    <t>744</t>
  </si>
  <si>
    <t>Silnoproud - Rozvaděče nn</t>
  </si>
  <si>
    <t>R744211</t>
  </si>
  <si>
    <t>ROZVADĚČ RZZ V PLASTOVÉM PILÍŘOVÉM PROVEDENÍ DLE PD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</si>
  <si>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atestů2. Položka neobsahuje: – přístrojové vybavení ( jističe, stykače apod. )3. Způsob měření:Udává se počet kusů kompletní konstrukce nebo práce.</t>
  </si>
  <si>
    <t>75</t>
  </si>
  <si>
    <t>76</t>
  </si>
  <si>
    <t>77</t>
  </si>
  <si>
    <t>78</t>
  </si>
  <si>
    <t>79</t>
  </si>
  <si>
    <t>747541</t>
  </si>
  <si>
    <t>MĚŘENÍ INTENZITY OSVĚTLENÍ INSTALOVANÉHO V ROZSAHU TOHOTO SO/PS</t>
  </si>
  <si>
    <t>1. Položka obsahuje: – cenu za měření dle příslušných norem a předpisů, včetně vystavení protokolu2. Položka neobsahuje: X3. Způsob měření:Udává se počet kusů kompletní konstrukce nebo práce.</t>
  </si>
  <si>
    <t>80</t>
  </si>
  <si>
    <t>81</t>
  </si>
  <si>
    <t>747702</t>
  </si>
  <si>
    <t>ÚPRAVA ZAPOJENÍ STÁVAJÍCÍCH KABELOVÝCH SKŘÍNÍ/ROZVADĚČŮ</t>
  </si>
  <si>
    <t>1. Položka obsahuje: – cenu za veškeré náklady na provedení provizorních úprav zapojení stávajících kabelových skříní / rozvaděčů v průběhu výstavy ( pro montáž nových i provizorních kabelů, drobné úpravy výstroje apod. )2. Položka neobsahuje: X3. Způsob měření:Udává se čas v hodinách.</t>
  </si>
  <si>
    <t>82</t>
  </si>
  <si>
    <t>83</t>
  </si>
  <si>
    <t>84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</si>
  <si>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</si>
  <si>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</si>
  <si>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</si>
  <si>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85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</si>
  <si>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</si>
  <si>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</si>
  <si>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</si>
  <si>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86</t>
  </si>
  <si>
    <t>747707</t>
  </si>
  <si>
    <t>PROVOZ MOBILNÍHO NÁHRADNÍHO ZDROJE DO 32 KVA</t>
  </si>
  <si>
    <t>1. Položka obsahuje: – cenu za dobu provozu náhradního zdroje ve stanici / zastávce vč. dovozu na místo určení a zapojení do stávajících rozvodů2. Položka neobsahuje: X3. Způsob měření:Udává se čas v hodinách.</t>
  </si>
  <si>
    <t>87</t>
  </si>
  <si>
    <t>R747707</t>
  </si>
  <si>
    <t>PROVOZ MOBILNÍHO NÁHRADNÍHO ZDROJE DO 32 KVA VČ. PRONÁJMU ZDROJE</t>
  </si>
  <si>
    <t>1. Položka obsahuje:  
 – cenu za dobu provozu náhradního zdroje ve stanici / zastávce vč. dovozu na místo určení a zapojení do stávajících rozvodů  
2. Položka neobsahuje:  
 X  
3. Způsob měření:  
Udává se čas v hodinách.</t>
  </si>
  <si>
    <t>748</t>
  </si>
  <si>
    <t>Silnoproud - Ostatní</t>
  </si>
  <si>
    <t>88</t>
  </si>
  <si>
    <t>748211</t>
  </si>
  <si>
    <t>POVRCHOVÁ ÚPRAVA NÁTĚREM</t>
  </si>
  <si>
    <t>1. Položka obsahuje: – veškeré příslušenství pro montáž2. Položka neobsahuje: X3. Způsob měření:Měří se plocha v metrech čtverečných.</t>
  </si>
  <si>
    <t>89</t>
  </si>
  <si>
    <t>748221</t>
  </si>
  <si>
    <t>NÁTĚR BEZPEČNOSTNÍCH PRUHŮ NA OSVĚTLOVACÍM STOŽÁRU NEBO VĚŽI</t>
  </si>
  <si>
    <t>1. Položka obsahuje: – očistění konstrukce před nátěrem barvou OCELOVÝm kartáčem, oprášení zbytku prachu z povrchu a následné odmaštění, nátěr základní barvou, 2x nátěr vrchní barvou, dodávku barvy základní, vrchní a ředidla včetně podružného materiálu štětce pro nanášení barvy – typy barev a odstín dle požadavku provozovatele2. Položka neobsahuje: X3. Způsob měření:Udává se počet kusů kompletní konstrukce nebo práce.</t>
  </si>
  <si>
    <t>90</t>
  </si>
  <si>
    <t>748242</t>
  </si>
  <si>
    <t>PÍSMENA A ČÍSLICE VÝŠKY PŘES 40 DO 100 MM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</si>
  <si>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</si>
  <si>
    <t>Ostatní práce</t>
  </si>
  <si>
    <t>91</t>
  </si>
  <si>
    <t>917224</t>
  </si>
  <si>
    <t>SILNIČNÍ A CHODNÍKOVÉ OBRUBY Z BETONOVÝCH OBRUBNÍKŮ ŠÍŘ 150MM</t>
  </si>
  <si>
    <t>Položka zahrnuje:dodání a pokládku betonových obrubníků o rozměrech předepsaných zadávací dokumentacíbetonové lože i boční betonovou opěrku.</t>
  </si>
  <si>
    <t>92</t>
  </si>
  <si>
    <t>96615</t>
  </si>
  <si>
    <t>BOURÁNÍ KONSTRUKCÍ Z PROSTÉHO BETONU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</si>
  <si>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</si>
  <si>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93</t>
  </si>
  <si>
    <t>96813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</si>
  <si>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</si>
  <si>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</si>
  <si>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94</t>
  </si>
  <si>
    <t>95</t>
  </si>
  <si>
    <t>R015120</t>
  </si>
  <si>
    <t>POPLATKY ZA LIKVIDACI ODPADŮ NEKONTAMINOVANÝCH - 17 01 07 STAVEBNÍ A DEMOLIČNÍ SUŤ VČETNĚ DOPRAVY</t>
  </si>
  <si>
    <t>96</t>
  </si>
  <si>
    <t>R015140</t>
  </si>
  <si>
    <t>POPLATKY ZA LIKVIDACI ODPADŮ NEKONTAMINOVANÝCH - 17 01 01 BETON Z DEMOLIC OBJEKTŮ, ZÁKLADŮ TV, KŮLY A SLOUPY VČETNĚ DOPRAVY</t>
  </si>
  <si>
    <t>97</t>
  </si>
  <si>
    <t>R015170</t>
  </si>
  <si>
    <t>POPLATKY ZA LIKVIDACI ODPADŮ NEKONTAMINOVANÝCH - 17 02 01 DŘEVO PO STAVEBNÍM POUŽITÍ, Z DEMOLIC VČETNĚ DOPRAVY</t>
  </si>
  <si>
    <t>98</t>
  </si>
  <si>
    <t>POPLATKY ZA LIKVIDACI ODPADŮ NEKONTAMINOVANÝCH - 20 03 99 ODPAD PODOBNÝ KOMUNÁLNÍMU ODPADU VČETNĚ DOPRAVY</t>
  </si>
  <si>
    <t>99</t>
  </si>
  <si>
    <t>R015310</t>
  </si>
  <si>
    <t>POPLATKY ZA LIKVIDACI ODPADŮ NEKONTAMINOVANÝCH - 16 02 14 ELEKTROŠROT, VČETNĚ DOPRAVY</t>
  </si>
  <si>
    <t>100</t>
  </si>
  <si>
    <t>R015420</t>
  </si>
  <si>
    <t>POPLATKY ZA LIKVIDACI ODPADŮ NEKONTAMINOVANÝCH - 17 06 04 ZBYTKY IZOLAČNÍCH MATERIÁLŮ VČETNĚ DOPRAVY</t>
  </si>
  <si>
    <t>101</t>
  </si>
  <si>
    <t>R015565</t>
  </si>
  <si>
    <t>POPLATKY ZA LIKVIDACI ODPADŮ NEBEZPEČNÝCH - 16 02 13* VYŘAZENÁ ZAŘÍZENÍ S NÁPLNÍ OBSAHUJÍCÍ NEBEZPEČNÉ LÁTKY, VČETNĚ DOPRAVY</t>
  </si>
  <si>
    <t>D.2.4</t>
  </si>
  <si>
    <t>Ostatní stavební objekty</t>
  </si>
  <si>
    <t>SO 98-98</t>
  </si>
  <si>
    <t>Všeobecný stavební objekt</t>
  </si>
  <si>
    <t xml:space="preserve"> SO 98-98</t>
  </si>
  <si>
    <t>Všeobecné konstrukce a práce</t>
  </si>
  <si>
    <t>02730</t>
  </si>
  <si>
    <t>POMOC PRÁCE ZŘÍZ NEBO ZAJIŠŤ OCHRANU INŽENÝRSKÝCH SÍTÍ</t>
  </si>
  <si>
    <t>2021_OTSKP</t>
  </si>
  <si>
    <t>- vytyčení inženýrský sítí    
- případná ochrana a přeložka inženýrských sítí 
zahrnuje veškeré náklady spojené s objednatelem požadovanými zařízeními</t>
  </si>
  <si>
    <t>02910</t>
  </si>
  <si>
    <t>OSTATNÍ POŽADAVKY - ZEMĚMĚŘIČSKÁ MĚŘENÍ</t>
  </si>
  <si>
    <t>veškeré geodetické práce před a během výstavby 
zahrnuje veškeré náklady spojené s objednatelem požadovanými pracemi</t>
  </si>
  <si>
    <t>02911</t>
  </si>
  <si>
    <t>geodetická dokumentace skutečného provedení stavby 
zahrnuje veškeré náklady spojené s objednatelem požadovanými pracemi</t>
  </si>
  <si>
    <t>02943</t>
  </si>
  <si>
    <t>zahrnuje veškeré náklady spojené s objednatelem požadovanými pracemi</t>
  </si>
  <si>
    <t>02950</t>
  </si>
  <si>
    <t>OSTATNÍ POŽADAVKY - POSUDKY, KONTROLY, REVIZNÍ ZPRÁVY</t>
  </si>
  <si>
    <t>geotechnické posudky, autorský dozor 
zahrnuje veškeré náklady spojené s objednatelem požadovanými pracemi</t>
  </si>
  <si>
    <t>029611</t>
  </si>
  <si>
    <t>zahrnuje veškeré náklady spojené s objednatelem požadovaným dozorem</t>
  </si>
  <si>
    <t>02990</t>
  </si>
  <si>
    <t>OSTATNÍ POŽADAVKY - INFORMAČNÍ TABULE</t>
  </si>
  <si>
    <t>položka zahrnuje:   
- dodání a osazení informačních tabulí v předepsaném provedení a množství s obsahem 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</si>
  <si>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029R4</t>
  </si>
  <si>
    <t>OSTAT POŽADAVKY - DOKUMENTACE SKUTEČ PROVEDENÍ V DIGIT. A LISTINNÉ FORMĚ</t>
  </si>
  <si>
    <t>VB002</t>
  </si>
  <si>
    <t>OSVĚDČENÍ O BEZPEČNOSTI PŘED UVEDENÍM DO PROVOZU</t>
  </si>
  <si>
    <t>[bez vazby na CS]</t>
  </si>
  <si>
    <t>Zajištění vydání osvědčení o bezpečnosti před uvedením do provozu v předepsaném rozsahu a počtu dle VTP a ZTP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Položka zahrnuje  všechny nezbytné práce, náklady a zařízení  včetně  všech doprav a pomocného materiálu nutných  pro uskutečnění dané činnosti.</t>
  </si>
  <si>
    <t>VB003</t>
  </si>
  <si>
    <t>NÁJMY HRAZENÉ ZHOTOVITELEM</t>
  </si>
  <si>
    <t>místo pro deponování materiálů aj. prostředků pro zhotovení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</si>
</sst>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0"/>
      <name val="Arial"/>
    </font>
    <font>
      <sz val="10"/>
      <color rgb="FFFFFFFF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horizontal="left" vertical="center" wrapText="1"/>
    </xf>
    <xf numFmtId="0" fontId="5" fillId="0" borderId="2" xfId="6" applyFont="1" applyBorder="1" applyAlignment="1">
      <alignment horizontal="right" vertical="center"/>
    </xf>
    <xf numFmtId="0" fontId="5" fillId="0" borderId="0" xfId="6" applyFont="1" applyAlignment="1">
      <alignment horizontal="left" vertical="center" wrapText="1"/>
    </xf>
    <xf numFmtId="0" fontId="5" fillId="0" borderId="0" xfId="6" applyFont="1" applyAlignment="1">
      <alignment horizontal="right" vertical="center"/>
    </xf>
    <xf numFmtId="0" fontId="0" fillId="0" borderId="0" xfId="6" applyFont="1" applyAlignment="1">
      <alignment wrapText="1"/>
    </xf>
    <xf numFmtId="0" fontId="4" fillId="0" borderId="0" xfId="6" applyFont="1" applyAlignment="1">
      <alignment wrapText="1"/>
    </xf>
    <xf numFmtId="0" fontId="0" fillId="2" borderId="0" xfId="6" applyFont="1" applyFill="1"/>
    <xf numFmtId="0" fontId="3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2" fillId="2" borderId="0" xfId="6" applyFont="1" applyFill="1"/>
    <xf numFmtId="0" fontId="3" fillId="2" borderId="0" xfId="6" applyFont="1" applyFill="1" applyAlignment="1">
      <alignment horizontal="center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1" fillId="0" borderId="0" xfId="6" applyNumberFormat="1" applyFont="1" applyAlignment="1">
      <alignment horizontal="right"/>
    </xf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vertical="center"/>
    </xf>
    <xf numFmtId="0" fontId="0" fillId="0" borderId="1" xfId="6" applyFont="1" applyBorder="1" applyAlignment="1">
      <alignment horizontal="left"/>
    </xf>
    <xf numFmtId="0" fontId="0" fillId="0" borderId="1" xfId="6" applyFont="1" applyBorder="1" applyAlignment="1">
      <alignment horizontal="left" wrapText="1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1" fillId="0" borderId="5" xfId="6" applyFont="1" applyBorder="1" applyAlignment="1">
      <alignment horizontal="right"/>
    </xf>
    <xf numFmtId="0" fontId="1" fillId="0" borderId="5" xfId="6" applyFont="1" applyBorder="1" applyAlignment="1">
      <alignment wrapText="1"/>
    </xf>
    <xf numFmtId="4" fontId="1" fillId="0" borderId="5" xfId="6" applyNumberFormat="1" applyFont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1" fillId="0" borderId="2" xfId="6" applyFont="1" applyBorder="1" applyAlignment="1">
      <alignment horizontal="right"/>
    </xf>
    <xf numFmtId="4" fontId="1" fillId="0" borderId="2" xfId="6" applyNumberFormat="1" applyFont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</xdr:row>
      <xdr:rowOff>180975</xdr:rowOff>
    </xdr:from>
    <xdr:to>
      <xdr:col>4</xdr:col>
      <xdr:colOff>542925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15450" y="132397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1450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0"/>
  <sheetViews>
    <sheetView tabSelected="1" workbookViewId="0">
      <selection activeCell="E27" sqref="E27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10"/>
      <c r="B1" s="13"/>
      <c r="C1" s="12"/>
      <c r="D1" s="12"/>
      <c r="E1" s="12"/>
    </row>
    <row r="2" spans="1:5" ht="57" customHeight="1" x14ac:dyDescent="0.2">
      <c r="A2" s="10"/>
      <c r="B2" s="9" t="s">
        <v>1</v>
      </c>
      <c r="C2" s="12"/>
      <c r="D2" s="12"/>
      <c r="E2" s="12"/>
    </row>
    <row r="3" spans="1:5" ht="20.100000000000001" customHeight="1" x14ac:dyDescent="0.2">
      <c r="A3" s="10"/>
      <c r="B3" s="8"/>
      <c r="C3" s="12"/>
      <c r="D3" s="12"/>
      <c r="E3" s="12"/>
    </row>
    <row r="4" spans="1:5" ht="39.950000000000003" customHeight="1" x14ac:dyDescent="0.3">
      <c r="B4" s="7" t="s">
        <v>2</v>
      </c>
      <c r="C4" s="10"/>
      <c r="E4" s="11" t="s">
        <v>0</v>
      </c>
    </row>
    <row r="5" spans="1:5" ht="30" customHeight="1" x14ac:dyDescent="0.2">
      <c r="B5" s="6" t="s">
        <v>3</v>
      </c>
      <c r="C5" s="10"/>
    </row>
    <row r="6" spans="1:5" ht="12.75" customHeight="1" x14ac:dyDescent="0.2">
      <c r="B6" s="15" t="s">
        <v>4</v>
      </c>
      <c r="C6" s="17">
        <f>0+C10+C12+C16+C19</f>
        <v>0</v>
      </c>
    </row>
    <row r="7" spans="1:5" ht="12.75" customHeight="1" x14ac:dyDescent="0.2">
      <c r="B7" s="15" t="s">
        <v>5</v>
      </c>
      <c r="C7" s="17">
        <f>0+E10+E12+E16+E19</f>
        <v>0</v>
      </c>
    </row>
    <row r="9" spans="1:5" ht="12.75" customHeight="1" x14ac:dyDescent="0.2">
      <c r="A9" s="16" t="s">
        <v>6</v>
      </c>
      <c r="B9" s="16" t="s">
        <v>7</v>
      </c>
      <c r="C9" s="16" t="s">
        <v>8</v>
      </c>
      <c r="D9" s="16" t="s">
        <v>9</v>
      </c>
      <c r="E9" s="16" t="s">
        <v>10</v>
      </c>
    </row>
    <row r="10" spans="1:5" x14ac:dyDescent="0.2">
      <c r="A10" s="24" t="s">
        <v>19</v>
      </c>
      <c r="B10" s="25" t="s">
        <v>20</v>
      </c>
      <c r="C10" s="26">
        <f>SUM(C11:C11)</f>
        <v>0</v>
      </c>
      <c r="D10" s="26">
        <f>SUM(D11:D11)</f>
        <v>0</v>
      </c>
      <c r="E10" s="26">
        <f>SUM(E11:E11)</f>
        <v>0</v>
      </c>
    </row>
    <row r="11" spans="1:5" x14ac:dyDescent="0.2">
      <c r="A11" s="24" t="s">
        <v>56</v>
      </c>
      <c r="B11" s="25" t="s">
        <v>29</v>
      </c>
      <c r="C11" s="26">
        <f>'D.1.1_PS 07-01-11'!I3</f>
        <v>0</v>
      </c>
      <c r="D11" s="26">
        <f>'D.1.1_PS 07-01-11'!O2</f>
        <v>0</v>
      </c>
      <c r="E11" s="26">
        <f>C11+D11</f>
        <v>0</v>
      </c>
    </row>
    <row r="12" spans="1:5" x14ac:dyDescent="0.2">
      <c r="A12" s="24" t="s">
        <v>138</v>
      </c>
      <c r="B12" s="25" t="s">
        <v>139</v>
      </c>
      <c r="C12" s="26">
        <f>SUM(C13:C15)</f>
        <v>0</v>
      </c>
      <c r="D12" s="26">
        <f>SUM(D13:D15)</f>
        <v>0</v>
      </c>
      <c r="E12" s="26">
        <f>SUM(E13:E15)</f>
        <v>0</v>
      </c>
    </row>
    <row r="13" spans="1:5" x14ac:dyDescent="0.2">
      <c r="A13" s="24" t="s">
        <v>142</v>
      </c>
      <c r="B13" s="25" t="s">
        <v>141</v>
      </c>
      <c r="C13" s="26">
        <f>'D.1.2_PS 07-02-01'!I3</f>
        <v>0</v>
      </c>
      <c r="D13" s="26">
        <f>'D.1.2_PS 07-02-01'!O2</f>
        <v>0</v>
      </c>
      <c r="E13" s="26">
        <f>C13+D13</f>
        <v>0</v>
      </c>
    </row>
    <row r="14" spans="1:5" x14ac:dyDescent="0.2">
      <c r="A14" s="24" t="s">
        <v>161</v>
      </c>
      <c r="B14" s="25" t="s">
        <v>160</v>
      </c>
      <c r="C14" s="26">
        <f>'D.1.2_PS 07-02-01.1'!I3</f>
        <v>0</v>
      </c>
      <c r="D14" s="26">
        <f>'D.1.2_PS 07-02-01.1'!O2</f>
        <v>0</v>
      </c>
      <c r="E14" s="26">
        <f>C14+D14</f>
        <v>0</v>
      </c>
    </row>
    <row r="15" spans="1:5" x14ac:dyDescent="0.2">
      <c r="A15" s="24" t="s">
        <v>179</v>
      </c>
      <c r="B15" s="25" t="s">
        <v>178</v>
      </c>
      <c r="C15" s="26">
        <f>'D.1.2_PS 07-02-11'!I3</f>
        <v>0</v>
      </c>
      <c r="D15" s="26">
        <f>'D.1.2_PS 07-02-11'!O2</f>
        <v>0</v>
      </c>
      <c r="E15" s="26">
        <f>C15+D15</f>
        <v>0</v>
      </c>
    </row>
    <row r="16" spans="1:5" x14ac:dyDescent="0.2">
      <c r="A16" s="24" t="s">
        <v>382</v>
      </c>
      <c r="B16" s="25" t="s">
        <v>383</v>
      </c>
      <c r="C16" s="26">
        <f>SUM(C17:C18)</f>
        <v>0</v>
      </c>
      <c r="D16" s="26">
        <f>SUM(D17:D18)</f>
        <v>0</v>
      </c>
      <c r="E16" s="26">
        <f>SUM(E17:E18)</f>
        <v>0</v>
      </c>
    </row>
    <row r="17" spans="1:5" x14ac:dyDescent="0.2">
      <c r="A17" s="24" t="s">
        <v>386</v>
      </c>
      <c r="B17" s="25" t="s">
        <v>385</v>
      </c>
      <c r="C17" s="26">
        <f>'D.2.3._SO 07-84-01'!I3</f>
        <v>0</v>
      </c>
      <c r="D17" s="26">
        <f>'D.2.3._SO 07-84-01'!O2</f>
        <v>0</v>
      </c>
      <c r="E17" s="26">
        <f>C17+D17</f>
        <v>0</v>
      </c>
    </row>
    <row r="18" spans="1:5" x14ac:dyDescent="0.2">
      <c r="A18" s="24" t="s">
        <v>534</v>
      </c>
      <c r="B18" s="25" t="s">
        <v>533</v>
      </c>
      <c r="C18" s="26">
        <f>'D.2.3._SO 07-86-01'!I3</f>
        <v>0</v>
      </c>
      <c r="D18" s="26">
        <f>'D.2.3._SO 07-86-01'!O2</f>
        <v>0</v>
      </c>
      <c r="E18" s="26">
        <f>C18+D18</f>
        <v>0</v>
      </c>
    </row>
    <row r="19" spans="1:5" x14ac:dyDescent="0.2">
      <c r="A19" s="24" t="s">
        <v>732</v>
      </c>
      <c r="B19" s="25" t="s">
        <v>733</v>
      </c>
      <c r="C19" s="26">
        <f>SUM(C20:C20)</f>
        <v>0</v>
      </c>
      <c r="D19" s="26">
        <f>SUM(D20:D20)</f>
        <v>0</v>
      </c>
      <c r="E19" s="26">
        <f>SUM(E20:E20)</f>
        <v>0</v>
      </c>
    </row>
    <row r="20" spans="1:5" x14ac:dyDescent="0.2">
      <c r="A20" s="24" t="s">
        <v>736</v>
      </c>
      <c r="B20" s="25" t="s">
        <v>735</v>
      </c>
      <c r="C20" s="26">
        <f>'D.2.4_SO 98-98'!I3</f>
        <v>0</v>
      </c>
      <c r="D20" s="26">
        <f>'D.2.4_SO 98-98'!O2</f>
        <v>0</v>
      </c>
      <c r="E20" s="26">
        <f>C20+D20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10"/>
  <sheetViews>
    <sheetView workbookViewId="0">
      <pane ySplit="8" topLeftCell="A93" activePane="bottomLeft" state="frozen"/>
      <selection pane="bottomLeft" activeCell="J110" sqref="J1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12"/>
      <c r="D1" s="12"/>
      <c r="E1" s="13"/>
      <c r="F1" s="12"/>
      <c r="G1" s="12"/>
      <c r="H1" s="12"/>
      <c r="I1" s="12"/>
      <c r="J1" s="12"/>
      <c r="K1" s="12"/>
      <c r="L1" s="12"/>
      <c r="M1" s="12"/>
      <c r="P1" t="s">
        <v>26</v>
      </c>
    </row>
    <row r="2" spans="1:18" ht="39.950000000000003" customHeight="1" x14ac:dyDescent="0.2">
      <c r="B2" s="12"/>
      <c r="D2" s="12"/>
      <c r="E2" s="14" t="s">
        <v>13</v>
      </c>
      <c r="F2" s="12"/>
      <c r="G2" s="12"/>
      <c r="H2" s="19"/>
      <c r="I2" s="19"/>
      <c r="J2" s="12"/>
      <c r="K2" s="12"/>
      <c r="L2" s="12"/>
      <c r="M2" s="12"/>
      <c r="O2">
        <f>0+O9+O34</f>
        <v>0</v>
      </c>
      <c r="P2" t="s">
        <v>26</v>
      </c>
    </row>
    <row r="3" spans="1:18" ht="39.950000000000003" customHeight="1" x14ac:dyDescent="0.2">
      <c r="A3" t="s">
        <v>12</v>
      </c>
      <c r="B3" s="21" t="s">
        <v>14</v>
      </c>
      <c r="C3" s="5" t="s">
        <v>15</v>
      </c>
      <c r="D3" s="10"/>
      <c r="E3" s="4" t="s">
        <v>16</v>
      </c>
      <c r="F3" s="10"/>
      <c r="H3" s="18" t="s">
        <v>28</v>
      </c>
      <c r="I3" s="34">
        <f>0+I9+I34</f>
        <v>0</v>
      </c>
      <c r="J3" s="20" t="s">
        <v>0</v>
      </c>
      <c r="O3" t="s">
        <v>23</v>
      </c>
      <c r="P3" t="s">
        <v>27</v>
      </c>
    </row>
    <row r="4" spans="1:18" ht="39.950000000000003" customHeight="1" x14ac:dyDescent="0.2">
      <c r="A4" t="s">
        <v>17</v>
      </c>
      <c r="B4" s="21" t="s">
        <v>18</v>
      </c>
      <c r="C4" s="5" t="s">
        <v>19</v>
      </c>
      <c r="D4" s="10"/>
      <c r="E4" s="4" t="s">
        <v>20</v>
      </c>
      <c r="F4" s="10"/>
      <c r="O4" t="s">
        <v>24</v>
      </c>
      <c r="P4" t="s">
        <v>27</v>
      </c>
    </row>
    <row r="5" spans="1:18" ht="39.950000000000003" customHeight="1" x14ac:dyDescent="0.2">
      <c r="A5" t="s">
        <v>21</v>
      </c>
      <c r="B5" s="23" t="s">
        <v>22</v>
      </c>
      <c r="C5" s="3" t="s">
        <v>28</v>
      </c>
      <c r="D5" s="10"/>
      <c r="E5" s="2" t="s">
        <v>29</v>
      </c>
      <c r="F5" s="10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  <c r="K6" s="1" t="s">
        <v>49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2" t="s">
        <v>43</v>
      </c>
      <c r="I7" s="22" t="s">
        <v>45</v>
      </c>
      <c r="J7" s="1"/>
      <c r="K7" s="22" t="s">
        <v>50</v>
      </c>
      <c r="L7" s="22" t="s">
        <v>51</v>
      </c>
      <c r="M7" s="22" t="s">
        <v>52</v>
      </c>
    </row>
    <row r="8" spans="1:18" ht="12.75" customHeight="1" x14ac:dyDescent="0.2">
      <c r="A8" s="22" t="s">
        <v>31</v>
      </c>
      <c r="B8" s="22" t="s">
        <v>33</v>
      </c>
      <c r="C8" s="22" t="s">
        <v>27</v>
      </c>
      <c r="D8" s="22" t="s">
        <v>26</v>
      </c>
      <c r="E8" s="22" t="s">
        <v>37</v>
      </c>
      <c r="F8" s="22" t="s">
        <v>39</v>
      </c>
      <c r="G8" s="22" t="s">
        <v>41</v>
      </c>
      <c r="H8" s="22" t="s">
        <v>44</v>
      </c>
      <c r="I8" s="22" t="s">
        <v>46</v>
      </c>
      <c r="J8" s="22" t="s">
        <v>48</v>
      </c>
      <c r="K8" s="22" t="s">
        <v>53</v>
      </c>
      <c r="L8" s="22" t="s">
        <v>54</v>
      </c>
      <c r="M8" s="22" t="s">
        <v>55</v>
      </c>
    </row>
    <row r="9" spans="1:18" ht="12.75" customHeight="1" x14ac:dyDescent="0.2">
      <c r="A9" t="s">
        <v>57</v>
      </c>
      <c r="C9" s="28" t="s">
        <v>33</v>
      </c>
      <c r="E9" s="29" t="s">
        <v>58</v>
      </c>
      <c r="I9" s="30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x14ac:dyDescent="0.2">
      <c r="A10" s="27" t="s">
        <v>59</v>
      </c>
      <c r="B10" s="31" t="s">
        <v>33</v>
      </c>
      <c r="C10" s="31" t="s">
        <v>60</v>
      </c>
      <c r="D10" s="27" t="s">
        <v>33</v>
      </c>
      <c r="E10" s="32" t="s">
        <v>61</v>
      </c>
      <c r="F10" s="18" t="s">
        <v>62</v>
      </c>
      <c r="G10" s="33">
        <v>16</v>
      </c>
      <c r="H10" s="34"/>
      <c r="I10" s="34">
        <f>ROUND(ROUND(H10,2)*ROUND(G10,3),2)</f>
        <v>0</v>
      </c>
      <c r="J10" s="18" t="s">
        <v>63</v>
      </c>
      <c r="K10" s="27"/>
      <c r="L10" s="27"/>
      <c r="M10" s="27"/>
      <c r="O10">
        <f>(I10*21)/100</f>
        <v>0</v>
      </c>
      <c r="P10" t="s">
        <v>27</v>
      </c>
    </row>
    <row r="11" spans="1:18" x14ac:dyDescent="0.2">
      <c r="A11" s="35" t="s">
        <v>64</v>
      </c>
      <c r="E11" s="25" t="s">
        <v>65</v>
      </c>
    </row>
    <row r="12" spans="1:18" x14ac:dyDescent="0.2">
      <c r="A12" s="36" t="s">
        <v>66</v>
      </c>
      <c r="E12" s="37" t="s">
        <v>65</v>
      </c>
    </row>
    <row r="13" spans="1:18" x14ac:dyDescent="0.2">
      <c r="A13" t="s">
        <v>67</v>
      </c>
      <c r="E13" s="25" t="s">
        <v>65</v>
      </c>
    </row>
    <row r="14" spans="1:18" x14ac:dyDescent="0.2">
      <c r="A14" s="27" t="s">
        <v>59</v>
      </c>
      <c r="B14" s="31" t="s">
        <v>27</v>
      </c>
      <c r="C14" s="31" t="s">
        <v>68</v>
      </c>
      <c r="D14" s="27" t="s">
        <v>33</v>
      </c>
      <c r="E14" s="32" t="s">
        <v>69</v>
      </c>
      <c r="F14" s="18" t="s">
        <v>62</v>
      </c>
      <c r="G14" s="33">
        <v>78.75</v>
      </c>
      <c r="H14" s="34"/>
      <c r="I14" s="34">
        <f>ROUND(ROUND(H14,2)*ROUND(G14,3),2)</f>
        <v>0</v>
      </c>
      <c r="J14" s="18" t="s">
        <v>63</v>
      </c>
      <c r="K14" s="27"/>
      <c r="L14" s="27"/>
      <c r="M14" s="27"/>
      <c r="O14">
        <f>(I14*21)/100</f>
        <v>0</v>
      </c>
      <c r="P14" t="s">
        <v>27</v>
      </c>
    </row>
    <row r="15" spans="1:18" x14ac:dyDescent="0.2">
      <c r="A15" s="35" t="s">
        <v>64</v>
      </c>
      <c r="E15" s="25" t="s">
        <v>70</v>
      </c>
    </row>
    <row r="16" spans="1:18" x14ac:dyDescent="0.2">
      <c r="A16" s="36" t="s">
        <v>66</v>
      </c>
      <c r="E16" s="37" t="s">
        <v>65</v>
      </c>
    </row>
    <row r="17" spans="1:16" x14ac:dyDescent="0.2">
      <c r="A17" t="s">
        <v>67</v>
      </c>
      <c r="E17" s="25" t="s">
        <v>65</v>
      </c>
    </row>
    <row r="18" spans="1:16" x14ac:dyDescent="0.2">
      <c r="A18" s="27" t="s">
        <v>59</v>
      </c>
      <c r="B18" s="31" t="s">
        <v>26</v>
      </c>
      <c r="C18" s="31" t="s">
        <v>71</v>
      </c>
      <c r="D18" s="27" t="s">
        <v>33</v>
      </c>
      <c r="E18" s="32" t="s">
        <v>72</v>
      </c>
      <c r="F18" s="18" t="s">
        <v>73</v>
      </c>
      <c r="G18" s="33">
        <v>5</v>
      </c>
      <c r="H18" s="34"/>
      <c r="I18" s="34">
        <f>ROUND(ROUND(H18,2)*ROUND(G18,3),2)</f>
        <v>0</v>
      </c>
      <c r="J18" s="18" t="s">
        <v>63</v>
      </c>
      <c r="K18" s="27"/>
      <c r="L18" s="27"/>
      <c r="M18" s="27"/>
      <c r="O18">
        <f>(I18*21)/100</f>
        <v>0</v>
      </c>
      <c r="P18" t="s">
        <v>27</v>
      </c>
    </row>
    <row r="19" spans="1:16" x14ac:dyDescent="0.2">
      <c r="A19" s="35" t="s">
        <v>64</v>
      </c>
      <c r="E19" s="25" t="s">
        <v>65</v>
      </c>
    </row>
    <row r="20" spans="1:16" x14ac:dyDescent="0.2">
      <c r="A20" s="36" t="s">
        <v>66</v>
      </c>
      <c r="E20" s="37" t="s">
        <v>65</v>
      </c>
    </row>
    <row r="21" spans="1:16" x14ac:dyDescent="0.2">
      <c r="A21" t="s">
        <v>67</v>
      </c>
      <c r="E21" s="25" t="s">
        <v>65</v>
      </c>
    </row>
    <row r="22" spans="1:16" x14ac:dyDescent="0.2">
      <c r="A22" s="27" t="s">
        <v>59</v>
      </c>
      <c r="B22" s="31" t="s">
        <v>37</v>
      </c>
      <c r="C22" s="31" t="s">
        <v>74</v>
      </c>
      <c r="D22" s="27" t="s">
        <v>33</v>
      </c>
      <c r="E22" s="32" t="s">
        <v>75</v>
      </c>
      <c r="F22" s="18" t="s">
        <v>62</v>
      </c>
      <c r="G22" s="33">
        <v>94.75</v>
      </c>
      <c r="H22" s="34"/>
      <c r="I22" s="34">
        <f>ROUND(ROUND(H22,2)*ROUND(G22,3),2)</f>
        <v>0</v>
      </c>
      <c r="J22" s="18" t="s">
        <v>63</v>
      </c>
      <c r="K22" s="27"/>
      <c r="L22" s="27"/>
      <c r="M22" s="27"/>
      <c r="O22">
        <f>(I22*21)/100</f>
        <v>0</v>
      </c>
      <c r="P22" t="s">
        <v>27</v>
      </c>
    </row>
    <row r="23" spans="1:16" x14ac:dyDescent="0.2">
      <c r="A23" s="35" t="s">
        <v>64</v>
      </c>
      <c r="E23" s="25" t="s">
        <v>65</v>
      </c>
    </row>
    <row r="24" spans="1:16" x14ac:dyDescent="0.2">
      <c r="A24" s="36" t="s">
        <v>66</v>
      </c>
      <c r="E24" s="37" t="s">
        <v>65</v>
      </c>
    </row>
    <row r="25" spans="1:16" x14ac:dyDescent="0.2">
      <c r="A25" t="s">
        <v>67</v>
      </c>
      <c r="E25" s="25" t="s">
        <v>65</v>
      </c>
    </row>
    <row r="26" spans="1:16" x14ac:dyDescent="0.2">
      <c r="A26" s="27" t="s">
        <v>59</v>
      </c>
      <c r="B26" s="31" t="s">
        <v>39</v>
      </c>
      <c r="C26" s="31" t="s">
        <v>76</v>
      </c>
      <c r="D26" s="27" t="s">
        <v>33</v>
      </c>
      <c r="E26" s="32" t="s">
        <v>77</v>
      </c>
      <c r="F26" s="18" t="s">
        <v>73</v>
      </c>
      <c r="G26" s="33">
        <v>5</v>
      </c>
      <c r="H26" s="34"/>
      <c r="I26" s="34">
        <f>ROUND(ROUND(H26,2)*ROUND(G26,3),2)</f>
        <v>0</v>
      </c>
      <c r="J26" s="18" t="s">
        <v>63</v>
      </c>
      <c r="K26" s="27"/>
      <c r="L26" s="27"/>
      <c r="M26" s="27"/>
      <c r="O26">
        <f>(I26*21)/100</f>
        <v>0</v>
      </c>
      <c r="P26" t="s">
        <v>27</v>
      </c>
    </row>
    <row r="27" spans="1:16" x14ac:dyDescent="0.2">
      <c r="A27" s="35" t="s">
        <v>64</v>
      </c>
      <c r="E27" s="25" t="s">
        <v>65</v>
      </c>
    </row>
    <row r="28" spans="1:16" x14ac:dyDescent="0.2">
      <c r="A28" s="36" t="s">
        <v>66</v>
      </c>
      <c r="E28" s="37" t="s">
        <v>65</v>
      </c>
    </row>
    <row r="29" spans="1:16" x14ac:dyDescent="0.2">
      <c r="A29" t="s">
        <v>67</v>
      </c>
      <c r="E29" s="25" t="s">
        <v>65</v>
      </c>
    </row>
    <row r="30" spans="1:16" x14ac:dyDescent="0.2">
      <c r="A30" s="27" t="s">
        <v>59</v>
      </c>
      <c r="B30" s="31" t="s">
        <v>41</v>
      </c>
      <c r="C30" s="31" t="s">
        <v>78</v>
      </c>
      <c r="D30" s="27" t="s">
        <v>33</v>
      </c>
      <c r="E30" s="32" t="s">
        <v>79</v>
      </c>
      <c r="F30" s="18" t="s">
        <v>73</v>
      </c>
      <c r="G30" s="33">
        <v>450</v>
      </c>
      <c r="H30" s="34"/>
      <c r="I30" s="34">
        <f>ROUND(ROUND(H30,2)*ROUND(G30,3),2)</f>
        <v>0</v>
      </c>
      <c r="J30" s="18" t="s">
        <v>63</v>
      </c>
      <c r="K30" s="27"/>
      <c r="L30" s="27"/>
      <c r="M30" s="27"/>
      <c r="O30">
        <f>(I30*21)/100</f>
        <v>0</v>
      </c>
      <c r="P30" t="s">
        <v>27</v>
      </c>
    </row>
    <row r="31" spans="1:16" x14ac:dyDescent="0.2">
      <c r="A31" s="35" t="s">
        <v>64</v>
      </c>
      <c r="E31" s="25" t="s">
        <v>65</v>
      </c>
    </row>
    <row r="32" spans="1:16" x14ac:dyDescent="0.2">
      <c r="A32" s="36" t="s">
        <v>66</v>
      </c>
      <c r="E32" s="37" t="s">
        <v>65</v>
      </c>
    </row>
    <row r="33" spans="1:18" x14ac:dyDescent="0.2">
      <c r="A33" t="s">
        <v>67</v>
      </c>
      <c r="E33" s="25" t="s">
        <v>65</v>
      </c>
    </row>
    <row r="34" spans="1:18" ht="12.75" customHeight="1" x14ac:dyDescent="0.2">
      <c r="A34" t="s">
        <v>57</v>
      </c>
      <c r="C34" s="38" t="s">
        <v>80</v>
      </c>
      <c r="E34" s="29" t="s">
        <v>81</v>
      </c>
      <c r="I34" s="39">
        <f>0+Q34</f>
        <v>0</v>
      </c>
      <c r="O34">
        <f>0+R34</f>
        <v>0</v>
      </c>
      <c r="Q34">
        <f>0+I35+I39+I43+I47+I51+I55+I59+I63+I67+I71+I75+I79+I83+I87+I91+I95+I99+I103+I107</f>
        <v>0</v>
      </c>
      <c r="R34">
        <f>0+O35+O39+O43+O47+O51+O55+O59+O63+O67+O71+O75+O79+O83+O87+O91+O95+O99+O103+O107</f>
        <v>0</v>
      </c>
    </row>
    <row r="35" spans="1:18" x14ac:dyDescent="0.2">
      <c r="A35" s="27" t="s">
        <v>59</v>
      </c>
      <c r="B35" s="31" t="s">
        <v>82</v>
      </c>
      <c r="C35" s="31" t="s">
        <v>83</v>
      </c>
      <c r="D35" s="27" t="s">
        <v>33</v>
      </c>
      <c r="E35" s="32" t="s">
        <v>84</v>
      </c>
      <c r="F35" s="18" t="s">
        <v>85</v>
      </c>
      <c r="G35" s="33">
        <v>1.89</v>
      </c>
      <c r="H35" s="34"/>
      <c r="I35" s="34">
        <f>ROUND(ROUND(H35,2)*ROUND(G35,3),2)</f>
        <v>0</v>
      </c>
      <c r="J35" s="18" t="s">
        <v>63</v>
      </c>
      <c r="K35" s="27"/>
      <c r="L35" s="27"/>
      <c r="M35" s="27"/>
      <c r="O35">
        <f>(I35*21)/100</f>
        <v>0</v>
      </c>
      <c r="P35" t="s">
        <v>27</v>
      </c>
    </row>
    <row r="36" spans="1:18" x14ac:dyDescent="0.2">
      <c r="A36" s="35" t="s">
        <v>64</v>
      </c>
      <c r="E36" s="25" t="s">
        <v>86</v>
      </c>
    </row>
    <row r="37" spans="1:18" x14ac:dyDescent="0.2">
      <c r="A37" s="36" t="s">
        <v>66</v>
      </c>
      <c r="E37" s="37" t="s">
        <v>87</v>
      </c>
    </row>
    <row r="38" spans="1:18" x14ac:dyDescent="0.2">
      <c r="A38" t="s">
        <v>67</v>
      </c>
      <c r="E38" s="25" t="s">
        <v>65</v>
      </c>
    </row>
    <row r="39" spans="1:18" x14ac:dyDescent="0.2">
      <c r="A39" s="27" t="s">
        <v>59</v>
      </c>
      <c r="B39" s="31" t="s">
        <v>88</v>
      </c>
      <c r="C39" s="31" t="s">
        <v>89</v>
      </c>
      <c r="D39" s="27" t="s">
        <v>33</v>
      </c>
      <c r="E39" s="32" t="s">
        <v>90</v>
      </c>
      <c r="F39" s="18" t="s">
        <v>85</v>
      </c>
      <c r="G39" s="33">
        <v>1.89</v>
      </c>
      <c r="H39" s="34"/>
      <c r="I39" s="34">
        <f>ROUND(ROUND(H39,2)*ROUND(G39,3),2)</f>
        <v>0</v>
      </c>
      <c r="J39" s="18" t="s">
        <v>63</v>
      </c>
      <c r="K39" s="27"/>
      <c r="L39" s="27"/>
      <c r="M39" s="27"/>
      <c r="O39">
        <f>(I39*21)/100</f>
        <v>0</v>
      </c>
      <c r="P39" t="s">
        <v>27</v>
      </c>
    </row>
    <row r="40" spans="1:18" x14ac:dyDescent="0.2">
      <c r="A40" s="35" t="s">
        <v>64</v>
      </c>
      <c r="E40" s="25" t="s">
        <v>65</v>
      </c>
    </row>
    <row r="41" spans="1:18" x14ac:dyDescent="0.2">
      <c r="A41" s="36" t="s">
        <v>66</v>
      </c>
      <c r="E41" s="37" t="s">
        <v>65</v>
      </c>
    </row>
    <row r="42" spans="1:18" x14ac:dyDescent="0.2">
      <c r="A42" t="s">
        <v>67</v>
      </c>
      <c r="E42" s="25" t="s">
        <v>65</v>
      </c>
    </row>
    <row r="43" spans="1:18" x14ac:dyDescent="0.2">
      <c r="A43" s="27" t="s">
        <v>59</v>
      </c>
      <c r="B43" s="31" t="s">
        <v>44</v>
      </c>
      <c r="C43" s="31" t="s">
        <v>91</v>
      </c>
      <c r="D43" s="27" t="s">
        <v>33</v>
      </c>
      <c r="E43" s="32" t="s">
        <v>92</v>
      </c>
      <c r="F43" s="18" t="s">
        <v>93</v>
      </c>
      <c r="G43" s="33">
        <v>8</v>
      </c>
      <c r="H43" s="34"/>
      <c r="I43" s="34">
        <f>ROUND(ROUND(H43,2)*ROUND(G43,3),2)</f>
        <v>0</v>
      </c>
      <c r="J43" s="18" t="s">
        <v>63</v>
      </c>
      <c r="K43" s="27"/>
      <c r="L43" s="27"/>
      <c r="M43" s="27"/>
      <c r="O43">
        <f>(I43*21)/100</f>
        <v>0</v>
      </c>
      <c r="P43" t="s">
        <v>27</v>
      </c>
    </row>
    <row r="44" spans="1:18" x14ac:dyDescent="0.2">
      <c r="A44" s="35" t="s">
        <v>64</v>
      </c>
      <c r="E44" s="25" t="s">
        <v>65</v>
      </c>
    </row>
    <row r="45" spans="1:18" x14ac:dyDescent="0.2">
      <c r="A45" s="36" t="s">
        <v>66</v>
      </c>
      <c r="E45" s="37" t="s">
        <v>65</v>
      </c>
    </row>
    <row r="46" spans="1:18" x14ac:dyDescent="0.2">
      <c r="A46" t="s">
        <v>67</v>
      </c>
      <c r="E46" s="25" t="s">
        <v>65</v>
      </c>
    </row>
    <row r="47" spans="1:18" x14ac:dyDescent="0.2">
      <c r="A47" s="27" t="s">
        <v>59</v>
      </c>
      <c r="B47" s="31" t="s">
        <v>46</v>
      </c>
      <c r="C47" s="31" t="s">
        <v>94</v>
      </c>
      <c r="D47" s="27" t="s">
        <v>33</v>
      </c>
      <c r="E47" s="32" t="s">
        <v>95</v>
      </c>
      <c r="F47" s="18" t="s">
        <v>93</v>
      </c>
      <c r="G47" s="33">
        <v>8</v>
      </c>
      <c r="H47" s="34"/>
      <c r="I47" s="34">
        <f>ROUND(ROUND(H47,2)*ROUND(G47,3),2)</f>
        <v>0</v>
      </c>
      <c r="J47" s="18" t="s">
        <v>63</v>
      </c>
      <c r="K47" s="27"/>
      <c r="L47" s="27"/>
      <c r="M47" s="27"/>
      <c r="O47">
        <f>(I47*21)/100</f>
        <v>0</v>
      </c>
      <c r="P47" t="s">
        <v>27</v>
      </c>
    </row>
    <row r="48" spans="1:18" x14ac:dyDescent="0.2">
      <c r="A48" s="35" t="s">
        <v>64</v>
      </c>
      <c r="E48" s="25" t="s">
        <v>65</v>
      </c>
    </row>
    <row r="49" spans="1:16" x14ac:dyDescent="0.2">
      <c r="A49" s="36" t="s">
        <v>66</v>
      </c>
      <c r="E49" s="37" t="s">
        <v>65</v>
      </c>
    </row>
    <row r="50" spans="1:16" x14ac:dyDescent="0.2">
      <c r="A50" t="s">
        <v>67</v>
      </c>
      <c r="E50" s="25" t="s">
        <v>65</v>
      </c>
    </row>
    <row r="51" spans="1:16" x14ac:dyDescent="0.2">
      <c r="A51" s="27" t="s">
        <v>59</v>
      </c>
      <c r="B51" s="31" t="s">
        <v>48</v>
      </c>
      <c r="C51" s="31" t="s">
        <v>96</v>
      </c>
      <c r="D51" s="27" t="s">
        <v>33</v>
      </c>
      <c r="E51" s="32" t="s">
        <v>97</v>
      </c>
      <c r="F51" s="18" t="s">
        <v>93</v>
      </c>
      <c r="G51" s="33">
        <v>8</v>
      </c>
      <c r="H51" s="34"/>
      <c r="I51" s="34">
        <f>ROUND(ROUND(H51,2)*ROUND(G51,3),2)</f>
        <v>0</v>
      </c>
      <c r="J51" s="18" t="s">
        <v>63</v>
      </c>
      <c r="K51" s="27"/>
      <c r="L51" s="27"/>
      <c r="M51" s="27"/>
      <c r="O51">
        <f>(I51*21)/100</f>
        <v>0</v>
      </c>
      <c r="P51" t="s">
        <v>27</v>
      </c>
    </row>
    <row r="52" spans="1:16" x14ac:dyDescent="0.2">
      <c r="A52" s="35" t="s">
        <v>64</v>
      </c>
      <c r="E52" s="25" t="s">
        <v>65</v>
      </c>
    </row>
    <row r="53" spans="1:16" x14ac:dyDescent="0.2">
      <c r="A53" s="36" t="s">
        <v>66</v>
      </c>
      <c r="E53" s="37" t="s">
        <v>65</v>
      </c>
    </row>
    <row r="54" spans="1:16" x14ac:dyDescent="0.2">
      <c r="A54" t="s">
        <v>67</v>
      </c>
      <c r="E54" s="25" t="s">
        <v>65</v>
      </c>
    </row>
    <row r="55" spans="1:16" x14ac:dyDescent="0.2">
      <c r="A55" s="27" t="s">
        <v>59</v>
      </c>
      <c r="B55" s="31" t="s">
        <v>53</v>
      </c>
      <c r="C55" s="31" t="s">
        <v>98</v>
      </c>
      <c r="D55" s="27" t="s">
        <v>33</v>
      </c>
      <c r="E55" s="32" t="s">
        <v>99</v>
      </c>
      <c r="F55" s="18" t="s">
        <v>93</v>
      </c>
      <c r="G55" s="33">
        <v>2</v>
      </c>
      <c r="H55" s="34"/>
      <c r="I55" s="34">
        <f>ROUND(ROUND(H55,2)*ROUND(G55,3),2)</f>
        <v>0</v>
      </c>
      <c r="J55" s="18" t="s">
        <v>63</v>
      </c>
      <c r="K55" s="27"/>
      <c r="L55" s="27"/>
      <c r="M55" s="27"/>
      <c r="O55">
        <f>(I55*21)/100</f>
        <v>0</v>
      </c>
      <c r="P55" t="s">
        <v>27</v>
      </c>
    </row>
    <row r="56" spans="1:16" x14ac:dyDescent="0.2">
      <c r="A56" s="35" t="s">
        <v>64</v>
      </c>
      <c r="E56" s="25" t="s">
        <v>65</v>
      </c>
    </row>
    <row r="57" spans="1:16" x14ac:dyDescent="0.2">
      <c r="A57" s="36" t="s">
        <v>66</v>
      </c>
      <c r="E57" s="37" t="s">
        <v>65</v>
      </c>
    </row>
    <row r="58" spans="1:16" x14ac:dyDescent="0.2">
      <c r="A58" t="s">
        <v>67</v>
      </c>
      <c r="E58" s="25" t="s">
        <v>65</v>
      </c>
    </row>
    <row r="59" spans="1:16" x14ac:dyDescent="0.2">
      <c r="A59" s="27" t="s">
        <v>59</v>
      </c>
      <c r="B59" s="31" t="s">
        <v>54</v>
      </c>
      <c r="C59" s="31" t="s">
        <v>100</v>
      </c>
      <c r="D59" s="27" t="s">
        <v>33</v>
      </c>
      <c r="E59" s="32" t="s">
        <v>101</v>
      </c>
      <c r="F59" s="18" t="s">
        <v>93</v>
      </c>
      <c r="G59" s="33">
        <v>2</v>
      </c>
      <c r="H59" s="34"/>
      <c r="I59" s="34">
        <f>ROUND(ROUND(H59,2)*ROUND(G59,3),2)</f>
        <v>0</v>
      </c>
      <c r="J59" s="18" t="s">
        <v>63</v>
      </c>
      <c r="K59" s="27"/>
      <c r="L59" s="27"/>
      <c r="M59" s="27"/>
      <c r="O59">
        <f>(I59*21)/100</f>
        <v>0</v>
      </c>
      <c r="P59" t="s">
        <v>27</v>
      </c>
    </row>
    <row r="60" spans="1:16" x14ac:dyDescent="0.2">
      <c r="A60" s="35" t="s">
        <v>64</v>
      </c>
      <c r="E60" s="25" t="s">
        <v>65</v>
      </c>
    </row>
    <row r="61" spans="1:16" x14ac:dyDescent="0.2">
      <c r="A61" s="36" t="s">
        <v>66</v>
      </c>
      <c r="E61" s="37" t="s">
        <v>65</v>
      </c>
    </row>
    <row r="62" spans="1:16" x14ac:dyDescent="0.2">
      <c r="A62" t="s">
        <v>67</v>
      </c>
      <c r="E62" s="25" t="s">
        <v>65</v>
      </c>
    </row>
    <row r="63" spans="1:16" x14ac:dyDescent="0.2">
      <c r="A63" s="27" t="s">
        <v>59</v>
      </c>
      <c r="B63" s="31" t="s">
        <v>55</v>
      </c>
      <c r="C63" s="31" t="s">
        <v>102</v>
      </c>
      <c r="D63" s="27" t="s">
        <v>33</v>
      </c>
      <c r="E63" s="32" t="s">
        <v>103</v>
      </c>
      <c r="F63" s="18" t="s">
        <v>93</v>
      </c>
      <c r="G63" s="33">
        <v>4</v>
      </c>
      <c r="H63" s="34"/>
      <c r="I63" s="34">
        <f>ROUND(ROUND(H63,2)*ROUND(G63,3),2)</f>
        <v>0</v>
      </c>
      <c r="J63" s="18" t="s">
        <v>63</v>
      </c>
      <c r="K63" s="27"/>
      <c r="L63" s="27"/>
      <c r="M63" s="27"/>
      <c r="O63">
        <f>(I63*21)/100</f>
        <v>0</v>
      </c>
      <c r="P63" t="s">
        <v>27</v>
      </c>
    </row>
    <row r="64" spans="1:16" x14ac:dyDescent="0.2">
      <c r="A64" s="35" t="s">
        <v>64</v>
      </c>
      <c r="E64" s="25" t="s">
        <v>65</v>
      </c>
    </row>
    <row r="65" spans="1:16" x14ac:dyDescent="0.2">
      <c r="A65" s="36" t="s">
        <v>66</v>
      </c>
      <c r="E65" s="37" t="s">
        <v>65</v>
      </c>
    </row>
    <row r="66" spans="1:16" x14ac:dyDescent="0.2">
      <c r="A66" t="s">
        <v>67</v>
      </c>
      <c r="E66" s="25" t="s">
        <v>65</v>
      </c>
    </row>
    <row r="67" spans="1:16" x14ac:dyDescent="0.2">
      <c r="A67" s="27" t="s">
        <v>59</v>
      </c>
      <c r="B67" s="31" t="s">
        <v>104</v>
      </c>
      <c r="C67" s="31" t="s">
        <v>105</v>
      </c>
      <c r="D67" s="27" t="s">
        <v>33</v>
      </c>
      <c r="E67" s="32" t="s">
        <v>106</v>
      </c>
      <c r="F67" s="18" t="s">
        <v>93</v>
      </c>
      <c r="G67" s="33">
        <v>4</v>
      </c>
      <c r="H67" s="34"/>
      <c r="I67" s="34">
        <f>ROUND(ROUND(H67,2)*ROUND(G67,3),2)</f>
        <v>0</v>
      </c>
      <c r="J67" s="18" t="s">
        <v>63</v>
      </c>
      <c r="K67" s="27"/>
      <c r="L67" s="27"/>
      <c r="M67" s="27"/>
      <c r="O67">
        <f>(I67*21)/100</f>
        <v>0</v>
      </c>
      <c r="P67" t="s">
        <v>27</v>
      </c>
    </row>
    <row r="68" spans="1:16" x14ac:dyDescent="0.2">
      <c r="A68" s="35" t="s">
        <v>64</v>
      </c>
      <c r="E68" s="25" t="s">
        <v>65</v>
      </c>
    </row>
    <row r="69" spans="1:16" x14ac:dyDescent="0.2">
      <c r="A69" s="36" t="s">
        <v>66</v>
      </c>
      <c r="E69" s="37" t="s">
        <v>65</v>
      </c>
    </row>
    <row r="70" spans="1:16" x14ac:dyDescent="0.2">
      <c r="A70" t="s">
        <v>67</v>
      </c>
      <c r="E70" s="25" t="s">
        <v>65</v>
      </c>
    </row>
    <row r="71" spans="1:16" x14ac:dyDescent="0.2">
      <c r="A71" s="27" t="s">
        <v>59</v>
      </c>
      <c r="B71" s="31" t="s">
        <v>107</v>
      </c>
      <c r="C71" s="31" t="s">
        <v>108</v>
      </c>
      <c r="D71" s="27" t="s">
        <v>33</v>
      </c>
      <c r="E71" s="32" t="s">
        <v>109</v>
      </c>
      <c r="F71" s="18" t="s">
        <v>93</v>
      </c>
      <c r="G71" s="33">
        <v>2</v>
      </c>
      <c r="H71" s="34"/>
      <c r="I71" s="34">
        <f>ROUND(ROUND(H71,2)*ROUND(G71,3),2)</f>
        <v>0</v>
      </c>
      <c r="J71" s="18" t="s">
        <v>63</v>
      </c>
      <c r="K71" s="27"/>
      <c r="L71" s="27"/>
      <c r="M71" s="27"/>
      <c r="O71">
        <f>(I71*21)/100</f>
        <v>0</v>
      </c>
      <c r="P71" t="s">
        <v>27</v>
      </c>
    </row>
    <row r="72" spans="1:16" x14ac:dyDescent="0.2">
      <c r="A72" s="35" t="s">
        <v>64</v>
      </c>
      <c r="E72" s="25" t="s">
        <v>65</v>
      </c>
    </row>
    <row r="73" spans="1:16" x14ac:dyDescent="0.2">
      <c r="A73" s="36" t="s">
        <v>66</v>
      </c>
      <c r="E73" s="37" t="s">
        <v>65</v>
      </c>
    </row>
    <row r="74" spans="1:16" x14ac:dyDescent="0.2">
      <c r="A74" t="s">
        <v>67</v>
      </c>
      <c r="E74" s="25" t="s">
        <v>65</v>
      </c>
    </row>
    <row r="75" spans="1:16" x14ac:dyDescent="0.2">
      <c r="A75" s="27" t="s">
        <v>59</v>
      </c>
      <c r="B75" s="31" t="s">
        <v>110</v>
      </c>
      <c r="C75" s="31" t="s">
        <v>111</v>
      </c>
      <c r="D75" s="27" t="s">
        <v>33</v>
      </c>
      <c r="E75" s="32" t="s">
        <v>112</v>
      </c>
      <c r="F75" s="18" t="s">
        <v>93</v>
      </c>
      <c r="G75" s="33">
        <v>2</v>
      </c>
      <c r="H75" s="34"/>
      <c r="I75" s="34">
        <f>ROUND(ROUND(H75,2)*ROUND(G75,3),2)</f>
        <v>0</v>
      </c>
      <c r="J75" s="18" t="s">
        <v>63</v>
      </c>
      <c r="K75" s="27"/>
      <c r="L75" s="27"/>
      <c r="M75" s="27"/>
      <c r="O75">
        <f>(I75*21)/100</f>
        <v>0</v>
      </c>
      <c r="P75" t="s">
        <v>27</v>
      </c>
    </row>
    <row r="76" spans="1:16" x14ac:dyDescent="0.2">
      <c r="A76" s="35" t="s">
        <v>64</v>
      </c>
      <c r="E76" s="25" t="s">
        <v>65</v>
      </c>
    </row>
    <row r="77" spans="1:16" x14ac:dyDescent="0.2">
      <c r="A77" s="36" t="s">
        <v>66</v>
      </c>
      <c r="E77" s="37" t="s">
        <v>65</v>
      </c>
    </row>
    <row r="78" spans="1:16" x14ac:dyDescent="0.2">
      <c r="A78" t="s">
        <v>67</v>
      </c>
      <c r="E78" s="25" t="s">
        <v>65</v>
      </c>
    </row>
    <row r="79" spans="1:16" x14ac:dyDescent="0.2">
      <c r="A79" s="27" t="s">
        <v>59</v>
      </c>
      <c r="B79" s="31" t="s">
        <v>113</v>
      </c>
      <c r="C79" s="31" t="s">
        <v>114</v>
      </c>
      <c r="D79" s="27" t="s">
        <v>33</v>
      </c>
      <c r="E79" s="32" t="s">
        <v>115</v>
      </c>
      <c r="F79" s="18" t="s">
        <v>116</v>
      </c>
      <c r="G79" s="33">
        <v>16</v>
      </c>
      <c r="H79" s="34"/>
      <c r="I79" s="34">
        <f>ROUND(ROUND(H79,2)*ROUND(G79,3),2)</f>
        <v>0</v>
      </c>
      <c r="J79" s="18" t="s">
        <v>63</v>
      </c>
      <c r="K79" s="27"/>
      <c r="L79" s="27"/>
      <c r="M79" s="27"/>
      <c r="O79">
        <f>(I79*21)/100</f>
        <v>0</v>
      </c>
      <c r="P79" t="s">
        <v>27</v>
      </c>
    </row>
    <row r="80" spans="1:16" x14ac:dyDescent="0.2">
      <c r="A80" s="35" t="s">
        <v>64</v>
      </c>
      <c r="E80" s="25" t="s">
        <v>65</v>
      </c>
    </row>
    <row r="81" spans="1:16" x14ac:dyDescent="0.2">
      <c r="A81" s="36" t="s">
        <v>66</v>
      </c>
      <c r="E81" s="37" t="s">
        <v>65</v>
      </c>
    </row>
    <row r="82" spans="1:16" x14ac:dyDescent="0.2">
      <c r="A82" t="s">
        <v>67</v>
      </c>
      <c r="E82" s="25" t="s">
        <v>65</v>
      </c>
    </row>
    <row r="83" spans="1:16" x14ac:dyDescent="0.2">
      <c r="A83" s="27" t="s">
        <v>59</v>
      </c>
      <c r="B83" s="31" t="s">
        <v>117</v>
      </c>
      <c r="C83" s="31" t="s">
        <v>118</v>
      </c>
      <c r="D83" s="27" t="s">
        <v>33</v>
      </c>
      <c r="E83" s="32" t="s">
        <v>119</v>
      </c>
      <c r="F83" s="18" t="s">
        <v>116</v>
      </c>
      <c r="G83" s="33">
        <v>32</v>
      </c>
      <c r="H83" s="34"/>
      <c r="I83" s="34">
        <f>ROUND(ROUND(H83,2)*ROUND(G83,3),2)</f>
        <v>0</v>
      </c>
      <c r="J83" s="18" t="s">
        <v>63</v>
      </c>
      <c r="K83" s="27"/>
      <c r="L83" s="27"/>
      <c r="M83" s="27"/>
      <c r="O83">
        <f>(I83*21)/100</f>
        <v>0</v>
      </c>
      <c r="P83" t="s">
        <v>27</v>
      </c>
    </row>
    <row r="84" spans="1:16" x14ac:dyDescent="0.2">
      <c r="A84" s="35" t="s">
        <v>64</v>
      </c>
      <c r="E84" s="25" t="s">
        <v>65</v>
      </c>
    </row>
    <row r="85" spans="1:16" x14ac:dyDescent="0.2">
      <c r="A85" s="36" t="s">
        <v>66</v>
      </c>
      <c r="E85" s="37" t="s">
        <v>65</v>
      </c>
    </row>
    <row r="86" spans="1:16" x14ac:dyDescent="0.2">
      <c r="A86" t="s">
        <v>67</v>
      </c>
      <c r="E86" s="25" t="s">
        <v>65</v>
      </c>
    </row>
    <row r="87" spans="1:16" x14ac:dyDescent="0.2">
      <c r="A87" s="27" t="s">
        <v>59</v>
      </c>
      <c r="B87" s="31" t="s">
        <v>120</v>
      </c>
      <c r="C87" s="31" t="s">
        <v>121</v>
      </c>
      <c r="D87" s="27" t="s">
        <v>33</v>
      </c>
      <c r="E87" s="32" t="s">
        <v>122</v>
      </c>
      <c r="F87" s="18" t="s">
        <v>93</v>
      </c>
      <c r="G87" s="33">
        <v>2</v>
      </c>
      <c r="H87" s="34"/>
      <c r="I87" s="34">
        <f>ROUND(ROUND(H87,2)*ROUND(G87,3),2)</f>
        <v>0</v>
      </c>
      <c r="J87" s="18" t="s">
        <v>63</v>
      </c>
      <c r="K87" s="27"/>
      <c r="L87" s="27"/>
      <c r="M87" s="27"/>
      <c r="O87">
        <f>(I87*21)/100</f>
        <v>0</v>
      </c>
      <c r="P87" t="s">
        <v>27</v>
      </c>
    </row>
    <row r="88" spans="1:16" x14ac:dyDescent="0.2">
      <c r="A88" s="35" t="s">
        <v>64</v>
      </c>
      <c r="E88" s="25" t="s">
        <v>65</v>
      </c>
    </row>
    <row r="89" spans="1:16" x14ac:dyDescent="0.2">
      <c r="A89" s="36" t="s">
        <v>66</v>
      </c>
      <c r="E89" s="37" t="s">
        <v>65</v>
      </c>
    </row>
    <row r="90" spans="1:16" x14ac:dyDescent="0.2">
      <c r="A90" t="s">
        <v>67</v>
      </c>
      <c r="E90" s="25" t="s">
        <v>65</v>
      </c>
    </row>
    <row r="91" spans="1:16" x14ac:dyDescent="0.2">
      <c r="A91" s="27" t="s">
        <v>59</v>
      </c>
      <c r="B91" s="31" t="s">
        <v>123</v>
      </c>
      <c r="C91" s="31" t="s">
        <v>124</v>
      </c>
      <c r="D91" s="27" t="s">
        <v>33</v>
      </c>
      <c r="E91" s="32" t="s">
        <v>125</v>
      </c>
      <c r="F91" s="18" t="s">
        <v>116</v>
      </c>
      <c r="G91" s="33">
        <v>32</v>
      </c>
      <c r="H91" s="34"/>
      <c r="I91" s="34">
        <f>ROUND(ROUND(H91,2)*ROUND(G91,3),2)</f>
        <v>0</v>
      </c>
      <c r="J91" s="18" t="s">
        <v>63</v>
      </c>
      <c r="K91" s="27"/>
      <c r="L91" s="27"/>
      <c r="M91" s="27"/>
      <c r="O91">
        <f>(I91*21)/100</f>
        <v>0</v>
      </c>
      <c r="P91" t="s">
        <v>27</v>
      </c>
    </row>
    <row r="92" spans="1:16" x14ac:dyDescent="0.2">
      <c r="A92" s="35" t="s">
        <v>64</v>
      </c>
      <c r="E92" s="25" t="s">
        <v>65</v>
      </c>
    </row>
    <row r="93" spans="1:16" x14ac:dyDescent="0.2">
      <c r="A93" s="36" t="s">
        <v>66</v>
      </c>
      <c r="E93" s="37" t="s">
        <v>65</v>
      </c>
    </row>
    <row r="94" spans="1:16" x14ac:dyDescent="0.2">
      <c r="A94" t="s">
        <v>67</v>
      </c>
      <c r="E94" s="25" t="s">
        <v>65</v>
      </c>
    </row>
    <row r="95" spans="1:16" x14ac:dyDescent="0.2">
      <c r="A95" s="27" t="s">
        <v>59</v>
      </c>
      <c r="B95" s="31" t="s">
        <v>126</v>
      </c>
      <c r="C95" s="31" t="s">
        <v>127</v>
      </c>
      <c r="D95" s="27" t="s">
        <v>33</v>
      </c>
      <c r="E95" s="32" t="s">
        <v>128</v>
      </c>
      <c r="F95" s="18" t="s">
        <v>93</v>
      </c>
      <c r="G95" s="33">
        <v>1</v>
      </c>
      <c r="H95" s="34"/>
      <c r="I95" s="34">
        <f>ROUND(ROUND(H95,2)*ROUND(G95,3),2)</f>
        <v>0</v>
      </c>
      <c r="J95" s="18" t="s">
        <v>63</v>
      </c>
      <c r="K95" s="27"/>
      <c r="L95" s="27"/>
      <c r="M95" s="27"/>
      <c r="O95">
        <f>(I95*21)/100</f>
        <v>0</v>
      </c>
      <c r="P95" t="s">
        <v>27</v>
      </c>
    </row>
    <row r="96" spans="1:16" x14ac:dyDescent="0.2">
      <c r="A96" s="35" t="s">
        <v>64</v>
      </c>
      <c r="E96" s="25" t="s">
        <v>129</v>
      </c>
    </row>
    <row r="97" spans="1:16" x14ac:dyDescent="0.2">
      <c r="A97" s="36" t="s">
        <v>66</v>
      </c>
      <c r="E97" s="37" t="s">
        <v>65</v>
      </c>
    </row>
    <row r="98" spans="1:16" x14ac:dyDescent="0.2">
      <c r="A98" t="s">
        <v>67</v>
      </c>
      <c r="E98" s="25" t="s">
        <v>65</v>
      </c>
    </row>
    <row r="99" spans="1:16" x14ac:dyDescent="0.2">
      <c r="A99" s="27" t="s">
        <v>59</v>
      </c>
      <c r="B99" s="31" t="s">
        <v>130</v>
      </c>
      <c r="C99" s="31" t="s">
        <v>131</v>
      </c>
      <c r="D99" s="27" t="s">
        <v>53</v>
      </c>
      <c r="E99" s="32" t="s">
        <v>132</v>
      </c>
      <c r="F99" s="18" t="s">
        <v>93</v>
      </c>
      <c r="G99" s="33">
        <v>2</v>
      </c>
      <c r="H99" s="34"/>
      <c r="I99" s="34">
        <f>ROUND(ROUND(H99,2)*ROUND(G99,3),2)</f>
        <v>0</v>
      </c>
      <c r="J99" s="18" t="s">
        <v>133</v>
      </c>
      <c r="K99" s="27"/>
      <c r="L99" s="27"/>
      <c r="M99" s="27"/>
      <c r="O99">
        <f>(I99*21)/100</f>
        <v>0</v>
      </c>
      <c r="P99" t="s">
        <v>27</v>
      </c>
    </row>
    <row r="100" spans="1:16" x14ac:dyDescent="0.2">
      <c r="A100" s="35" t="s">
        <v>64</v>
      </c>
      <c r="E100" s="25" t="s">
        <v>65</v>
      </c>
    </row>
    <row r="101" spans="1:16" x14ac:dyDescent="0.2">
      <c r="A101" s="36" t="s">
        <v>66</v>
      </c>
      <c r="E101" s="37" t="s">
        <v>65</v>
      </c>
    </row>
    <row r="102" spans="1:16" x14ac:dyDescent="0.2">
      <c r="A102" t="s">
        <v>67</v>
      </c>
      <c r="E102" s="25" t="s">
        <v>65</v>
      </c>
    </row>
    <row r="103" spans="1:16" x14ac:dyDescent="0.2">
      <c r="A103" s="27" t="s">
        <v>59</v>
      </c>
      <c r="B103" s="31" t="s">
        <v>134</v>
      </c>
      <c r="C103" s="31" t="s">
        <v>131</v>
      </c>
      <c r="D103" s="27" t="s">
        <v>54</v>
      </c>
      <c r="E103" s="32" t="s">
        <v>135</v>
      </c>
      <c r="F103" s="18" t="s">
        <v>93</v>
      </c>
      <c r="G103" s="33">
        <v>2</v>
      </c>
      <c r="H103" s="34"/>
      <c r="I103" s="34">
        <f>ROUND(ROUND(H103,2)*ROUND(G103,3),2)</f>
        <v>0</v>
      </c>
      <c r="J103" s="18" t="s">
        <v>133</v>
      </c>
      <c r="K103" s="27"/>
      <c r="L103" s="27"/>
      <c r="M103" s="27"/>
      <c r="O103">
        <f>(I103*21)/100</f>
        <v>0</v>
      </c>
      <c r="P103" t="s">
        <v>27</v>
      </c>
    </row>
    <row r="104" spans="1:16" x14ac:dyDescent="0.2">
      <c r="A104" s="35" t="s">
        <v>64</v>
      </c>
      <c r="E104" s="25" t="s">
        <v>65</v>
      </c>
    </row>
    <row r="105" spans="1:16" x14ac:dyDescent="0.2">
      <c r="A105" s="36" t="s">
        <v>66</v>
      </c>
      <c r="E105" s="37" t="s">
        <v>65</v>
      </c>
    </row>
    <row r="106" spans="1:16" x14ac:dyDescent="0.2">
      <c r="A106" t="s">
        <v>67</v>
      </c>
      <c r="E106" s="25" t="s">
        <v>65</v>
      </c>
    </row>
    <row r="107" spans="1:16" ht="25.5" x14ac:dyDescent="0.2">
      <c r="A107" s="27" t="s">
        <v>59</v>
      </c>
      <c r="B107" s="31" t="s">
        <v>136</v>
      </c>
      <c r="C107" s="31" t="s">
        <v>131</v>
      </c>
      <c r="D107" s="27" t="s">
        <v>55</v>
      </c>
      <c r="E107" s="32" t="s">
        <v>137</v>
      </c>
      <c r="F107" s="18" t="s">
        <v>93</v>
      </c>
      <c r="G107" s="33">
        <v>2</v>
      </c>
      <c r="H107" s="34"/>
      <c r="I107" s="34">
        <f>ROUND(ROUND(H107,2)*ROUND(G107,3),2)</f>
        <v>0</v>
      </c>
      <c r="J107" s="18" t="s">
        <v>133</v>
      </c>
      <c r="K107" s="27"/>
      <c r="L107" s="27"/>
      <c r="M107" s="27"/>
      <c r="O107">
        <f>(I107*21)/100</f>
        <v>0</v>
      </c>
      <c r="P107" t="s">
        <v>27</v>
      </c>
    </row>
    <row r="108" spans="1:16" x14ac:dyDescent="0.2">
      <c r="A108" s="35" t="s">
        <v>64</v>
      </c>
      <c r="E108" s="25" t="s">
        <v>65</v>
      </c>
    </row>
    <row r="109" spans="1:16" x14ac:dyDescent="0.2">
      <c r="A109" s="36" t="s">
        <v>66</v>
      </c>
      <c r="E109" s="37" t="s">
        <v>65</v>
      </c>
    </row>
    <row r="110" spans="1:16" x14ac:dyDescent="0.2">
      <c r="A110" t="s">
        <v>67</v>
      </c>
      <c r="E110" s="25" t="s">
        <v>65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7"/>
  <sheetViews>
    <sheetView workbookViewId="0">
      <pane ySplit="8" topLeftCell="A40" activePane="bottomLeft" state="frozen"/>
      <selection pane="bottomLeft" activeCell="T56" sqref="T5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12"/>
      <c r="D1" s="12"/>
      <c r="E1" s="13"/>
      <c r="F1" s="12"/>
      <c r="G1" s="12"/>
      <c r="H1" s="12"/>
      <c r="I1" s="12"/>
      <c r="J1" s="12"/>
      <c r="K1" s="12"/>
      <c r="L1" s="12"/>
      <c r="M1" s="12"/>
      <c r="P1" t="s">
        <v>26</v>
      </c>
    </row>
    <row r="2" spans="1:18" ht="39.950000000000003" customHeight="1" x14ac:dyDescent="0.2">
      <c r="B2" s="12"/>
      <c r="D2" s="12"/>
      <c r="E2" s="14" t="s">
        <v>13</v>
      </c>
      <c r="F2" s="12"/>
      <c r="G2" s="12"/>
      <c r="H2" s="19"/>
      <c r="I2" s="19"/>
      <c r="J2" s="12"/>
      <c r="K2" s="12"/>
      <c r="L2" s="12"/>
      <c r="M2" s="12"/>
      <c r="O2">
        <f>0+O9</f>
        <v>0</v>
      </c>
      <c r="P2" t="s">
        <v>26</v>
      </c>
    </row>
    <row r="3" spans="1:18" ht="39.950000000000003" customHeight="1" x14ac:dyDescent="0.2">
      <c r="A3" t="s">
        <v>12</v>
      </c>
      <c r="B3" s="21" t="s">
        <v>14</v>
      </c>
      <c r="C3" s="5" t="s">
        <v>15</v>
      </c>
      <c r="D3" s="10"/>
      <c r="E3" s="4" t="s">
        <v>16</v>
      </c>
      <c r="F3" s="10"/>
      <c r="H3" s="18" t="s">
        <v>140</v>
      </c>
      <c r="I3" s="34">
        <f>0+I9</f>
        <v>0</v>
      </c>
      <c r="J3" s="20" t="s">
        <v>0</v>
      </c>
      <c r="O3" t="s">
        <v>23</v>
      </c>
      <c r="P3" t="s">
        <v>27</v>
      </c>
    </row>
    <row r="4" spans="1:18" ht="39.950000000000003" customHeight="1" x14ac:dyDescent="0.2">
      <c r="A4" t="s">
        <v>17</v>
      </c>
      <c r="B4" s="21" t="s">
        <v>18</v>
      </c>
      <c r="C4" s="5" t="s">
        <v>138</v>
      </c>
      <c r="D4" s="10"/>
      <c r="E4" s="4" t="s">
        <v>139</v>
      </c>
      <c r="F4" s="10"/>
      <c r="O4" t="s">
        <v>24</v>
      </c>
      <c r="P4" t="s">
        <v>27</v>
      </c>
    </row>
    <row r="5" spans="1:18" ht="39.950000000000003" customHeight="1" x14ac:dyDescent="0.2">
      <c r="A5" t="s">
        <v>21</v>
      </c>
      <c r="B5" s="23" t="s">
        <v>22</v>
      </c>
      <c r="C5" s="3" t="s">
        <v>140</v>
      </c>
      <c r="D5" s="10"/>
      <c r="E5" s="2" t="s">
        <v>141</v>
      </c>
      <c r="F5" s="10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  <c r="K6" s="1" t="s">
        <v>49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2" t="s">
        <v>43</v>
      </c>
      <c r="I7" s="22" t="s">
        <v>45</v>
      </c>
      <c r="J7" s="1"/>
      <c r="K7" s="22" t="s">
        <v>50</v>
      </c>
      <c r="L7" s="22" t="s">
        <v>51</v>
      </c>
      <c r="M7" s="22" t="s">
        <v>52</v>
      </c>
    </row>
    <row r="8" spans="1:18" ht="12.75" customHeight="1" x14ac:dyDescent="0.2">
      <c r="A8" s="22" t="s">
        <v>31</v>
      </c>
      <c r="B8" s="22" t="s">
        <v>33</v>
      </c>
      <c r="C8" s="22" t="s">
        <v>27</v>
      </c>
      <c r="D8" s="22" t="s">
        <v>26</v>
      </c>
      <c r="E8" s="22" t="s">
        <v>37</v>
      </c>
      <c r="F8" s="22" t="s">
        <v>39</v>
      </c>
      <c r="G8" s="22" t="s">
        <v>41</v>
      </c>
      <c r="H8" s="22" t="s">
        <v>44</v>
      </c>
      <c r="I8" s="22" t="s">
        <v>46</v>
      </c>
      <c r="J8" s="22" t="s">
        <v>48</v>
      </c>
      <c r="K8" s="22" t="s">
        <v>53</v>
      </c>
      <c r="L8" s="22" t="s">
        <v>54</v>
      </c>
      <c r="M8" s="22" t="s">
        <v>55</v>
      </c>
    </row>
    <row r="9" spans="1:18" ht="12.75" customHeight="1" x14ac:dyDescent="0.2">
      <c r="A9" t="s">
        <v>57</v>
      </c>
      <c r="C9" s="28" t="s">
        <v>82</v>
      </c>
      <c r="E9" s="29" t="s">
        <v>143</v>
      </c>
      <c r="I9" s="30">
        <f>0+Q9</f>
        <v>0</v>
      </c>
      <c r="O9">
        <f>0+R9</f>
        <v>0</v>
      </c>
      <c r="Q9">
        <f>0+I10+I14+I18+I22+I26+I30+I34+I38+I42+I46+I50+I54</f>
        <v>0</v>
      </c>
      <c r="R9">
        <f>0+O10+O14+O18+O22+O26+O30+O34+O38+O42+O46+O50+O54</f>
        <v>0</v>
      </c>
    </row>
    <row r="10" spans="1:18" x14ac:dyDescent="0.2">
      <c r="A10" s="27" t="s">
        <v>59</v>
      </c>
      <c r="B10" s="31" t="s">
        <v>33</v>
      </c>
      <c r="C10" s="31" t="s">
        <v>33</v>
      </c>
      <c r="D10" s="27" t="s">
        <v>65</v>
      </c>
      <c r="E10" s="32" t="s">
        <v>144</v>
      </c>
      <c r="F10" s="18" t="s">
        <v>93</v>
      </c>
      <c r="G10" s="33">
        <v>1</v>
      </c>
      <c r="H10" s="34"/>
      <c r="I10" s="34">
        <f>ROUND(ROUND(H10,2)*ROUND(G10,3),2)</f>
        <v>0</v>
      </c>
      <c r="J10" s="18" t="s">
        <v>145</v>
      </c>
      <c r="K10" s="27"/>
      <c r="L10" s="27"/>
      <c r="M10" s="27"/>
      <c r="O10">
        <f>(I10*21)/100</f>
        <v>0</v>
      </c>
      <c r="P10" t="s">
        <v>27</v>
      </c>
    </row>
    <row r="11" spans="1:18" ht="38.25" x14ac:dyDescent="0.2">
      <c r="A11" s="35" t="s">
        <v>64</v>
      </c>
      <c r="E11" s="25" t="s">
        <v>146</v>
      </c>
    </row>
    <row r="12" spans="1:18" x14ac:dyDescent="0.2">
      <c r="A12" s="36" t="s">
        <v>66</v>
      </c>
      <c r="E12" s="37" t="s">
        <v>65</v>
      </c>
    </row>
    <row r="13" spans="1:18" x14ac:dyDescent="0.2">
      <c r="A13" t="s">
        <v>67</v>
      </c>
      <c r="E13" s="25" t="s">
        <v>147</v>
      </c>
    </row>
    <row r="14" spans="1:18" x14ac:dyDescent="0.2">
      <c r="A14" s="27" t="s">
        <v>59</v>
      </c>
      <c r="B14" s="31" t="s">
        <v>27</v>
      </c>
      <c r="C14" s="31" t="s">
        <v>46</v>
      </c>
      <c r="D14" s="27" t="s">
        <v>65</v>
      </c>
      <c r="E14" s="32" t="s">
        <v>148</v>
      </c>
      <c r="F14" s="18" t="s">
        <v>116</v>
      </c>
      <c r="G14" s="33">
        <v>24</v>
      </c>
      <c r="H14" s="34"/>
      <c r="I14" s="34">
        <f>ROUND(ROUND(H14,2)*ROUND(G14,3),2)</f>
        <v>0</v>
      </c>
      <c r="J14" s="18" t="s">
        <v>145</v>
      </c>
      <c r="K14" s="27"/>
      <c r="L14" s="27"/>
      <c r="M14" s="27"/>
      <c r="O14">
        <f>(I14*21)/100</f>
        <v>0</v>
      </c>
      <c r="P14" t="s">
        <v>27</v>
      </c>
    </row>
    <row r="15" spans="1:18" x14ac:dyDescent="0.2">
      <c r="A15" s="35" t="s">
        <v>64</v>
      </c>
      <c r="E15" s="25" t="s">
        <v>65</v>
      </c>
    </row>
    <row r="16" spans="1:18" x14ac:dyDescent="0.2">
      <c r="A16" s="36" t="s">
        <v>66</v>
      </c>
      <c r="E16" s="37" t="s">
        <v>65</v>
      </c>
    </row>
    <row r="17" spans="1:16" x14ac:dyDescent="0.2">
      <c r="A17" t="s">
        <v>67</v>
      </c>
      <c r="E17" s="25" t="s">
        <v>147</v>
      </c>
    </row>
    <row r="18" spans="1:16" x14ac:dyDescent="0.2">
      <c r="A18" s="27" t="s">
        <v>59</v>
      </c>
      <c r="B18" s="31" t="s">
        <v>26</v>
      </c>
      <c r="C18" s="31" t="s">
        <v>48</v>
      </c>
      <c r="D18" s="27" t="s">
        <v>65</v>
      </c>
      <c r="E18" s="32" t="s">
        <v>149</v>
      </c>
      <c r="F18" s="18" t="s">
        <v>116</v>
      </c>
      <c r="G18" s="33">
        <v>8</v>
      </c>
      <c r="H18" s="34"/>
      <c r="I18" s="34">
        <f>ROUND(ROUND(H18,2)*ROUND(G18,3),2)</f>
        <v>0</v>
      </c>
      <c r="J18" s="18" t="s">
        <v>145</v>
      </c>
      <c r="K18" s="27"/>
      <c r="L18" s="27"/>
      <c r="M18" s="27"/>
      <c r="O18">
        <f>(I18*21)/100</f>
        <v>0</v>
      </c>
      <c r="P18" t="s">
        <v>27</v>
      </c>
    </row>
    <row r="19" spans="1:16" x14ac:dyDescent="0.2">
      <c r="A19" s="35" t="s">
        <v>64</v>
      </c>
      <c r="E19" s="25" t="s">
        <v>65</v>
      </c>
    </row>
    <row r="20" spans="1:16" x14ac:dyDescent="0.2">
      <c r="A20" s="36" t="s">
        <v>66</v>
      </c>
      <c r="E20" s="37" t="s">
        <v>65</v>
      </c>
    </row>
    <row r="21" spans="1:16" x14ac:dyDescent="0.2">
      <c r="A21" t="s">
        <v>67</v>
      </c>
      <c r="E21" s="25" t="s">
        <v>147</v>
      </c>
    </row>
    <row r="22" spans="1:16" x14ac:dyDescent="0.2">
      <c r="A22" s="27" t="s">
        <v>59</v>
      </c>
      <c r="B22" s="31" t="s">
        <v>37</v>
      </c>
      <c r="C22" s="31" t="s">
        <v>53</v>
      </c>
      <c r="D22" s="27" t="s">
        <v>65</v>
      </c>
      <c r="E22" s="32" t="s">
        <v>150</v>
      </c>
      <c r="F22" s="18" t="s">
        <v>116</v>
      </c>
      <c r="G22" s="33">
        <v>16</v>
      </c>
      <c r="H22" s="34"/>
      <c r="I22" s="34">
        <f>ROUND(ROUND(H22,2)*ROUND(G22,3),2)</f>
        <v>0</v>
      </c>
      <c r="J22" s="18" t="s">
        <v>145</v>
      </c>
      <c r="K22" s="27"/>
      <c r="L22" s="27"/>
      <c r="M22" s="27"/>
      <c r="O22">
        <f>(I22*21)/100</f>
        <v>0</v>
      </c>
      <c r="P22" t="s">
        <v>27</v>
      </c>
    </row>
    <row r="23" spans="1:16" x14ac:dyDescent="0.2">
      <c r="A23" s="35" t="s">
        <v>64</v>
      </c>
      <c r="E23" s="25" t="s">
        <v>65</v>
      </c>
    </row>
    <row r="24" spans="1:16" x14ac:dyDescent="0.2">
      <c r="A24" s="36" t="s">
        <v>66</v>
      </c>
      <c r="E24" s="37" t="s">
        <v>65</v>
      </c>
    </row>
    <row r="25" spans="1:16" x14ac:dyDescent="0.2">
      <c r="A25" t="s">
        <v>67</v>
      </c>
      <c r="E25" s="25" t="s">
        <v>147</v>
      </c>
    </row>
    <row r="26" spans="1:16" x14ac:dyDescent="0.2">
      <c r="A26" s="27" t="s">
        <v>59</v>
      </c>
      <c r="B26" s="31" t="s">
        <v>39</v>
      </c>
      <c r="C26" s="31" t="s">
        <v>27</v>
      </c>
      <c r="D26" s="27" t="s">
        <v>65</v>
      </c>
      <c r="E26" s="32" t="s">
        <v>151</v>
      </c>
      <c r="F26" s="18" t="s">
        <v>93</v>
      </c>
      <c r="G26" s="33">
        <v>1</v>
      </c>
      <c r="H26" s="34"/>
      <c r="I26" s="34">
        <f>ROUND(ROUND(H26,2)*ROUND(G26,3),2)</f>
        <v>0</v>
      </c>
      <c r="J26" s="18" t="s">
        <v>145</v>
      </c>
      <c r="K26" s="27"/>
      <c r="L26" s="27"/>
      <c r="M26" s="27"/>
      <c r="O26">
        <f>(I26*21)/100</f>
        <v>0</v>
      </c>
      <c r="P26" t="s">
        <v>27</v>
      </c>
    </row>
    <row r="27" spans="1:16" x14ac:dyDescent="0.2">
      <c r="A27" s="35" t="s">
        <v>64</v>
      </c>
      <c r="E27" s="25" t="s">
        <v>65</v>
      </c>
    </row>
    <row r="28" spans="1:16" x14ac:dyDescent="0.2">
      <c r="A28" s="36" t="s">
        <v>66</v>
      </c>
      <c r="E28" s="37" t="s">
        <v>65</v>
      </c>
    </row>
    <row r="29" spans="1:16" x14ac:dyDescent="0.2">
      <c r="A29" t="s">
        <v>67</v>
      </c>
      <c r="E29" s="25" t="s">
        <v>147</v>
      </c>
    </row>
    <row r="30" spans="1:16" x14ac:dyDescent="0.2">
      <c r="A30" s="27" t="s">
        <v>59</v>
      </c>
      <c r="B30" s="31" t="s">
        <v>41</v>
      </c>
      <c r="C30" s="31" t="s">
        <v>26</v>
      </c>
      <c r="D30" s="27" t="s">
        <v>65</v>
      </c>
      <c r="E30" s="32" t="s">
        <v>152</v>
      </c>
      <c r="F30" s="18" t="s">
        <v>93</v>
      </c>
      <c r="G30" s="33">
        <v>1</v>
      </c>
      <c r="H30" s="34"/>
      <c r="I30" s="34">
        <f>ROUND(ROUND(H30,2)*ROUND(G30,3),2)</f>
        <v>0</v>
      </c>
      <c r="J30" s="18" t="s">
        <v>145</v>
      </c>
      <c r="K30" s="27"/>
      <c r="L30" s="27"/>
      <c r="M30" s="27"/>
      <c r="O30">
        <f>(I30*21)/100</f>
        <v>0</v>
      </c>
      <c r="P30" t="s">
        <v>27</v>
      </c>
    </row>
    <row r="31" spans="1:16" x14ac:dyDescent="0.2">
      <c r="A31" s="35" t="s">
        <v>64</v>
      </c>
      <c r="E31" s="25" t="s">
        <v>65</v>
      </c>
    </row>
    <row r="32" spans="1:16" x14ac:dyDescent="0.2">
      <c r="A32" s="36" t="s">
        <v>66</v>
      </c>
      <c r="E32" s="37" t="s">
        <v>65</v>
      </c>
    </row>
    <row r="33" spans="1:16" x14ac:dyDescent="0.2">
      <c r="A33" t="s">
        <v>67</v>
      </c>
      <c r="E33" s="25" t="s">
        <v>147</v>
      </c>
    </row>
    <row r="34" spans="1:16" x14ac:dyDescent="0.2">
      <c r="A34" s="27" t="s">
        <v>59</v>
      </c>
      <c r="B34" s="31" t="s">
        <v>82</v>
      </c>
      <c r="C34" s="31" t="s">
        <v>37</v>
      </c>
      <c r="D34" s="27" t="s">
        <v>65</v>
      </c>
      <c r="E34" s="32" t="s">
        <v>153</v>
      </c>
      <c r="F34" s="18" t="s">
        <v>93</v>
      </c>
      <c r="G34" s="33">
        <v>1</v>
      </c>
      <c r="H34" s="34"/>
      <c r="I34" s="34">
        <f>ROUND(ROUND(H34,2)*ROUND(G34,3),2)</f>
        <v>0</v>
      </c>
      <c r="J34" s="18" t="s">
        <v>145</v>
      </c>
      <c r="K34" s="27"/>
      <c r="L34" s="27"/>
      <c r="M34" s="27"/>
      <c r="O34">
        <f>(I34*21)/100</f>
        <v>0</v>
      </c>
      <c r="P34" t="s">
        <v>27</v>
      </c>
    </row>
    <row r="35" spans="1:16" x14ac:dyDescent="0.2">
      <c r="A35" s="35" t="s">
        <v>64</v>
      </c>
      <c r="E35" s="25" t="s">
        <v>65</v>
      </c>
    </row>
    <row r="36" spans="1:16" x14ac:dyDescent="0.2">
      <c r="A36" s="36" t="s">
        <v>66</v>
      </c>
      <c r="E36" s="37" t="s">
        <v>65</v>
      </c>
    </row>
    <row r="37" spans="1:16" x14ac:dyDescent="0.2">
      <c r="A37" t="s">
        <v>67</v>
      </c>
      <c r="E37" s="25" t="s">
        <v>147</v>
      </c>
    </row>
    <row r="38" spans="1:16" x14ac:dyDescent="0.2">
      <c r="A38" s="27" t="s">
        <v>59</v>
      </c>
      <c r="B38" s="31" t="s">
        <v>88</v>
      </c>
      <c r="C38" s="31" t="s">
        <v>39</v>
      </c>
      <c r="D38" s="27" t="s">
        <v>65</v>
      </c>
      <c r="E38" s="32" t="s">
        <v>154</v>
      </c>
      <c r="F38" s="18" t="s">
        <v>93</v>
      </c>
      <c r="G38" s="33">
        <v>1</v>
      </c>
      <c r="H38" s="34"/>
      <c r="I38" s="34">
        <f>ROUND(ROUND(H38,2)*ROUND(G38,3),2)</f>
        <v>0</v>
      </c>
      <c r="J38" s="18" t="s">
        <v>145</v>
      </c>
      <c r="K38" s="27"/>
      <c r="L38" s="27"/>
      <c r="M38" s="27"/>
      <c r="O38">
        <f>(I38*21)/100</f>
        <v>0</v>
      </c>
      <c r="P38" t="s">
        <v>27</v>
      </c>
    </row>
    <row r="39" spans="1:16" x14ac:dyDescent="0.2">
      <c r="A39" s="35" t="s">
        <v>64</v>
      </c>
      <c r="E39" s="25" t="s">
        <v>65</v>
      </c>
    </row>
    <row r="40" spans="1:16" x14ac:dyDescent="0.2">
      <c r="A40" s="36" t="s">
        <v>66</v>
      </c>
      <c r="E40" s="37" t="s">
        <v>65</v>
      </c>
    </row>
    <row r="41" spans="1:16" x14ac:dyDescent="0.2">
      <c r="A41" t="s">
        <v>67</v>
      </c>
      <c r="E41" s="25" t="s">
        <v>147</v>
      </c>
    </row>
    <row r="42" spans="1:16" ht="25.5" x14ac:dyDescent="0.2">
      <c r="A42" s="27" t="s">
        <v>59</v>
      </c>
      <c r="B42" s="31" t="s">
        <v>44</v>
      </c>
      <c r="C42" s="31" t="s">
        <v>41</v>
      </c>
      <c r="D42" s="27" t="s">
        <v>65</v>
      </c>
      <c r="E42" s="32" t="s">
        <v>155</v>
      </c>
      <c r="F42" s="18" t="s">
        <v>93</v>
      </c>
      <c r="G42" s="33">
        <v>2</v>
      </c>
      <c r="H42" s="34"/>
      <c r="I42" s="34">
        <f>ROUND(ROUND(H42,2)*ROUND(G42,3),2)</f>
        <v>0</v>
      </c>
      <c r="J42" s="18" t="s">
        <v>145</v>
      </c>
      <c r="K42" s="27"/>
      <c r="L42" s="27"/>
      <c r="M42" s="27"/>
      <c r="O42">
        <f>(I42*21)/100</f>
        <v>0</v>
      </c>
      <c r="P42" t="s">
        <v>27</v>
      </c>
    </row>
    <row r="43" spans="1:16" x14ac:dyDescent="0.2">
      <c r="A43" s="35" t="s">
        <v>64</v>
      </c>
      <c r="E43" s="25" t="s">
        <v>65</v>
      </c>
    </row>
    <row r="44" spans="1:16" x14ac:dyDescent="0.2">
      <c r="A44" s="36" t="s">
        <v>66</v>
      </c>
      <c r="E44" s="37" t="s">
        <v>65</v>
      </c>
    </row>
    <row r="45" spans="1:16" x14ac:dyDescent="0.2">
      <c r="A45" t="s">
        <v>67</v>
      </c>
      <c r="E45" s="25" t="s">
        <v>147</v>
      </c>
    </row>
    <row r="46" spans="1:16" x14ac:dyDescent="0.2">
      <c r="A46" s="27" t="s">
        <v>59</v>
      </c>
      <c r="B46" s="31" t="s">
        <v>46</v>
      </c>
      <c r="C46" s="31" t="s">
        <v>82</v>
      </c>
      <c r="D46" s="27" t="s">
        <v>65</v>
      </c>
      <c r="E46" s="32" t="s">
        <v>156</v>
      </c>
      <c r="F46" s="18" t="s">
        <v>93</v>
      </c>
      <c r="G46" s="33">
        <v>2</v>
      </c>
      <c r="H46" s="34"/>
      <c r="I46" s="34">
        <f>ROUND(ROUND(H46,2)*ROUND(G46,3),2)</f>
        <v>0</v>
      </c>
      <c r="J46" s="18" t="s">
        <v>145</v>
      </c>
      <c r="K46" s="27"/>
      <c r="L46" s="27"/>
      <c r="M46" s="27"/>
      <c r="O46">
        <f>(I46*21)/100</f>
        <v>0</v>
      </c>
      <c r="P46" t="s">
        <v>27</v>
      </c>
    </row>
    <row r="47" spans="1:16" x14ac:dyDescent="0.2">
      <c r="A47" s="35" t="s">
        <v>64</v>
      </c>
      <c r="E47" s="25" t="s">
        <v>65</v>
      </c>
    </row>
    <row r="48" spans="1:16" x14ac:dyDescent="0.2">
      <c r="A48" s="36" t="s">
        <v>66</v>
      </c>
      <c r="E48" s="37" t="s">
        <v>65</v>
      </c>
    </row>
    <row r="49" spans="1:16" x14ac:dyDescent="0.2">
      <c r="A49" t="s">
        <v>67</v>
      </c>
      <c r="E49" s="25" t="s">
        <v>147</v>
      </c>
    </row>
    <row r="50" spans="1:16" ht="25.5" x14ac:dyDescent="0.2">
      <c r="A50" s="27" t="s">
        <v>59</v>
      </c>
      <c r="B50" s="31" t="s">
        <v>48</v>
      </c>
      <c r="C50" s="31" t="s">
        <v>88</v>
      </c>
      <c r="D50" s="27" t="s">
        <v>65</v>
      </c>
      <c r="E50" s="32" t="s">
        <v>157</v>
      </c>
      <c r="F50" s="18" t="s">
        <v>93</v>
      </c>
      <c r="G50" s="33">
        <v>1</v>
      </c>
      <c r="H50" s="34"/>
      <c r="I50" s="34">
        <f>ROUND(ROUND(H50,2)*ROUND(G50,3),2)</f>
        <v>0</v>
      </c>
      <c r="J50" s="18" t="s">
        <v>145</v>
      </c>
      <c r="K50" s="27"/>
      <c r="L50" s="27"/>
      <c r="M50" s="27"/>
      <c r="O50">
        <f>(I50*21)/100</f>
        <v>0</v>
      </c>
      <c r="P50" t="s">
        <v>27</v>
      </c>
    </row>
    <row r="51" spans="1:16" x14ac:dyDescent="0.2">
      <c r="A51" s="35" t="s">
        <v>64</v>
      </c>
      <c r="E51" s="25" t="s">
        <v>65</v>
      </c>
    </row>
    <row r="52" spans="1:16" x14ac:dyDescent="0.2">
      <c r="A52" s="36" t="s">
        <v>66</v>
      </c>
      <c r="E52" s="37" t="s">
        <v>65</v>
      </c>
    </row>
    <row r="53" spans="1:16" x14ac:dyDescent="0.2">
      <c r="A53" t="s">
        <v>67</v>
      </c>
      <c r="E53" s="25" t="s">
        <v>147</v>
      </c>
    </row>
    <row r="54" spans="1:16" x14ac:dyDescent="0.2">
      <c r="A54" s="27" t="s">
        <v>59</v>
      </c>
      <c r="B54" s="31" t="s">
        <v>53</v>
      </c>
      <c r="C54" s="31" t="s">
        <v>44</v>
      </c>
      <c r="D54" s="27" t="s">
        <v>65</v>
      </c>
      <c r="E54" s="32" t="s">
        <v>158</v>
      </c>
      <c r="F54" s="18" t="s">
        <v>93</v>
      </c>
      <c r="G54" s="33">
        <v>1</v>
      </c>
      <c r="H54" s="34"/>
      <c r="I54" s="34">
        <f>ROUND(ROUND(H54,2)*ROUND(G54,3),2)</f>
        <v>0</v>
      </c>
      <c r="J54" s="18" t="s">
        <v>145</v>
      </c>
      <c r="K54" s="27"/>
      <c r="L54" s="27"/>
      <c r="M54" s="27"/>
      <c r="O54">
        <f>(I54*21)/100</f>
        <v>0</v>
      </c>
      <c r="P54" t="s">
        <v>27</v>
      </c>
    </row>
    <row r="55" spans="1:16" x14ac:dyDescent="0.2">
      <c r="A55" s="35" t="s">
        <v>64</v>
      </c>
      <c r="E55" s="25" t="s">
        <v>65</v>
      </c>
    </row>
    <row r="56" spans="1:16" x14ac:dyDescent="0.2">
      <c r="A56" s="36" t="s">
        <v>66</v>
      </c>
      <c r="E56" s="37" t="s">
        <v>65</v>
      </c>
    </row>
    <row r="57" spans="1:16" x14ac:dyDescent="0.2">
      <c r="A57" t="s">
        <v>67</v>
      </c>
      <c r="E57" s="25" t="s">
        <v>147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5"/>
  <sheetViews>
    <sheetView workbookViewId="0">
      <pane ySplit="8" topLeftCell="A27" activePane="bottomLeft" state="frozen"/>
      <selection pane="bottomLeft" activeCell="J45" sqref="J4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12"/>
      <c r="D1" s="12"/>
      <c r="E1" s="13"/>
      <c r="F1" s="12"/>
      <c r="G1" s="12"/>
      <c r="H1" s="12"/>
      <c r="I1" s="12"/>
      <c r="J1" s="12"/>
      <c r="K1" s="12"/>
      <c r="L1" s="12"/>
      <c r="M1" s="12"/>
      <c r="P1" t="s">
        <v>26</v>
      </c>
    </row>
    <row r="2" spans="1:18" ht="39.950000000000003" customHeight="1" x14ac:dyDescent="0.2">
      <c r="B2" s="12"/>
      <c r="D2" s="12"/>
      <c r="E2" s="14" t="s">
        <v>13</v>
      </c>
      <c r="F2" s="12"/>
      <c r="G2" s="12"/>
      <c r="H2" s="19"/>
      <c r="I2" s="19"/>
      <c r="J2" s="12"/>
      <c r="K2" s="12"/>
      <c r="L2" s="12"/>
      <c r="M2" s="12"/>
      <c r="O2">
        <f>0+O9</f>
        <v>0</v>
      </c>
      <c r="P2" t="s">
        <v>26</v>
      </c>
    </row>
    <row r="3" spans="1:18" ht="39.950000000000003" customHeight="1" x14ac:dyDescent="0.2">
      <c r="A3" t="s">
        <v>12</v>
      </c>
      <c r="B3" s="21" t="s">
        <v>14</v>
      </c>
      <c r="C3" s="5" t="s">
        <v>15</v>
      </c>
      <c r="D3" s="10"/>
      <c r="E3" s="4" t="s">
        <v>16</v>
      </c>
      <c r="F3" s="10"/>
      <c r="H3" s="18" t="s">
        <v>159</v>
      </c>
      <c r="I3" s="34">
        <f>0+I9</f>
        <v>0</v>
      </c>
      <c r="J3" s="20" t="s">
        <v>0</v>
      </c>
      <c r="O3" t="s">
        <v>23</v>
      </c>
      <c r="P3" t="s">
        <v>27</v>
      </c>
    </row>
    <row r="4" spans="1:18" ht="39.950000000000003" customHeight="1" x14ac:dyDescent="0.2">
      <c r="A4" t="s">
        <v>17</v>
      </c>
      <c r="B4" s="21" t="s">
        <v>18</v>
      </c>
      <c r="C4" s="5" t="s">
        <v>138</v>
      </c>
      <c r="D4" s="10"/>
      <c r="E4" s="4" t="s">
        <v>139</v>
      </c>
      <c r="F4" s="10"/>
      <c r="O4" t="s">
        <v>24</v>
      </c>
      <c r="P4" t="s">
        <v>27</v>
      </c>
    </row>
    <row r="5" spans="1:18" ht="39.950000000000003" customHeight="1" x14ac:dyDescent="0.2">
      <c r="A5" t="s">
        <v>21</v>
      </c>
      <c r="B5" s="23" t="s">
        <v>22</v>
      </c>
      <c r="C5" s="3" t="s">
        <v>159</v>
      </c>
      <c r="D5" s="10"/>
      <c r="E5" s="2" t="s">
        <v>160</v>
      </c>
      <c r="F5" s="10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  <c r="K6" s="1" t="s">
        <v>49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2" t="s">
        <v>43</v>
      </c>
      <c r="I7" s="22" t="s">
        <v>45</v>
      </c>
      <c r="J7" s="1"/>
      <c r="K7" s="22" t="s">
        <v>50</v>
      </c>
      <c r="L7" s="22" t="s">
        <v>51</v>
      </c>
      <c r="M7" s="22" t="s">
        <v>52</v>
      </c>
    </row>
    <row r="8" spans="1:18" ht="12.75" customHeight="1" x14ac:dyDescent="0.2">
      <c r="A8" s="22" t="s">
        <v>31</v>
      </c>
      <c r="B8" s="22" t="s">
        <v>33</v>
      </c>
      <c r="C8" s="22" t="s">
        <v>27</v>
      </c>
      <c r="D8" s="22" t="s">
        <v>26</v>
      </c>
      <c r="E8" s="22" t="s">
        <v>37</v>
      </c>
      <c r="F8" s="22" t="s">
        <v>39</v>
      </c>
      <c r="G8" s="22" t="s">
        <v>41</v>
      </c>
      <c r="H8" s="22" t="s">
        <v>44</v>
      </c>
      <c r="I8" s="22" t="s">
        <v>46</v>
      </c>
      <c r="J8" s="22" t="s">
        <v>48</v>
      </c>
      <c r="K8" s="22" t="s">
        <v>53</v>
      </c>
      <c r="L8" s="22" t="s">
        <v>54</v>
      </c>
      <c r="M8" s="22" t="s">
        <v>55</v>
      </c>
    </row>
    <row r="9" spans="1:18" ht="12.75" customHeight="1" x14ac:dyDescent="0.2">
      <c r="A9" t="s">
        <v>57</v>
      </c>
      <c r="C9" s="28" t="s">
        <v>82</v>
      </c>
      <c r="E9" s="29" t="s">
        <v>143</v>
      </c>
      <c r="I9" s="30">
        <f>0+Q9</f>
        <v>0</v>
      </c>
      <c r="O9">
        <f>0+R9</f>
        <v>0</v>
      </c>
      <c r="Q9">
        <f>0+I10+I14+I18+I22+I26+I30+I34+I38+I42</f>
        <v>0</v>
      </c>
      <c r="R9">
        <f>0+O10+O14+O18+O22+O26+O30+O34+O38+O42</f>
        <v>0</v>
      </c>
    </row>
    <row r="10" spans="1:18" ht="25.5" x14ac:dyDescent="0.2">
      <c r="A10" s="27" t="s">
        <v>59</v>
      </c>
      <c r="B10" s="31" t="s">
        <v>54</v>
      </c>
      <c r="C10" s="31" t="s">
        <v>162</v>
      </c>
      <c r="D10" s="27" t="s">
        <v>65</v>
      </c>
      <c r="E10" s="32" t="s">
        <v>163</v>
      </c>
      <c r="F10" s="18" t="s">
        <v>93</v>
      </c>
      <c r="G10" s="33">
        <v>2</v>
      </c>
      <c r="H10" s="34"/>
      <c r="I10" s="34">
        <f>ROUND(ROUND(H10,2)*ROUND(G10,3),2)</f>
        <v>0</v>
      </c>
      <c r="J10" s="18" t="s">
        <v>164</v>
      </c>
      <c r="K10" s="27"/>
      <c r="L10" s="27"/>
      <c r="M10" s="27"/>
      <c r="O10">
        <f>(I10*21)/100</f>
        <v>0</v>
      </c>
      <c r="P10" t="s">
        <v>27</v>
      </c>
    </row>
    <row r="11" spans="1:18" x14ac:dyDescent="0.2">
      <c r="A11" s="35" t="s">
        <v>64</v>
      </c>
      <c r="E11" s="25" t="s">
        <v>65</v>
      </c>
    </row>
    <row r="12" spans="1:18" x14ac:dyDescent="0.2">
      <c r="A12" s="36" t="s">
        <v>66</v>
      </c>
      <c r="E12" s="37" t="s">
        <v>65</v>
      </c>
    </row>
    <row r="13" spans="1:18" x14ac:dyDescent="0.2">
      <c r="A13" t="s">
        <v>67</v>
      </c>
      <c r="E13" s="25" t="s">
        <v>147</v>
      </c>
    </row>
    <row r="14" spans="1:18" ht="25.5" x14ac:dyDescent="0.2">
      <c r="A14" s="27" t="s">
        <v>59</v>
      </c>
      <c r="B14" s="31" t="s">
        <v>55</v>
      </c>
      <c r="C14" s="31" t="s">
        <v>165</v>
      </c>
      <c r="D14" s="27" t="s">
        <v>65</v>
      </c>
      <c r="E14" s="32" t="s">
        <v>166</v>
      </c>
      <c r="F14" s="18" t="s">
        <v>93</v>
      </c>
      <c r="G14" s="33">
        <v>2</v>
      </c>
      <c r="H14" s="34"/>
      <c r="I14" s="34">
        <f>ROUND(ROUND(H14,2)*ROUND(G14,3),2)</f>
        <v>0</v>
      </c>
      <c r="J14" s="18" t="s">
        <v>164</v>
      </c>
      <c r="K14" s="27"/>
      <c r="L14" s="27"/>
      <c r="M14" s="27"/>
      <c r="O14">
        <f>(I14*21)/100</f>
        <v>0</v>
      </c>
      <c r="P14" t="s">
        <v>27</v>
      </c>
    </row>
    <row r="15" spans="1:18" x14ac:dyDescent="0.2">
      <c r="A15" s="35" t="s">
        <v>64</v>
      </c>
      <c r="E15" s="25" t="s">
        <v>65</v>
      </c>
    </row>
    <row r="16" spans="1:18" x14ac:dyDescent="0.2">
      <c r="A16" s="36" t="s">
        <v>66</v>
      </c>
      <c r="E16" s="37" t="s">
        <v>65</v>
      </c>
    </row>
    <row r="17" spans="1:16" x14ac:dyDescent="0.2">
      <c r="A17" t="s">
        <v>67</v>
      </c>
      <c r="E17" s="25" t="s">
        <v>147</v>
      </c>
    </row>
    <row r="18" spans="1:16" x14ac:dyDescent="0.2">
      <c r="A18" s="27" t="s">
        <v>59</v>
      </c>
      <c r="B18" s="31" t="s">
        <v>104</v>
      </c>
      <c r="C18" s="31" t="s">
        <v>167</v>
      </c>
      <c r="D18" s="27" t="s">
        <v>65</v>
      </c>
      <c r="E18" s="32" t="s">
        <v>168</v>
      </c>
      <c r="F18" s="18" t="s">
        <v>93</v>
      </c>
      <c r="G18" s="33">
        <v>1</v>
      </c>
      <c r="H18" s="34"/>
      <c r="I18" s="34">
        <f>ROUND(ROUND(H18,2)*ROUND(G18,3),2)</f>
        <v>0</v>
      </c>
      <c r="J18" s="18" t="s">
        <v>164</v>
      </c>
      <c r="K18" s="27"/>
      <c r="L18" s="27"/>
      <c r="M18" s="27"/>
      <c r="O18">
        <f>(I18*21)/100</f>
        <v>0</v>
      </c>
      <c r="P18" t="s">
        <v>27</v>
      </c>
    </row>
    <row r="19" spans="1:16" x14ac:dyDescent="0.2">
      <c r="A19" s="35" t="s">
        <v>64</v>
      </c>
      <c r="E19" s="25" t="s">
        <v>65</v>
      </c>
    </row>
    <row r="20" spans="1:16" x14ac:dyDescent="0.2">
      <c r="A20" s="36" t="s">
        <v>66</v>
      </c>
      <c r="E20" s="37" t="s">
        <v>65</v>
      </c>
    </row>
    <row r="21" spans="1:16" x14ac:dyDescent="0.2">
      <c r="A21" t="s">
        <v>67</v>
      </c>
      <c r="E21" s="25" t="s">
        <v>147</v>
      </c>
    </row>
    <row r="22" spans="1:16" x14ac:dyDescent="0.2">
      <c r="A22" s="27" t="s">
        <v>59</v>
      </c>
      <c r="B22" s="31" t="s">
        <v>107</v>
      </c>
      <c r="C22" s="31" t="s">
        <v>169</v>
      </c>
      <c r="D22" s="27" t="s">
        <v>65</v>
      </c>
      <c r="E22" s="32" t="s">
        <v>170</v>
      </c>
      <c r="F22" s="18" t="s">
        <v>93</v>
      </c>
      <c r="G22" s="33">
        <v>1</v>
      </c>
      <c r="H22" s="34"/>
      <c r="I22" s="34">
        <f>ROUND(ROUND(H22,2)*ROUND(G22,3),2)</f>
        <v>0</v>
      </c>
      <c r="J22" s="18" t="s">
        <v>164</v>
      </c>
      <c r="K22" s="27"/>
      <c r="L22" s="27"/>
      <c r="M22" s="27"/>
      <c r="O22">
        <f>(I22*21)/100</f>
        <v>0</v>
      </c>
      <c r="P22" t="s">
        <v>27</v>
      </c>
    </row>
    <row r="23" spans="1:16" x14ac:dyDescent="0.2">
      <c r="A23" s="35" t="s">
        <v>64</v>
      </c>
      <c r="E23" s="25" t="s">
        <v>65</v>
      </c>
    </row>
    <row r="24" spans="1:16" x14ac:dyDescent="0.2">
      <c r="A24" s="36" t="s">
        <v>66</v>
      </c>
      <c r="E24" s="37" t="s">
        <v>65</v>
      </c>
    </row>
    <row r="25" spans="1:16" x14ac:dyDescent="0.2">
      <c r="A25" t="s">
        <v>67</v>
      </c>
      <c r="E25" s="25" t="s">
        <v>147</v>
      </c>
    </row>
    <row r="26" spans="1:16" x14ac:dyDescent="0.2">
      <c r="A26" s="27" t="s">
        <v>59</v>
      </c>
      <c r="B26" s="31" t="s">
        <v>110</v>
      </c>
      <c r="C26" s="31" t="s">
        <v>171</v>
      </c>
      <c r="D26" s="27" t="s">
        <v>65</v>
      </c>
      <c r="E26" s="32" t="s">
        <v>148</v>
      </c>
      <c r="F26" s="18" t="s">
        <v>116</v>
      </c>
      <c r="G26" s="33">
        <v>24</v>
      </c>
      <c r="H26" s="34"/>
      <c r="I26" s="34">
        <f>ROUND(ROUND(H26,2)*ROUND(G26,3),2)</f>
        <v>0</v>
      </c>
      <c r="J26" s="18" t="s">
        <v>164</v>
      </c>
      <c r="K26" s="27"/>
      <c r="L26" s="27"/>
      <c r="M26" s="27"/>
      <c r="O26">
        <f>(I26*21)/100</f>
        <v>0</v>
      </c>
      <c r="P26" t="s">
        <v>27</v>
      </c>
    </row>
    <row r="27" spans="1:16" x14ac:dyDescent="0.2">
      <c r="A27" s="35" t="s">
        <v>64</v>
      </c>
      <c r="E27" s="25" t="s">
        <v>65</v>
      </c>
    </row>
    <row r="28" spans="1:16" x14ac:dyDescent="0.2">
      <c r="A28" s="36" t="s">
        <v>66</v>
      </c>
      <c r="E28" s="37" t="s">
        <v>65</v>
      </c>
    </row>
    <row r="29" spans="1:16" x14ac:dyDescent="0.2">
      <c r="A29" t="s">
        <v>67</v>
      </c>
      <c r="E29" s="25" t="s">
        <v>147</v>
      </c>
    </row>
    <row r="30" spans="1:16" x14ac:dyDescent="0.2">
      <c r="A30" s="27" t="s">
        <v>59</v>
      </c>
      <c r="B30" s="31" t="s">
        <v>113</v>
      </c>
      <c r="C30" s="31" t="s">
        <v>172</v>
      </c>
      <c r="D30" s="27" t="s">
        <v>65</v>
      </c>
      <c r="E30" s="32" t="s">
        <v>149</v>
      </c>
      <c r="F30" s="18" t="s">
        <v>116</v>
      </c>
      <c r="G30" s="33">
        <v>8</v>
      </c>
      <c r="H30" s="34"/>
      <c r="I30" s="34">
        <f>ROUND(ROUND(H30,2)*ROUND(G30,3),2)</f>
        <v>0</v>
      </c>
      <c r="J30" s="18" t="s">
        <v>164</v>
      </c>
      <c r="K30" s="27"/>
      <c r="L30" s="27"/>
      <c r="M30" s="27"/>
      <c r="O30">
        <f>(I30*21)/100</f>
        <v>0</v>
      </c>
      <c r="P30" t="s">
        <v>27</v>
      </c>
    </row>
    <row r="31" spans="1:16" x14ac:dyDescent="0.2">
      <c r="A31" s="35" t="s">
        <v>64</v>
      </c>
      <c r="E31" s="25" t="s">
        <v>65</v>
      </c>
    </row>
    <row r="32" spans="1:16" x14ac:dyDescent="0.2">
      <c r="A32" s="36" t="s">
        <v>66</v>
      </c>
      <c r="E32" s="37" t="s">
        <v>65</v>
      </c>
    </row>
    <row r="33" spans="1:16" x14ac:dyDescent="0.2">
      <c r="A33" t="s">
        <v>67</v>
      </c>
      <c r="E33" s="25" t="s">
        <v>147</v>
      </c>
    </row>
    <row r="34" spans="1:16" x14ac:dyDescent="0.2">
      <c r="A34" s="27" t="s">
        <v>59</v>
      </c>
      <c r="B34" s="31" t="s">
        <v>117</v>
      </c>
      <c r="C34" s="31" t="s">
        <v>173</v>
      </c>
      <c r="D34" s="27" t="s">
        <v>65</v>
      </c>
      <c r="E34" s="32" t="s">
        <v>174</v>
      </c>
      <c r="F34" s="18" t="s">
        <v>93</v>
      </c>
      <c r="G34" s="33">
        <v>1</v>
      </c>
      <c r="H34" s="34"/>
      <c r="I34" s="34">
        <f>ROUND(ROUND(H34,2)*ROUND(G34,3),2)</f>
        <v>0</v>
      </c>
      <c r="J34" s="18" t="s">
        <v>164</v>
      </c>
      <c r="K34" s="27"/>
      <c r="L34" s="27"/>
      <c r="M34" s="27"/>
      <c r="O34">
        <f>(I34*21)/100</f>
        <v>0</v>
      </c>
      <c r="P34" t="s">
        <v>27</v>
      </c>
    </row>
    <row r="35" spans="1:16" x14ac:dyDescent="0.2">
      <c r="A35" s="35" t="s">
        <v>64</v>
      </c>
      <c r="E35" s="25" t="s">
        <v>65</v>
      </c>
    </row>
    <row r="36" spans="1:16" x14ac:dyDescent="0.2">
      <c r="A36" s="36" t="s">
        <v>66</v>
      </c>
      <c r="E36" s="37" t="s">
        <v>65</v>
      </c>
    </row>
    <row r="37" spans="1:16" x14ac:dyDescent="0.2">
      <c r="A37" t="s">
        <v>67</v>
      </c>
      <c r="E37" s="25" t="s">
        <v>147</v>
      </c>
    </row>
    <row r="38" spans="1:16" x14ac:dyDescent="0.2">
      <c r="A38" s="27" t="s">
        <v>59</v>
      </c>
      <c r="B38" s="31" t="s">
        <v>120</v>
      </c>
      <c r="C38" s="31" t="s">
        <v>175</v>
      </c>
      <c r="D38" s="27" t="s">
        <v>65</v>
      </c>
      <c r="E38" s="32" t="s">
        <v>151</v>
      </c>
      <c r="F38" s="18" t="s">
        <v>93</v>
      </c>
      <c r="G38" s="33">
        <v>2</v>
      </c>
      <c r="H38" s="34"/>
      <c r="I38" s="34">
        <f>ROUND(ROUND(H38,2)*ROUND(G38,3),2)</f>
        <v>0</v>
      </c>
      <c r="J38" s="18" t="s">
        <v>164</v>
      </c>
      <c r="K38" s="27"/>
      <c r="L38" s="27"/>
      <c r="M38" s="27"/>
      <c r="O38">
        <f>(I38*21)/100</f>
        <v>0</v>
      </c>
      <c r="P38" t="s">
        <v>27</v>
      </c>
    </row>
    <row r="39" spans="1:16" x14ac:dyDescent="0.2">
      <c r="A39" s="35" t="s">
        <v>64</v>
      </c>
      <c r="E39" s="25" t="s">
        <v>65</v>
      </c>
    </row>
    <row r="40" spans="1:16" x14ac:dyDescent="0.2">
      <c r="A40" s="36" t="s">
        <v>66</v>
      </c>
      <c r="E40" s="37" t="s">
        <v>65</v>
      </c>
    </row>
    <row r="41" spans="1:16" x14ac:dyDescent="0.2">
      <c r="A41" t="s">
        <v>67</v>
      </c>
      <c r="E41" s="25" t="s">
        <v>147</v>
      </c>
    </row>
    <row r="42" spans="1:16" x14ac:dyDescent="0.2">
      <c r="A42" s="27" t="s">
        <v>59</v>
      </c>
      <c r="B42" s="31" t="s">
        <v>123</v>
      </c>
      <c r="C42" s="31" t="s">
        <v>176</v>
      </c>
      <c r="D42" s="27" t="s">
        <v>65</v>
      </c>
      <c r="E42" s="32" t="s">
        <v>152</v>
      </c>
      <c r="F42" s="18" t="s">
        <v>93</v>
      </c>
      <c r="G42" s="33">
        <v>1</v>
      </c>
      <c r="H42" s="34"/>
      <c r="I42" s="34">
        <f>ROUND(ROUND(H42,2)*ROUND(G42,3),2)</f>
        <v>0</v>
      </c>
      <c r="J42" s="18" t="s">
        <v>164</v>
      </c>
      <c r="K42" s="27"/>
      <c r="L42" s="27"/>
      <c r="M42" s="27"/>
      <c r="O42">
        <f>(I42*21)/100</f>
        <v>0</v>
      </c>
      <c r="P42" t="s">
        <v>27</v>
      </c>
    </row>
    <row r="43" spans="1:16" x14ac:dyDescent="0.2">
      <c r="A43" s="35" t="s">
        <v>64</v>
      </c>
      <c r="E43" s="25" t="s">
        <v>65</v>
      </c>
    </row>
    <row r="44" spans="1:16" x14ac:dyDescent="0.2">
      <c r="A44" s="36" t="s">
        <v>66</v>
      </c>
      <c r="E44" s="37" t="s">
        <v>65</v>
      </c>
    </row>
    <row r="45" spans="1:16" x14ac:dyDescent="0.2">
      <c r="A45" t="s">
        <v>67</v>
      </c>
      <c r="E45" s="25" t="s">
        <v>147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07"/>
  <sheetViews>
    <sheetView workbookViewId="0">
      <pane ySplit="8" topLeftCell="A289" activePane="bottomLeft" state="frozen"/>
      <selection pane="bottomLeft" activeCell="N305" sqref="N30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12"/>
      <c r="D1" s="12"/>
      <c r="E1" s="13"/>
      <c r="F1" s="12"/>
      <c r="G1" s="12"/>
      <c r="H1" s="12"/>
      <c r="I1" s="12"/>
      <c r="J1" s="12"/>
      <c r="K1" s="12"/>
      <c r="L1" s="12"/>
      <c r="M1" s="12"/>
      <c r="P1" t="s">
        <v>26</v>
      </c>
    </row>
    <row r="2" spans="1:18" ht="39.950000000000003" customHeight="1" x14ac:dyDescent="0.2">
      <c r="B2" s="12"/>
      <c r="D2" s="12"/>
      <c r="E2" s="14" t="s">
        <v>13</v>
      </c>
      <c r="F2" s="12"/>
      <c r="G2" s="12"/>
      <c r="H2" s="19"/>
      <c r="I2" s="19"/>
      <c r="J2" s="12"/>
      <c r="K2" s="12"/>
      <c r="L2" s="12"/>
      <c r="M2" s="12"/>
      <c r="O2">
        <f>0+O9+O22+O51</f>
        <v>0</v>
      </c>
      <c r="P2" t="s">
        <v>26</v>
      </c>
    </row>
    <row r="3" spans="1:18" ht="39.950000000000003" customHeight="1" x14ac:dyDescent="0.2">
      <c r="A3" t="s">
        <v>12</v>
      </c>
      <c r="B3" s="21" t="s">
        <v>14</v>
      </c>
      <c r="C3" s="5" t="s">
        <v>15</v>
      </c>
      <c r="D3" s="10"/>
      <c r="E3" s="4" t="s">
        <v>16</v>
      </c>
      <c r="F3" s="10"/>
      <c r="H3" s="18" t="s">
        <v>177</v>
      </c>
      <c r="I3" s="34">
        <f>0+I9+I22+I51</f>
        <v>0</v>
      </c>
      <c r="J3" s="20" t="s">
        <v>0</v>
      </c>
      <c r="O3" t="s">
        <v>23</v>
      </c>
      <c r="P3" t="s">
        <v>27</v>
      </c>
    </row>
    <row r="4" spans="1:18" ht="39.950000000000003" customHeight="1" x14ac:dyDescent="0.2">
      <c r="A4" t="s">
        <v>17</v>
      </c>
      <c r="B4" s="21" t="s">
        <v>18</v>
      </c>
      <c r="C4" s="5" t="s">
        <v>138</v>
      </c>
      <c r="D4" s="10"/>
      <c r="E4" s="4" t="s">
        <v>139</v>
      </c>
      <c r="F4" s="10"/>
      <c r="O4" t="s">
        <v>24</v>
      </c>
      <c r="P4" t="s">
        <v>27</v>
      </c>
    </row>
    <row r="5" spans="1:18" ht="39.950000000000003" customHeight="1" x14ac:dyDescent="0.2">
      <c r="A5" t="s">
        <v>21</v>
      </c>
      <c r="B5" s="23" t="s">
        <v>22</v>
      </c>
      <c r="C5" s="3" t="s">
        <v>177</v>
      </c>
      <c r="D5" s="10"/>
      <c r="E5" s="2" t="s">
        <v>178</v>
      </c>
      <c r="F5" s="10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  <c r="K6" s="1" t="s">
        <v>49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2" t="s">
        <v>43</v>
      </c>
      <c r="I7" s="22" t="s">
        <v>45</v>
      </c>
      <c r="J7" s="1"/>
      <c r="K7" s="22" t="s">
        <v>50</v>
      </c>
      <c r="L7" s="22" t="s">
        <v>51</v>
      </c>
      <c r="M7" s="22" t="s">
        <v>52</v>
      </c>
    </row>
    <row r="8" spans="1:18" ht="12.75" customHeight="1" x14ac:dyDescent="0.2">
      <c r="A8" s="22" t="s">
        <v>31</v>
      </c>
      <c r="B8" s="22" t="s">
        <v>33</v>
      </c>
      <c r="C8" s="22" t="s">
        <v>27</v>
      </c>
      <c r="D8" s="22" t="s">
        <v>26</v>
      </c>
      <c r="E8" s="22" t="s">
        <v>37</v>
      </c>
      <c r="F8" s="22" t="s">
        <v>39</v>
      </c>
      <c r="G8" s="22" t="s">
        <v>41</v>
      </c>
      <c r="H8" s="22" t="s">
        <v>44</v>
      </c>
      <c r="I8" s="22" t="s">
        <v>46</v>
      </c>
      <c r="J8" s="22" t="s">
        <v>48</v>
      </c>
      <c r="K8" s="22" t="s">
        <v>53</v>
      </c>
      <c r="L8" s="22" t="s">
        <v>54</v>
      </c>
      <c r="M8" s="22" t="s">
        <v>55</v>
      </c>
    </row>
    <row r="9" spans="1:18" ht="12.75" customHeight="1" x14ac:dyDescent="0.2">
      <c r="A9" t="s">
        <v>57</v>
      </c>
      <c r="C9" s="28" t="s">
        <v>31</v>
      </c>
      <c r="E9" s="29" t="s">
        <v>180</v>
      </c>
      <c r="I9" s="30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25.5" x14ac:dyDescent="0.2">
      <c r="A10" s="27" t="s">
        <v>59</v>
      </c>
      <c r="B10" s="31" t="s">
        <v>33</v>
      </c>
      <c r="C10" s="31" t="s">
        <v>181</v>
      </c>
      <c r="D10" s="27" t="s">
        <v>65</v>
      </c>
      <c r="E10" s="32" t="s">
        <v>182</v>
      </c>
      <c r="F10" s="18" t="s">
        <v>183</v>
      </c>
      <c r="G10" s="33">
        <v>0.02</v>
      </c>
      <c r="H10" s="34"/>
      <c r="I10" s="34">
        <f>ROUND(ROUND(H10,2)*ROUND(G10,3),2)</f>
        <v>0</v>
      </c>
      <c r="J10" s="18" t="s">
        <v>145</v>
      </c>
      <c r="K10" s="27"/>
      <c r="L10" s="27"/>
      <c r="M10" s="27"/>
      <c r="O10">
        <f>(I10*21)/100</f>
        <v>0</v>
      </c>
      <c r="P10" t="s">
        <v>27</v>
      </c>
    </row>
    <row r="11" spans="1:18" x14ac:dyDescent="0.2">
      <c r="A11" s="35" t="s">
        <v>64</v>
      </c>
      <c r="E11" s="25" t="s">
        <v>65</v>
      </c>
    </row>
    <row r="12" spans="1:18" x14ac:dyDescent="0.2">
      <c r="A12" s="36" t="s">
        <v>66</v>
      </c>
      <c r="E12" s="37" t="s">
        <v>65</v>
      </c>
    </row>
    <row r="13" spans="1:18" x14ac:dyDescent="0.2">
      <c r="A13" t="s">
        <v>67</v>
      </c>
      <c r="E13" s="25" t="s">
        <v>147</v>
      </c>
    </row>
    <row r="14" spans="1:18" x14ac:dyDescent="0.2">
      <c r="A14" s="27" t="s">
        <v>59</v>
      </c>
      <c r="B14" s="31" t="s">
        <v>27</v>
      </c>
      <c r="C14" s="31" t="s">
        <v>184</v>
      </c>
      <c r="D14" s="27" t="s">
        <v>65</v>
      </c>
      <c r="E14" s="32" t="s">
        <v>185</v>
      </c>
      <c r="F14" s="18" t="s">
        <v>186</v>
      </c>
      <c r="G14" s="33">
        <v>1</v>
      </c>
      <c r="H14" s="34"/>
      <c r="I14" s="34">
        <f>ROUND(ROUND(H14,2)*ROUND(G14,3),2)</f>
        <v>0</v>
      </c>
      <c r="J14" s="18" t="s">
        <v>145</v>
      </c>
      <c r="K14" s="27"/>
      <c r="L14" s="27"/>
      <c r="M14" s="27"/>
      <c r="O14">
        <f>(I14*21)/100</f>
        <v>0</v>
      </c>
      <c r="P14" t="s">
        <v>27</v>
      </c>
    </row>
    <row r="15" spans="1:18" x14ac:dyDescent="0.2">
      <c r="A15" s="35" t="s">
        <v>64</v>
      </c>
      <c r="E15" s="25" t="s">
        <v>65</v>
      </c>
    </row>
    <row r="16" spans="1:18" x14ac:dyDescent="0.2">
      <c r="A16" s="36" t="s">
        <v>66</v>
      </c>
      <c r="E16" s="37" t="s">
        <v>65</v>
      </c>
    </row>
    <row r="17" spans="1:18" x14ac:dyDescent="0.2">
      <c r="A17" t="s">
        <v>67</v>
      </c>
      <c r="E17" s="25" t="s">
        <v>147</v>
      </c>
    </row>
    <row r="18" spans="1:18" x14ac:dyDescent="0.2">
      <c r="A18" s="27" t="s">
        <v>59</v>
      </c>
      <c r="B18" s="31" t="s">
        <v>26</v>
      </c>
      <c r="C18" s="31" t="s">
        <v>187</v>
      </c>
      <c r="D18" s="27" t="s">
        <v>65</v>
      </c>
      <c r="E18" s="32" t="s">
        <v>188</v>
      </c>
      <c r="F18" s="18" t="s">
        <v>116</v>
      </c>
      <c r="G18" s="33">
        <v>24</v>
      </c>
      <c r="H18" s="34"/>
      <c r="I18" s="34">
        <f>ROUND(ROUND(H18,2)*ROUND(G18,3),2)</f>
        <v>0</v>
      </c>
      <c r="J18" s="18" t="s">
        <v>145</v>
      </c>
      <c r="K18" s="27"/>
      <c r="L18" s="27"/>
      <c r="M18" s="27"/>
      <c r="O18">
        <f>(I18*21)/100</f>
        <v>0</v>
      </c>
      <c r="P18" t="s">
        <v>27</v>
      </c>
    </row>
    <row r="19" spans="1:18" x14ac:dyDescent="0.2">
      <c r="A19" s="35" t="s">
        <v>64</v>
      </c>
      <c r="E19" s="25" t="s">
        <v>65</v>
      </c>
    </row>
    <row r="20" spans="1:18" x14ac:dyDescent="0.2">
      <c r="A20" s="36" t="s">
        <v>66</v>
      </c>
      <c r="E20" s="37" t="s">
        <v>65</v>
      </c>
    </row>
    <row r="21" spans="1:18" x14ac:dyDescent="0.2">
      <c r="A21" t="s">
        <v>67</v>
      </c>
      <c r="E21" s="25" t="s">
        <v>147</v>
      </c>
    </row>
    <row r="22" spans="1:18" ht="12.75" customHeight="1" x14ac:dyDescent="0.2">
      <c r="A22" t="s">
        <v>57</v>
      </c>
      <c r="C22" s="38" t="s">
        <v>33</v>
      </c>
      <c r="E22" s="29" t="s">
        <v>58</v>
      </c>
      <c r="I22" s="39">
        <f>0+Q22</f>
        <v>0</v>
      </c>
      <c r="O22">
        <f>0+R22</f>
        <v>0</v>
      </c>
      <c r="Q22">
        <f>0+I23+I27+I31+I35+I39+I43+I47</f>
        <v>0</v>
      </c>
      <c r="R22">
        <f>0+O23+O27+O31+O35+O39+O43+O47</f>
        <v>0</v>
      </c>
    </row>
    <row r="23" spans="1:18" x14ac:dyDescent="0.2">
      <c r="A23" s="27" t="s">
        <v>59</v>
      </c>
      <c r="B23" s="31" t="s">
        <v>37</v>
      </c>
      <c r="C23" s="31" t="s">
        <v>189</v>
      </c>
      <c r="D23" s="27" t="s">
        <v>65</v>
      </c>
      <c r="E23" s="32" t="s">
        <v>190</v>
      </c>
      <c r="F23" s="18" t="s">
        <v>62</v>
      </c>
      <c r="G23" s="33">
        <v>0.48</v>
      </c>
      <c r="H23" s="34"/>
      <c r="I23" s="34">
        <f>ROUND(ROUND(H23,2)*ROUND(G23,3),2)</f>
        <v>0</v>
      </c>
      <c r="J23" s="18" t="s">
        <v>145</v>
      </c>
      <c r="K23" s="27"/>
      <c r="L23" s="27"/>
      <c r="M23" s="27"/>
      <c r="O23">
        <f>(I23*21)/100</f>
        <v>0</v>
      </c>
      <c r="P23" t="s">
        <v>27</v>
      </c>
    </row>
    <row r="24" spans="1:18" x14ac:dyDescent="0.2">
      <c r="A24" s="35" t="s">
        <v>64</v>
      </c>
      <c r="E24" s="25" t="s">
        <v>65</v>
      </c>
    </row>
    <row r="25" spans="1:18" x14ac:dyDescent="0.2">
      <c r="A25" s="36" t="s">
        <v>66</v>
      </c>
      <c r="E25" s="37" t="s">
        <v>191</v>
      </c>
    </row>
    <row r="26" spans="1:18" x14ac:dyDescent="0.2">
      <c r="A26" t="s">
        <v>67</v>
      </c>
      <c r="E26" s="25" t="s">
        <v>147</v>
      </c>
    </row>
    <row r="27" spans="1:18" x14ac:dyDescent="0.2">
      <c r="A27" s="27" t="s">
        <v>59</v>
      </c>
      <c r="B27" s="31" t="s">
        <v>39</v>
      </c>
      <c r="C27" s="31" t="s">
        <v>192</v>
      </c>
      <c r="D27" s="27" t="s">
        <v>65</v>
      </c>
      <c r="E27" s="32" t="s">
        <v>193</v>
      </c>
      <c r="F27" s="18" t="s">
        <v>62</v>
      </c>
      <c r="G27" s="33">
        <v>1.978</v>
      </c>
      <c r="H27" s="34"/>
      <c r="I27" s="34">
        <f>ROUND(ROUND(H27,2)*ROUND(G27,3),2)</f>
        <v>0</v>
      </c>
      <c r="J27" s="18" t="s">
        <v>145</v>
      </c>
      <c r="K27" s="27"/>
      <c r="L27" s="27"/>
      <c r="M27" s="27"/>
      <c r="O27">
        <f>(I27*21)/100</f>
        <v>0</v>
      </c>
      <c r="P27" t="s">
        <v>27</v>
      </c>
    </row>
    <row r="28" spans="1:18" x14ac:dyDescent="0.2">
      <c r="A28" s="35" t="s">
        <v>64</v>
      </c>
      <c r="E28" s="25" t="s">
        <v>65</v>
      </c>
    </row>
    <row r="29" spans="1:18" x14ac:dyDescent="0.2">
      <c r="A29" s="36" t="s">
        <v>66</v>
      </c>
      <c r="E29" s="37" t="s">
        <v>194</v>
      </c>
    </row>
    <row r="30" spans="1:18" x14ac:dyDescent="0.2">
      <c r="A30" t="s">
        <v>67</v>
      </c>
      <c r="E30" s="25" t="s">
        <v>147</v>
      </c>
    </row>
    <row r="31" spans="1:18" x14ac:dyDescent="0.2">
      <c r="A31" s="27" t="s">
        <v>59</v>
      </c>
      <c r="B31" s="31" t="s">
        <v>41</v>
      </c>
      <c r="C31" s="31" t="s">
        <v>195</v>
      </c>
      <c r="D31" s="27" t="s">
        <v>65</v>
      </c>
      <c r="E31" s="32" t="s">
        <v>196</v>
      </c>
      <c r="F31" s="18" t="s">
        <v>62</v>
      </c>
      <c r="G31" s="33">
        <v>0.28299999999999997</v>
      </c>
      <c r="H31" s="34"/>
      <c r="I31" s="34">
        <f>ROUND(ROUND(H31,2)*ROUND(G31,3),2)</f>
        <v>0</v>
      </c>
      <c r="J31" s="18" t="s">
        <v>145</v>
      </c>
      <c r="K31" s="27"/>
      <c r="L31" s="27"/>
      <c r="M31" s="27"/>
      <c r="O31">
        <f>(I31*21)/100</f>
        <v>0</v>
      </c>
      <c r="P31" t="s">
        <v>27</v>
      </c>
    </row>
    <row r="32" spans="1:18" x14ac:dyDescent="0.2">
      <c r="A32" s="35" t="s">
        <v>64</v>
      </c>
      <c r="E32" s="25" t="s">
        <v>65</v>
      </c>
    </row>
    <row r="33" spans="1:16" x14ac:dyDescent="0.2">
      <c r="A33" s="36" t="s">
        <v>66</v>
      </c>
      <c r="E33" s="37" t="s">
        <v>197</v>
      </c>
    </row>
    <row r="34" spans="1:16" x14ac:dyDescent="0.2">
      <c r="A34" t="s">
        <v>67</v>
      </c>
      <c r="E34" s="25" t="s">
        <v>147</v>
      </c>
    </row>
    <row r="35" spans="1:16" x14ac:dyDescent="0.2">
      <c r="A35" s="27" t="s">
        <v>59</v>
      </c>
      <c r="B35" s="31" t="s">
        <v>82</v>
      </c>
      <c r="C35" s="31" t="s">
        <v>74</v>
      </c>
      <c r="D35" s="27" t="s">
        <v>65</v>
      </c>
      <c r="E35" s="32" t="s">
        <v>198</v>
      </c>
      <c r="F35" s="18" t="s">
        <v>62</v>
      </c>
      <c r="G35" s="33">
        <v>1.272</v>
      </c>
      <c r="H35" s="34"/>
      <c r="I35" s="34">
        <f>ROUND(ROUND(H35,2)*ROUND(G35,3),2)</f>
        <v>0</v>
      </c>
      <c r="J35" s="18" t="s">
        <v>145</v>
      </c>
      <c r="K35" s="27"/>
      <c r="L35" s="27"/>
      <c r="M35" s="27"/>
      <c r="O35">
        <f>(I35*21)/100</f>
        <v>0</v>
      </c>
      <c r="P35" t="s">
        <v>27</v>
      </c>
    </row>
    <row r="36" spans="1:16" x14ac:dyDescent="0.2">
      <c r="A36" s="35" t="s">
        <v>64</v>
      </c>
      <c r="E36" s="25" t="s">
        <v>65</v>
      </c>
    </row>
    <row r="37" spans="1:16" ht="38.25" x14ac:dyDescent="0.2">
      <c r="A37" s="36" t="s">
        <v>66</v>
      </c>
      <c r="E37" s="37" t="s">
        <v>199</v>
      </c>
    </row>
    <row r="38" spans="1:16" x14ac:dyDescent="0.2">
      <c r="A38" t="s">
        <v>67</v>
      </c>
      <c r="E38" s="25" t="s">
        <v>147</v>
      </c>
    </row>
    <row r="39" spans="1:16" x14ac:dyDescent="0.2">
      <c r="A39" s="27" t="s">
        <v>59</v>
      </c>
      <c r="B39" s="31" t="s">
        <v>88</v>
      </c>
      <c r="C39" s="31" t="s">
        <v>200</v>
      </c>
      <c r="D39" s="27" t="s">
        <v>65</v>
      </c>
      <c r="E39" s="32" t="s">
        <v>201</v>
      </c>
      <c r="F39" s="18" t="s">
        <v>62</v>
      </c>
      <c r="G39" s="33">
        <v>0.56499999999999995</v>
      </c>
      <c r="H39" s="34"/>
      <c r="I39" s="34">
        <f>ROUND(ROUND(H39,2)*ROUND(G39,3),2)</f>
        <v>0</v>
      </c>
      <c r="J39" s="18" t="s">
        <v>145</v>
      </c>
      <c r="K39" s="27"/>
      <c r="L39" s="27"/>
      <c r="M39" s="27"/>
      <c r="O39">
        <f>(I39*21)/100</f>
        <v>0</v>
      </c>
      <c r="P39" t="s">
        <v>27</v>
      </c>
    </row>
    <row r="40" spans="1:16" x14ac:dyDescent="0.2">
      <c r="A40" s="35" t="s">
        <v>64</v>
      </c>
      <c r="E40" s="25" t="s">
        <v>65</v>
      </c>
    </row>
    <row r="41" spans="1:16" x14ac:dyDescent="0.2">
      <c r="A41" s="36" t="s">
        <v>66</v>
      </c>
      <c r="E41" s="37" t="s">
        <v>202</v>
      </c>
    </row>
    <row r="42" spans="1:16" x14ac:dyDescent="0.2">
      <c r="A42" t="s">
        <v>67</v>
      </c>
      <c r="E42" s="25" t="s">
        <v>147</v>
      </c>
    </row>
    <row r="43" spans="1:16" x14ac:dyDescent="0.2">
      <c r="A43" s="27" t="s">
        <v>59</v>
      </c>
      <c r="B43" s="31" t="s">
        <v>44</v>
      </c>
      <c r="C43" s="31" t="s">
        <v>203</v>
      </c>
      <c r="D43" s="27" t="s">
        <v>65</v>
      </c>
      <c r="E43" s="32" t="s">
        <v>204</v>
      </c>
      <c r="F43" s="18" t="s">
        <v>62</v>
      </c>
      <c r="G43" s="33">
        <v>0.88600000000000001</v>
      </c>
      <c r="H43" s="34"/>
      <c r="I43" s="34">
        <f>ROUND(ROUND(H43,2)*ROUND(G43,3),2)</f>
        <v>0</v>
      </c>
      <c r="J43" s="18" t="s">
        <v>145</v>
      </c>
      <c r="K43" s="27"/>
      <c r="L43" s="27"/>
      <c r="M43" s="27"/>
      <c r="O43">
        <f>(I43*21)/100</f>
        <v>0</v>
      </c>
      <c r="P43" t="s">
        <v>27</v>
      </c>
    </row>
    <row r="44" spans="1:16" x14ac:dyDescent="0.2">
      <c r="A44" s="35" t="s">
        <v>64</v>
      </c>
      <c r="E44" s="25" t="s">
        <v>65</v>
      </c>
    </row>
    <row r="45" spans="1:16" ht="25.5" x14ac:dyDescent="0.2">
      <c r="A45" s="36" t="s">
        <v>66</v>
      </c>
      <c r="E45" s="37" t="s">
        <v>205</v>
      </c>
    </row>
    <row r="46" spans="1:16" x14ac:dyDescent="0.2">
      <c r="A46" t="s">
        <v>67</v>
      </c>
      <c r="E46" s="25" t="s">
        <v>147</v>
      </c>
    </row>
    <row r="47" spans="1:16" x14ac:dyDescent="0.2">
      <c r="A47" s="27" t="s">
        <v>59</v>
      </c>
      <c r="B47" s="31" t="s">
        <v>46</v>
      </c>
      <c r="C47" s="31" t="s">
        <v>206</v>
      </c>
      <c r="D47" s="27" t="s">
        <v>65</v>
      </c>
      <c r="E47" s="32" t="s">
        <v>207</v>
      </c>
      <c r="F47" s="18" t="s">
        <v>208</v>
      </c>
      <c r="G47" s="33">
        <v>8.86</v>
      </c>
      <c r="H47" s="34"/>
      <c r="I47" s="34">
        <f>ROUND(ROUND(H47,2)*ROUND(G47,3),2)</f>
        <v>0</v>
      </c>
      <c r="J47" s="18" t="s">
        <v>145</v>
      </c>
      <c r="K47" s="27"/>
      <c r="L47" s="27"/>
      <c r="M47" s="27"/>
      <c r="O47">
        <f>(I47*21)/100</f>
        <v>0</v>
      </c>
      <c r="P47" t="s">
        <v>27</v>
      </c>
    </row>
    <row r="48" spans="1:16" x14ac:dyDescent="0.2">
      <c r="A48" s="35" t="s">
        <v>64</v>
      </c>
      <c r="E48" s="25" t="s">
        <v>65</v>
      </c>
    </row>
    <row r="49" spans="1:18" x14ac:dyDescent="0.2">
      <c r="A49" s="36" t="s">
        <v>66</v>
      </c>
      <c r="E49" s="37" t="s">
        <v>209</v>
      </c>
    </row>
    <row r="50" spans="1:18" x14ac:dyDescent="0.2">
      <c r="A50" t="s">
        <v>67</v>
      </c>
      <c r="E50" s="25" t="s">
        <v>147</v>
      </c>
    </row>
    <row r="51" spans="1:18" ht="12.75" customHeight="1" x14ac:dyDescent="0.2">
      <c r="A51" t="s">
        <v>57</v>
      </c>
      <c r="C51" s="38" t="s">
        <v>82</v>
      </c>
      <c r="E51" s="29" t="s">
        <v>143</v>
      </c>
      <c r="I51" s="39">
        <f>0+Q51</f>
        <v>0</v>
      </c>
      <c r="O51">
        <f>0+R51</f>
        <v>0</v>
      </c>
      <c r="Q51">
        <f>0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+I300+I304</f>
        <v>0</v>
      </c>
      <c r="R51">
        <f>0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+O300+O304</f>
        <v>0</v>
      </c>
    </row>
    <row r="52" spans="1:18" x14ac:dyDescent="0.2">
      <c r="A52" s="27" t="s">
        <v>59</v>
      </c>
      <c r="B52" s="31" t="s">
        <v>48</v>
      </c>
      <c r="C52" s="31" t="s">
        <v>78</v>
      </c>
      <c r="D52" s="27" t="s">
        <v>65</v>
      </c>
      <c r="E52" s="32" t="s">
        <v>79</v>
      </c>
      <c r="F52" s="18" t="s">
        <v>73</v>
      </c>
      <c r="G52" s="33">
        <v>70</v>
      </c>
      <c r="H52" s="34"/>
      <c r="I52" s="34">
        <f>ROUND(ROUND(H52,2)*ROUND(G52,3),2)</f>
        <v>0</v>
      </c>
      <c r="J52" s="18" t="s">
        <v>145</v>
      </c>
      <c r="K52" s="27"/>
      <c r="L52" s="27"/>
      <c r="M52" s="27"/>
      <c r="O52">
        <f>(I52*21)/100</f>
        <v>0</v>
      </c>
      <c r="P52" t="s">
        <v>27</v>
      </c>
    </row>
    <row r="53" spans="1:18" x14ac:dyDescent="0.2">
      <c r="A53" s="35" t="s">
        <v>64</v>
      </c>
      <c r="E53" s="25" t="s">
        <v>65</v>
      </c>
    </row>
    <row r="54" spans="1:18" x14ac:dyDescent="0.2">
      <c r="A54" s="36" t="s">
        <v>66</v>
      </c>
      <c r="E54" s="37" t="s">
        <v>65</v>
      </c>
    </row>
    <row r="55" spans="1:18" x14ac:dyDescent="0.2">
      <c r="A55" t="s">
        <v>67</v>
      </c>
      <c r="E55" s="25" t="s">
        <v>147</v>
      </c>
    </row>
    <row r="56" spans="1:18" ht="25.5" x14ac:dyDescent="0.2">
      <c r="A56" s="27" t="s">
        <v>59</v>
      </c>
      <c r="B56" s="31" t="s">
        <v>53</v>
      </c>
      <c r="C56" s="31" t="s">
        <v>210</v>
      </c>
      <c r="D56" s="27" t="s">
        <v>65</v>
      </c>
      <c r="E56" s="32" t="s">
        <v>211</v>
      </c>
      <c r="F56" s="18" t="s">
        <v>93</v>
      </c>
      <c r="G56" s="33">
        <v>1</v>
      </c>
      <c r="H56" s="34"/>
      <c r="I56" s="34">
        <f>ROUND(ROUND(H56,2)*ROUND(G56,3),2)</f>
        <v>0</v>
      </c>
      <c r="J56" s="18" t="s">
        <v>145</v>
      </c>
      <c r="K56" s="27"/>
      <c r="L56" s="27"/>
      <c r="M56" s="27"/>
      <c r="O56">
        <f>(I56*21)/100</f>
        <v>0</v>
      </c>
      <c r="P56" t="s">
        <v>27</v>
      </c>
    </row>
    <row r="57" spans="1:18" x14ac:dyDescent="0.2">
      <c r="A57" s="35" t="s">
        <v>64</v>
      </c>
      <c r="E57" s="25" t="s">
        <v>65</v>
      </c>
    </row>
    <row r="58" spans="1:18" x14ac:dyDescent="0.2">
      <c r="A58" s="36" t="s">
        <v>66</v>
      </c>
      <c r="E58" s="37" t="s">
        <v>65</v>
      </c>
    </row>
    <row r="59" spans="1:18" x14ac:dyDescent="0.2">
      <c r="A59" t="s">
        <v>67</v>
      </c>
      <c r="E59" s="25" t="s">
        <v>147</v>
      </c>
    </row>
    <row r="60" spans="1:18" x14ac:dyDescent="0.2">
      <c r="A60" s="27" t="s">
        <v>59</v>
      </c>
      <c r="B60" s="31" t="s">
        <v>54</v>
      </c>
      <c r="C60" s="31" t="s">
        <v>212</v>
      </c>
      <c r="D60" s="27" t="s">
        <v>65</v>
      </c>
      <c r="E60" s="32" t="s">
        <v>213</v>
      </c>
      <c r="F60" s="18" t="s">
        <v>73</v>
      </c>
      <c r="G60" s="33">
        <v>3</v>
      </c>
      <c r="H60" s="34"/>
      <c r="I60" s="34">
        <f>ROUND(ROUND(H60,2)*ROUND(G60,3),2)</f>
        <v>0</v>
      </c>
      <c r="J60" s="18" t="s">
        <v>145</v>
      </c>
      <c r="K60" s="27"/>
      <c r="L60" s="27"/>
      <c r="M60" s="27"/>
      <c r="O60">
        <f>(I60*21)/100</f>
        <v>0</v>
      </c>
      <c r="P60" t="s">
        <v>27</v>
      </c>
    </row>
    <row r="61" spans="1:18" x14ac:dyDescent="0.2">
      <c r="A61" s="35" t="s">
        <v>64</v>
      </c>
      <c r="E61" s="25" t="s">
        <v>65</v>
      </c>
    </row>
    <row r="62" spans="1:18" x14ac:dyDescent="0.2">
      <c r="A62" s="36" t="s">
        <v>66</v>
      </c>
      <c r="E62" s="37" t="s">
        <v>65</v>
      </c>
    </row>
    <row r="63" spans="1:18" x14ac:dyDescent="0.2">
      <c r="A63" t="s">
        <v>67</v>
      </c>
      <c r="E63" s="25" t="s">
        <v>147</v>
      </c>
    </row>
    <row r="64" spans="1:18" x14ac:dyDescent="0.2">
      <c r="A64" s="27" t="s">
        <v>59</v>
      </c>
      <c r="B64" s="31" t="s">
        <v>55</v>
      </c>
      <c r="C64" s="31" t="s">
        <v>214</v>
      </c>
      <c r="D64" s="27" t="s">
        <v>65</v>
      </c>
      <c r="E64" s="32" t="s">
        <v>215</v>
      </c>
      <c r="F64" s="18" t="s">
        <v>73</v>
      </c>
      <c r="G64" s="33">
        <v>5</v>
      </c>
      <c r="H64" s="34"/>
      <c r="I64" s="34">
        <f>ROUND(ROUND(H64,2)*ROUND(G64,3),2)</f>
        <v>0</v>
      </c>
      <c r="J64" s="18" t="s">
        <v>145</v>
      </c>
      <c r="K64" s="27"/>
      <c r="L64" s="27"/>
      <c r="M64" s="27"/>
      <c r="O64">
        <f>(I64*21)/100</f>
        <v>0</v>
      </c>
      <c r="P64" t="s">
        <v>27</v>
      </c>
    </row>
    <row r="65" spans="1:16" x14ac:dyDescent="0.2">
      <c r="A65" s="35" t="s">
        <v>64</v>
      </c>
      <c r="E65" s="25" t="s">
        <v>65</v>
      </c>
    </row>
    <row r="66" spans="1:16" x14ac:dyDescent="0.2">
      <c r="A66" s="36" t="s">
        <v>66</v>
      </c>
      <c r="E66" s="37" t="s">
        <v>65</v>
      </c>
    </row>
    <row r="67" spans="1:16" x14ac:dyDescent="0.2">
      <c r="A67" t="s">
        <v>67</v>
      </c>
      <c r="E67" s="25" t="s">
        <v>147</v>
      </c>
    </row>
    <row r="68" spans="1:16" ht="25.5" x14ac:dyDescent="0.2">
      <c r="A68" s="27" t="s">
        <v>59</v>
      </c>
      <c r="B68" s="31" t="s">
        <v>104</v>
      </c>
      <c r="C68" s="31" t="s">
        <v>216</v>
      </c>
      <c r="D68" s="27" t="s">
        <v>65</v>
      </c>
      <c r="E68" s="32" t="s">
        <v>217</v>
      </c>
      <c r="F68" s="18" t="s">
        <v>93</v>
      </c>
      <c r="G68" s="33">
        <v>1</v>
      </c>
      <c r="H68" s="34"/>
      <c r="I68" s="34">
        <f>ROUND(ROUND(H68,2)*ROUND(G68,3),2)</f>
        <v>0</v>
      </c>
      <c r="J68" s="18" t="s">
        <v>145</v>
      </c>
      <c r="K68" s="27"/>
      <c r="L68" s="27"/>
      <c r="M68" s="27"/>
      <c r="O68">
        <f>(I68*21)/100</f>
        <v>0</v>
      </c>
      <c r="P68" t="s">
        <v>27</v>
      </c>
    </row>
    <row r="69" spans="1:16" x14ac:dyDescent="0.2">
      <c r="A69" s="35" t="s">
        <v>64</v>
      </c>
      <c r="E69" s="25" t="s">
        <v>65</v>
      </c>
    </row>
    <row r="70" spans="1:16" x14ac:dyDescent="0.2">
      <c r="A70" s="36" t="s">
        <v>66</v>
      </c>
      <c r="E70" s="37" t="s">
        <v>65</v>
      </c>
    </row>
    <row r="71" spans="1:16" x14ac:dyDescent="0.2">
      <c r="A71" t="s">
        <v>67</v>
      </c>
      <c r="E71" s="25" t="s">
        <v>147</v>
      </c>
    </row>
    <row r="72" spans="1:16" x14ac:dyDescent="0.2">
      <c r="A72" s="27" t="s">
        <v>59</v>
      </c>
      <c r="B72" s="31" t="s">
        <v>107</v>
      </c>
      <c r="C72" s="31" t="s">
        <v>218</v>
      </c>
      <c r="D72" s="27" t="s">
        <v>65</v>
      </c>
      <c r="E72" s="32" t="s">
        <v>219</v>
      </c>
      <c r="F72" s="18" t="s">
        <v>93</v>
      </c>
      <c r="G72" s="33">
        <v>1</v>
      </c>
      <c r="H72" s="34"/>
      <c r="I72" s="34">
        <f>ROUND(ROUND(H72,2)*ROUND(G72,3),2)</f>
        <v>0</v>
      </c>
      <c r="J72" s="18" t="s">
        <v>145</v>
      </c>
      <c r="K72" s="27"/>
      <c r="L72" s="27"/>
      <c r="M72" s="27"/>
      <c r="O72">
        <f>(I72*21)/100</f>
        <v>0</v>
      </c>
      <c r="P72" t="s">
        <v>27</v>
      </c>
    </row>
    <row r="73" spans="1:16" x14ac:dyDescent="0.2">
      <c r="A73" s="35" t="s">
        <v>64</v>
      </c>
      <c r="E73" s="25" t="s">
        <v>65</v>
      </c>
    </row>
    <row r="74" spans="1:16" x14ac:dyDescent="0.2">
      <c r="A74" s="36" t="s">
        <v>66</v>
      </c>
      <c r="E74" s="37" t="s">
        <v>65</v>
      </c>
    </row>
    <row r="75" spans="1:16" x14ac:dyDescent="0.2">
      <c r="A75" t="s">
        <v>67</v>
      </c>
      <c r="E75" s="25" t="s">
        <v>147</v>
      </c>
    </row>
    <row r="76" spans="1:16" ht="25.5" x14ac:dyDescent="0.2">
      <c r="A76" s="27" t="s">
        <v>59</v>
      </c>
      <c r="B76" s="31" t="s">
        <v>110</v>
      </c>
      <c r="C76" s="31" t="s">
        <v>220</v>
      </c>
      <c r="D76" s="27" t="s">
        <v>65</v>
      </c>
      <c r="E76" s="32" t="s">
        <v>221</v>
      </c>
      <c r="F76" s="18" t="s">
        <v>93</v>
      </c>
      <c r="G76" s="33">
        <v>1</v>
      </c>
      <c r="H76" s="34"/>
      <c r="I76" s="34">
        <f>ROUND(ROUND(H76,2)*ROUND(G76,3),2)</f>
        <v>0</v>
      </c>
      <c r="J76" s="18" t="s">
        <v>145</v>
      </c>
      <c r="K76" s="27"/>
      <c r="L76" s="27"/>
      <c r="M76" s="27"/>
      <c r="O76">
        <f>(I76*21)/100</f>
        <v>0</v>
      </c>
      <c r="P76" t="s">
        <v>27</v>
      </c>
    </row>
    <row r="77" spans="1:16" x14ac:dyDescent="0.2">
      <c r="A77" s="35" t="s">
        <v>64</v>
      </c>
      <c r="E77" s="25" t="s">
        <v>65</v>
      </c>
    </row>
    <row r="78" spans="1:16" x14ac:dyDescent="0.2">
      <c r="A78" s="36" t="s">
        <v>66</v>
      </c>
      <c r="E78" s="37" t="s">
        <v>65</v>
      </c>
    </row>
    <row r="79" spans="1:16" x14ac:dyDescent="0.2">
      <c r="A79" t="s">
        <v>67</v>
      </c>
      <c r="E79" s="25" t="s">
        <v>147</v>
      </c>
    </row>
    <row r="80" spans="1:16" x14ac:dyDescent="0.2">
      <c r="A80" s="27" t="s">
        <v>59</v>
      </c>
      <c r="B80" s="31" t="s">
        <v>113</v>
      </c>
      <c r="C80" s="31" t="s">
        <v>222</v>
      </c>
      <c r="D80" s="27" t="s">
        <v>65</v>
      </c>
      <c r="E80" s="32" t="s">
        <v>223</v>
      </c>
      <c r="F80" s="18" t="s">
        <v>93</v>
      </c>
      <c r="G80" s="33">
        <v>1</v>
      </c>
      <c r="H80" s="34"/>
      <c r="I80" s="34">
        <f>ROUND(ROUND(H80,2)*ROUND(G80,3),2)</f>
        <v>0</v>
      </c>
      <c r="J80" s="18" t="s">
        <v>145</v>
      </c>
      <c r="K80" s="27"/>
      <c r="L80" s="27"/>
      <c r="M80" s="27"/>
      <c r="O80">
        <f>(I80*21)/100</f>
        <v>0</v>
      </c>
      <c r="P80" t="s">
        <v>27</v>
      </c>
    </row>
    <row r="81" spans="1:16" x14ac:dyDescent="0.2">
      <c r="A81" s="35" t="s">
        <v>64</v>
      </c>
      <c r="E81" s="25" t="s">
        <v>65</v>
      </c>
    </row>
    <row r="82" spans="1:16" x14ac:dyDescent="0.2">
      <c r="A82" s="36" t="s">
        <v>66</v>
      </c>
      <c r="E82" s="37" t="s">
        <v>65</v>
      </c>
    </row>
    <row r="83" spans="1:16" x14ac:dyDescent="0.2">
      <c r="A83" t="s">
        <v>67</v>
      </c>
      <c r="E83" s="25" t="s">
        <v>147</v>
      </c>
    </row>
    <row r="84" spans="1:16" x14ac:dyDescent="0.2">
      <c r="A84" s="27" t="s">
        <v>59</v>
      </c>
      <c r="B84" s="31" t="s">
        <v>117</v>
      </c>
      <c r="C84" s="31" t="s">
        <v>224</v>
      </c>
      <c r="D84" s="27" t="s">
        <v>65</v>
      </c>
      <c r="E84" s="32" t="s">
        <v>225</v>
      </c>
      <c r="F84" s="18" t="s">
        <v>73</v>
      </c>
      <c r="G84" s="33">
        <v>5</v>
      </c>
      <c r="H84" s="34"/>
      <c r="I84" s="34">
        <f>ROUND(ROUND(H84,2)*ROUND(G84,3),2)</f>
        <v>0</v>
      </c>
      <c r="J84" s="18" t="s">
        <v>145</v>
      </c>
      <c r="K84" s="27"/>
      <c r="L84" s="27"/>
      <c r="M84" s="27"/>
      <c r="O84">
        <f>(I84*21)/100</f>
        <v>0</v>
      </c>
      <c r="P84" t="s">
        <v>27</v>
      </c>
    </row>
    <row r="85" spans="1:16" x14ac:dyDescent="0.2">
      <c r="A85" s="35" t="s">
        <v>64</v>
      </c>
      <c r="E85" s="25" t="s">
        <v>65</v>
      </c>
    </row>
    <row r="86" spans="1:16" x14ac:dyDescent="0.2">
      <c r="A86" s="36" t="s">
        <v>66</v>
      </c>
      <c r="E86" s="37" t="s">
        <v>65</v>
      </c>
    </row>
    <row r="87" spans="1:16" x14ac:dyDescent="0.2">
      <c r="A87" t="s">
        <v>67</v>
      </c>
      <c r="E87" s="25" t="s">
        <v>147</v>
      </c>
    </row>
    <row r="88" spans="1:16" ht="25.5" x14ac:dyDescent="0.2">
      <c r="A88" s="27" t="s">
        <v>59</v>
      </c>
      <c r="B88" s="31" t="s">
        <v>120</v>
      </c>
      <c r="C88" s="31" t="s">
        <v>226</v>
      </c>
      <c r="D88" s="27" t="s">
        <v>65</v>
      </c>
      <c r="E88" s="32" t="s">
        <v>227</v>
      </c>
      <c r="F88" s="18" t="s">
        <v>93</v>
      </c>
      <c r="G88" s="33">
        <v>1</v>
      </c>
      <c r="H88" s="34"/>
      <c r="I88" s="34">
        <f>ROUND(ROUND(H88,2)*ROUND(G88,3),2)</f>
        <v>0</v>
      </c>
      <c r="J88" s="18" t="s">
        <v>145</v>
      </c>
      <c r="K88" s="27"/>
      <c r="L88" s="27"/>
      <c r="M88" s="27"/>
      <c r="O88">
        <f>(I88*21)/100</f>
        <v>0</v>
      </c>
      <c r="P88" t="s">
        <v>27</v>
      </c>
    </row>
    <row r="89" spans="1:16" x14ac:dyDescent="0.2">
      <c r="A89" s="35" t="s">
        <v>64</v>
      </c>
      <c r="E89" s="25" t="s">
        <v>65</v>
      </c>
    </row>
    <row r="90" spans="1:16" x14ac:dyDescent="0.2">
      <c r="A90" s="36" t="s">
        <v>66</v>
      </c>
      <c r="E90" s="37" t="s">
        <v>65</v>
      </c>
    </row>
    <row r="91" spans="1:16" x14ac:dyDescent="0.2">
      <c r="A91" t="s">
        <v>67</v>
      </c>
      <c r="E91" s="25" t="s">
        <v>147</v>
      </c>
    </row>
    <row r="92" spans="1:16" x14ac:dyDescent="0.2">
      <c r="A92" s="27" t="s">
        <v>59</v>
      </c>
      <c r="B92" s="31" t="s">
        <v>123</v>
      </c>
      <c r="C92" s="31" t="s">
        <v>228</v>
      </c>
      <c r="D92" s="27" t="s">
        <v>65</v>
      </c>
      <c r="E92" s="32" t="s">
        <v>229</v>
      </c>
      <c r="F92" s="18" t="s">
        <v>93</v>
      </c>
      <c r="G92" s="33">
        <v>1</v>
      </c>
      <c r="H92" s="34"/>
      <c r="I92" s="34">
        <f>ROUND(ROUND(H92,2)*ROUND(G92,3),2)</f>
        <v>0</v>
      </c>
      <c r="J92" s="18" t="s">
        <v>145</v>
      </c>
      <c r="K92" s="27"/>
      <c r="L92" s="27"/>
      <c r="M92" s="27"/>
      <c r="O92">
        <f>(I92*21)/100</f>
        <v>0</v>
      </c>
      <c r="P92" t="s">
        <v>27</v>
      </c>
    </row>
    <row r="93" spans="1:16" x14ac:dyDescent="0.2">
      <c r="A93" s="35" t="s">
        <v>64</v>
      </c>
      <c r="E93" s="25" t="s">
        <v>65</v>
      </c>
    </row>
    <row r="94" spans="1:16" x14ac:dyDescent="0.2">
      <c r="A94" s="36" t="s">
        <v>66</v>
      </c>
      <c r="E94" s="37" t="s">
        <v>65</v>
      </c>
    </row>
    <row r="95" spans="1:16" x14ac:dyDescent="0.2">
      <c r="A95" t="s">
        <v>67</v>
      </c>
      <c r="E95" s="25" t="s">
        <v>147</v>
      </c>
    </row>
    <row r="96" spans="1:16" x14ac:dyDescent="0.2">
      <c r="A96" s="27" t="s">
        <v>59</v>
      </c>
      <c r="B96" s="31" t="s">
        <v>126</v>
      </c>
      <c r="C96" s="31" t="s">
        <v>230</v>
      </c>
      <c r="D96" s="27" t="s">
        <v>65</v>
      </c>
      <c r="E96" s="32" t="s">
        <v>231</v>
      </c>
      <c r="F96" s="18" t="s">
        <v>93</v>
      </c>
      <c r="G96" s="33">
        <v>2</v>
      </c>
      <c r="H96" s="34"/>
      <c r="I96" s="34">
        <f>ROUND(ROUND(H96,2)*ROUND(G96,3),2)</f>
        <v>0</v>
      </c>
      <c r="J96" s="18" t="s">
        <v>145</v>
      </c>
      <c r="K96" s="27"/>
      <c r="L96" s="27"/>
      <c r="M96" s="27"/>
      <c r="O96">
        <f>(I96*21)/100</f>
        <v>0</v>
      </c>
      <c r="P96" t="s">
        <v>27</v>
      </c>
    </row>
    <row r="97" spans="1:16" x14ac:dyDescent="0.2">
      <c r="A97" s="35" t="s">
        <v>64</v>
      </c>
      <c r="E97" s="25" t="s">
        <v>65</v>
      </c>
    </row>
    <row r="98" spans="1:16" x14ac:dyDescent="0.2">
      <c r="A98" s="36" t="s">
        <v>66</v>
      </c>
      <c r="E98" s="37" t="s">
        <v>65</v>
      </c>
    </row>
    <row r="99" spans="1:16" x14ac:dyDescent="0.2">
      <c r="A99" t="s">
        <v>67</v>
      </c>
      <c r="E99" s="25" t="s">
        <v>147</v>
      </c>
    </row>
    <row r="100" spans="1:16" x14ac:dyDescent="0.2">
      <c r="A100" s="27" t="s">
        <v>59</v>
      </c>
      <c r="B100" s="31" t="s">
        <v>130</v>
      </c>
      <c r="C100" s="31" t="s">
        <v>232</v>
      </c>
      <c r="D100" s="27" t="s">
        <v>65</v>
      </c>
      <c r="E100" s="32" t="s">
        <v>233</v>
      </c>
      <c r="F100" s="18" t="s">
        <v>93</v>
      </c>
      <c r="G100" s="33">
        <v>9</v>
      </c>
      <c r="H100" s="34"/>
      <c r="I100" s="34">
        <f>ROUND(ROUND(H100,2)*ROUND(G100,3),2)</f>
        <v>0</v>
      </c>
      <c r="J100" s="18" t="s">
        <v>145</v>
      </c>
      <c r="K100" s="27"/>
      <c r="L100" s="27"/>
      <c r="M100" s="27"/>
      <c r="O100">
        <f>(I100*21)/100</f>
        <v>0</v>
      </c>
      <c r="P100" t="s">
        <v>27</v>
      </c>
    </row>
    <row r="101" spans="1:16" x14ac:dyDescent="0.2">
      <c r="A101" s="35" t="s">
        <v>64</v>
      </c>
      <c r="E101" s="25" t="s">
        <v>65</v>
      </c>
    </row>
    <row r="102" spans="1:16" x14ac:dyDescent="0.2">
      <c r="A102" s="36" t="s">
        <v>66</v>
      </c>
      <c r="E102" s="37" t="s">
        <v>65</v>
      </c>
    </row>
    <row r="103" spans="1:16" x14ac:dyDescent="0.2">
      <c r="A103" t="s">
        <v>67</v>
      </c>
      <c r="E103" s="25" t="s">
        <v>147</v>
      </c>
    </row>
    <row r="104" spans="1:16" x14ac:dyDescent="0.2">
      <c r="A104" s="27" t="s">
        <v>59</v>
      </c>
      <c r="B104" s="31" t="s">
        <v>134</v>
      </c>
      <c r="C104" s="31" t="s">
        <v>234</v>
      </c>
      <c r="D104" s="27" t="s">
        <v>65</v>
      </c>
      <c r="E104" s="32" t="s">
        <v>235</v>
      </c>
      <c r="F104" s="18" t="s">
        <v>93</v>
      </c>
      <c r="G104" s="33">
        <v>9</v>
      </c>
      <c r="H104" s="34"/>
      <c r="I104" s="34">
        <f>ROUND(ROUND(H104,2)*ROUND(G104,3),2)</f>
        <v>0</v>
      </c>
      <c r="J104" s="18" t="s">
        <v>145</v>
      </c>
      <c r="K104" s="27"/>
      <c r="L104" s="27"/>
      <c r="M104" s="27"/>
      <c r="O104">
        <f>(I104*21)/100</f>
        <v>0</v>
      </c>
      <c r="P104" t="s">
        <v>27</v>
      </c>
    </row>
    <row r="105" spans="1:16" x14ac:dyDescent="0.2">
      <c r="A105" s="35" t="s">
        <v>64</v>
      </c>
      <c r="E105" s="25" t="s">
        <v>65</v>
      </c>
    </row>
    <row r="106" spans="1:16" x14ac:dyDescent="0.2">
      <c r="A106" s="36" t="s">
        <v>66</v>
      </c>
      <c r="E106" s="37" t="s">
        <v>65</v>
      </c>
    </row>
    <row r="107" spans="1:16" x14ac:dyDescent="0.2">
      <c r="A107" t="s">
        <v>67</v>
      </c>
      <c r="E107" s="25" t="s">
        <v>147</v>
      </c>
    </row>
    <row r="108" spans="1:16" x14ac:dyDescent="0.2">
      <c r="A108" s="27" t="s">
        <v>59</v>
      </c>
      <c r="B108" s="31" t="s">
        <v>136</v>
      </c>
      <c r="C108" s="31" t="s">
        <v>236</v>
      </c>
      <c r="D108" s="27" t="s">
        <v>65</v>
      </c>
      <c r="E108" s="32" t="s">
        <v>237</v>
      </c>
      <c r="F108" s="18" t="s">
        <v>238</v>
      </c>
      <c r="G108" s="33">
        <v>70</v>
      </c>
      <c r="H108" s="34"/>
      <c r="I108" s="34">
        <f>ROUND(ROUND(H108,2)*ROUND(G108,3),2)</f>
        <v>0</v>
      </c>
      <c r="J108" s="18" t="s">
        <v>145</v>
      </c>
      <c r="K108" s="27"/>
      <c r="L108" s="27"/>
      <c r="M108" s="27"/>
      <c r="O108">
        <f>(I108*21)/100</f>
        <v>0</v>
      </c>
      <c r="P108" t="s">
        <v>27</v>
      </c>
    </row>
    <row r="109" spans="1:16" x14ac:dyDescent="0.2">
      <c r="A109" s="35" t="s">
        <v>64</v>
      </c>
      <c r="E109" s="25" t="s">
        <v>65</v>
      </c>
    </row>
    <row r="110" spans="1:16" x14ac:dyDescent="0.2">
      <c r="A110" s="36" t="s">
        <v>66</v>
      </c>
      <c r="E110" s="37" t="s">
        <v>65</v>
      </c>
    </row>
    <row r="111" spans="1:16" x14ac:dyDescent="0.2">
      <c r="A111" t="s">
        <v>67</v>
      </c>
      <c r="E111" s="25" t="s">
        <v>147</v>
      </c>
    </row>
    <row r="112" spans="1:16" x14ac:dyDescent="0.2">
      <c r="A112" s="27" t="s">
        <v>59</v>
      </c>
      <c r="B112" s="31" t="s">
        <v>239</v>
      </c>
      <c r="C112" s="31" t="s">
        <v>240</v>
      </c>
      <c r="D112" s="27" t="s">
        <v>65</v>
      </c>
      <c r="E112" s="32" t="s">
        <v>241</v>
      </c>
      <c r="F112" s="18" t="s">
        <v>73</v>
      </c>
      <c r="G112" s="33">
        <v>70</v>
      </c>
      <c r="H112" s="34"/>
      <c r="I112" s="34">
        <f>ROUND(ROUND(H112,2)*ROUND(G112,3),2)</f>
        <v>0</v>
      </c>
      <c r="J112" s="18" t="s">
        <v>145</v>
      </c>
      <c r="K112" s="27"/>
      <c r="L112" s="27"/>
      <c r="M112" s="27"/>
      <c r="O112">
        <f>(I112*21)/100</f>
        <v>0</v>
      </c>
      <c r="P112" t="s">
        <v>27</v>
      </c>
    </row>
    <row r="113" spans="1:16" x14ac:dyDescent="0.2">
      <c r="A113" s="35" t="s">
        <v>64</v>
      </c>
      <c r="E113" s="25" t="s">
        <v>65</v>
      </c>
    </row>
    <row r="114" spans="1:16" x14ac:dyDescent="0.2">
      <c r="A114" s="36" t="s">
        <v>66</v>
      </c>
      <c r="E114" s="37" t="s">
        <v>65</v>
      </c>
    </row>
    <row r="115" spans="1:16" x14ac:dyDescent="0.2">
      <c r="A115" t="s">
        <v>67</v>
      </c>
      <c r="E115" s="25" t="s">
        <v>147</v>
      </c>
    </row>
    <row r="116" spans="1:16" x14ac:dyDescent="0.2">
      <c r="A116" s="27" t="s">
        <v>59</v>
      </c>
      <c r="B116" s="31" t="s">
        <v>242</v>
      </c>
      <c r="C116" s="31" t="s">
        <v>243</v>
      </c>
      <c r="D116" s="27" t="s">
        <v>65</v>
      </c>
      <c r="E116" s="32" t="s">
        <v>244</v>
      </c>
      <c r="F116" s="18" t="s">
        <v>73</v>
      </c>
      <c r="G116" s="33">
        <v>70</v>
      </c>
      <c r="H116" s="34"/>
      <c r="I116" s="34">
        <f>ROUND(ROUND(H116,2)*ROUND(G116,3),2)</f>
        <v>0</v>
      </c>
      <c r="J116" s="18" t="s">
        <v>145</v>
      </c>
      <c r="K116" s="27"/>
      <c r="L116" s="27"/>
      <c r="M116" s="27"/>
      <c r="O116">
        <f>(I116*21)/100</f>
        <v>0</v>
      </c>
      <c r="P116" t="s">
        <v>27</v>
      </c>
    </row>
    <row r="117" spans="1:16" x14ac:dyDescent="0.2">
      <c r="A117" s="35" t="s">
        <v>64</v>
      </c>
      <c r="E117" s="25" t="s">
        <v>65</v>
      </c>
    </row>
    <row r="118" spans="1:16" x14ac:dyDescent="0.2">
      <c r="A118" s="36" t="s">
        <v>66</v>
      </c>
      <c r="E118" s="37" t="s">
        <v>65</v>
      </c>
    </row>
    <row r="119" spans="1:16" x14ac:dyDescent="0.2">
      <c r="A119" t="s">
        <v>67</v>
      </c>
      <c r="E119" s="25" t="s">
        <v>147</v>
      </c>
    </row>
    <row r="120" spans="1:16" x14ac:dyDescent="0.2">
      <c r="A120" s="27" t="s">
        <v>59</v>
      </c>
      <c r="B120" s="31" t="s">
        <v>245</v>
      </c>
      <c r="C120" s="31" t="s">
        <v>246</v>
      </c>
      <c r="D120" s="27" t="s">
        <v>65</v>
      </c>
      <c r="E120" s="32" t="s">
        <v>247</v>
      </c>
      <c r="F120" s="18" t="s">
        <v>73</v>
      </c>
      <c r="G120" s="33">
        <v>70</v>
      </c>
      <c r="H120" s="34"/>
      <c r="I120" s="34">
        <f>ROUND(ROUND(H120,2)*ROUND(G120,3),2)</f>
        <v>0</v>
      </c>
      <c r="J120" s="18" t="s">
        <v>145</v>
      </c>
      <c r="K120" s="27"/>
      <c r="L120" s="27"/>
      <c r="M120" s="27"/>
      <c r="O120">
        <f>(I120*21)/100</f>
        <v>0</v>
      </c>
      <c r="P120" t="s">
        <v>27</v>
      </c>
    </row>
    <row r="121" spans="1:16" x14ac:dyDescent="0.2">
      <c r="A121" s="35" t="s">
        <v>64</v>
      </c>
      <c r="E121" s="25" t="s">
        <v>65</v>
      </c>
    </row>
    <row r="122" spans="1:16" x14ac:dyDescent="0.2">
      <c r="A122" s="36" t="s">
        <v>66</v>
      </c>
      <c r="E122" s="37" t="s">
        <v>65</v>
      </c>
    </row>
    <row r="123" spans="1:16" x14ac:dyDescent="0.2">
      <c r="A123" t="s">
        <v>67</v>
      </c>
      <c r="E123" s="25" t="s">
        <v>147</v>
      </c>
    </row>
    <row r="124" spans="1:16" x14ac:dyDescent="0.2">
      <c r="A124" s="27" t="s">
        <v>59</v>
      </c>
      <c r="B124" s="31" t="s">
        <v>248</v>
      </c>
      <c r="C124" s="31" t="s">
        <v>249</v>
      </c>
      <c r="D124" s="27" t="s">
        <v>65</v>
      </c>
      <c r="E124" s="32" t="s">
        <v>250</v>
      </c>
      <c r="F124" s="18" t="s">
        <v>93</v>
      </c>
      <c r="G124" s="33">
        <v>1</v>
      </c>
      <c r="H124" s="34"/>
      <c r="I124" s="34">
        <f>ROUND(ROUND(H124,2)*ROUND(G124,3),2)</f>
        <v>0</v>
      </c>
      <c r="J124" s="18" t="s">
        <v>145</v>
      </c>
      <c r="K124" s="27"/>
      <c r="L124" s="27"/>
      <c r="M124" s="27"/>
      <c r="O124">
        <f>(I124*21)/100</f>
        <v>0</v>
      </c>
      <c r="P124" t="s">
        <v>27</v>
      </c>
    </row>
    <row r="125" spans="1:16" x14ac:dyDescent="0.2">
      <c r="A125" s="35" t="s">
        <v>64</v>
      </c>
      <c r="E125" s="25" t="s">
        <v>65</v>
      </c>
    </row>
    <row r="126" spans="1:16" x14ac:dyDescent="0.2">
      <c r="A126" s="36" t="s">
        <v>66</v>
      </c>
      <c r="E126" s="37" t="s">
        <v>65</v>
      </c>
    </row>
    <row r="127" spans="1:16" x14ac:dyDescent="0.2">
      <c r="A127" t="s">
        <v>67</v>
      </c>
      <c r="E127" s="25" t="s">
        <v>147</v>
      </c>
    </row>
    <row r="128" spans="1:16" x14ac:dyDescent="0.2">
      <c r="A128" s="27" t="s">
        <v>59</v>
      </c>
      <c r="B128" s="31" t="s">
        <v>251</v>
      </c>
      <c r="C128" s="31" t="s">
        <v>252</v>
      </c>
      <c r="D128" s="27" t="s">
        <v>65</v>
      </c>
      <c r="E128" s="32" t="s">
        <v>253</v>
      </c>
      <c r="F128" s="18" t="s">
        <v>93</v>
      </c>
      <c r="G128" s="33">
        <v>1</v>
      </c>
      <c r="H128" s="34"/>
      <c r="I128" s="34">
        <f>ROUND(ROUND(H128,2)*ROUND(G128,3),2)</f>
        <v>0</v>
      </c>
      <c r="J128" s="18" t="s">
        <v>145</v>
      </c>
      <c r="K128" s="27"/>
      <c r="L128" s="27"/>
      <c r="M128" s="27"/>
      <c r="O128">
        <f>(I128*21)/100</f>
        <v>0</v>
      </c>
      <c r="P128" t="s">
        <v>27</v>
      </c>
    </row>
    <row r="129" spans="1:16" x14ac:dyDescent="0.2">
      <c r="A129" s="35" t="s">
        <v>64</v>
      </c>
      <c r="E129" s="25" t="s">
        <v>65</v>
      </c>
    </row>
    <row r="130" spans="1:16" x14ac:dyDescent="0.2">
      <c r="A130" s="36" t="s">
        <v>66</v>
      </c>
      <c r="E130" s="37" t="s">
        <v>65</v>
      </c>
    </row>
    <row r="131" spans="1:16" x14ac:dyDescent="0.2">
      <c r="A131" t="s">
        <v>67</v>
      </c>
      <c r="E131" s="25" t="s">
        <v>147</v>
      </c>
    </row>
    <row r="132" spans="1:16" x14ac:dyDescent="0.2">
      <c r="A132" s="27" t="s">
        <v>59</v>
      </c>
      <c r="B132" s="31" t="s">
        <v>254</v>
      </c>
      <c r="C132" s="31" t="s">
        <v>255</v>
      </c>
      <c r="D132" s="27" t="s">
        <v>65</v>
      </c>
      <c r="E132" s="32" t="s">
        <v>256</v>
      </c>
      <c r="F132" s="18" t="s">
        <v>93</v>
      </c>
      <c r="G132" s="33">
        <v>2</v>
      </c>
      <c r="H132" s="34"/>
      <c r="I132" s="34">
        <f>ROUND(ROUND(H132,2)*ROUND(G132,3),2)</f>
        <v>0</v>
      </c>
      <c r="J132" s="18" t="s">
        <v>145</v>
      </c>
      <c r="K132" s="27"/>
      <c r="L132" s="27"/>
      <c r="M132" s="27"/>
      <c r="O132">
        <f>(I132*21)/100</f>
        <v>0</v>
      </c>
      <c r="P132" t="s">
        <v>27</v>
      </c>
    </row>
    <row r="133" spans="1:16" x14ac:dyDescent="0.2">
      <c r="A133" s="35" t="s">
        <v>64</v>
      </c>
      <c r="E133" s="25" t="s">
        <v>65</v>
      </c>
    </row>
    <row r="134" spans="1:16" x14ac:dyDescent="0.2">
      <c r="A134" s="36" t="s">
        <v>66</v>
      </c>
      <c r="E134" s="37" t="s">
        <v>65</v>
      </c>
    </row>
    <row r="135" spans="1:16" x14ac:dyDescent="0.2">
      <c r="A135" t="s">
        <v>67</v>
      </c>
      <c r="E135" s="25" t="s">
        <v>147</v>
      </c>
    </row>
    <row r="136" spans="1:16" x14ac:dyDescent="0.2">
      <c r="A136" s="27" t="s">
        <v>59</v>
      </c>
      <c r="B136" s="31" t="s">
        <v>257</v>
      </c>
      <c r="C136" s="31" t="s">
        <v>258</v>
      </c>
      <c r="D136" s="27" t="s">
        <v>65</v>
      </c>
      <c r="E136" s="32" t="s">
        <v>259</v>
      </c>
      <c r="F136" s="18" t="s">
        <v>93</v>
      </c>
      <c r="G136" s="33">
        <v>2</v>
      </c>
      <c r="H136" s="34"/>
      <c r="I136" s="34">
        <f>ROUND(ROUND(H136,2)*ROUND(G136,3),2)</f>
        <v>0</v>
      </c>
      <c r="J136" s="18" t="s">
        <v>145</v>
      </c>
      <c r="K136" s="27"/>
      <c r="L136" s="27"/>
      <c r="M136" s="27"/>
      <c r="O136">
        <f>(I136*21)/100</f>
        <v>0</v>
      </c>
      <c r="P136" t="s">
        <v>27</v>
      </c>
    </row>
    <row r="137" spans="1:16" x14ac:dyDescent="0.2">
      <c r="A137" s="35" t="s">
        <v>64</v>
      </c>
      <c r="E137" s="25" t="s">
        <v>65</v>
      </c>
    </row>
    <row r="138" spans="1:16" x14ac:dyDescent="0.2">
      <c r="A138" s="36" t="s">
        <v>66</v>
      </c>
      <c r="E138" s="37" t="s">
        <v>65</v>
      </c>
    </row>
    <row r="139" spans="1:16" x14ac:dyDescent="0.2">
      <c r="A139" t="s">
        <v>67</v>
      </c>
      <c r="E139" s="25" t="s">
        <v>147</v>
      </c>
    </row>
    <row r="140" spans="1:16" x14ac:dyDescent="0.2">
      <c r="A140" s="27" t="s">
        <v>59</v>
      </c>
      <c r="B140" s="31" t="s">
        <v>260</v>
      </c>
      <c r="C140" s="31" t="s">
        <v>261</v>
      </c>
      <c r="D140" s="27" t="s">
        <v>65</v>
      </c>
      <c r="E140" s="32" t="s">
        <v>262</v>
      </c>
      <c r="F140" s="18" t="s">
        <v>93</v>
      </c>
      <c r="G140" s="33">
        <v>1</v>
      </c>
      <c r="H140" s="34"/>
      <c r="I140" s="34">
        <f>ROUND(ROUND(H140,2)*ROUND(G140,3),2)</f>
        <v>0</v>
      </c>
      <c r="J140" s="18" t="s">
        <v>145</v>
      </c>
      <c r="K140" s="27"/>
      <c r="L140" s="27"/>
      <c r="M140" s="27"/>
      <c r="O140">
        <f>(I140*21)/100</f>
        <v>0</v>
      </c>
      <c r="P140" t="s">
        <v>27</v>
      </c>
    </row>
    <row r="141" spans="1:16" x14ac:dyDescent="0.2">
      <c r="A141" s="35" t="s">
        <v>64</v>
      </c>
      <c r="E141" s="25" t="s">
        <v>65</v>
      </c>
    </row>
    <row r="142" spans="1:16" x14ac:dyDescent="0.2">
      <c r="A142" s="36" t="s">
        <v>66</v>
      </c>
      <c r="E142" s="37" t="s">
        <v>65</v>
      </c>
    </row>
    <row r="143" spans="1:16" x14ac:dyDescent="0.2">
      <c r="A143" t="s">
        <v>67</v>
      </c>
      <c r="E143" s="25" t="s">
        <v>147</v>
      </c>
    </row>
    <row r="144" spans="1:16" x14ac:dyDescent="0.2">
      <c r="A144" s="27" t="s">
        <v>59</v>
      </c>
      <c r="B144" s="31" t="s">
        <v>263</v>
      </c>
      <c r="C144" s="31" t="s">
        <v>264</v>
      </c>
      <c r="D144" s="27" t="s">
        <v>65</v>
      </c>
      <c r="E144" s="32" t="s">
        <v>265</v>
      </c>
      <c r="F144" s="18" t="s">
        <v>93</v>
      </c>
      <c r="G144" s="33">
        <v>1</v>
      </c>
      <c r="H144" s="34"/>
      <c r="I144" s="34">
        <f>ROUND(ROUND(H144,2)*ROUND(G144,3),2)</f>
        <v>0</v>
      </c>
      <c r="J144" s="18" t="s">
        <v>145</v>
      </c>
      <c r="K144" s="27"/>
      <c r="L144" s="27"/>
      <c r="M144" s="27"/>
      <c r="O144">
        <f>(I144*21)/100</f>
        <v>0</v>
      </c>
      <c r="P144" t="s">
        <v>27</v>
      </c>
    </row>
    <row r="145" spans="1:16" x14ac:dyDescent="0.2">
      <c r="A145" s="35" t="s">
        <v>64</v>
      </c>
      <c r="E145" s="25" t="s">
        <v>65</v>
      </c>
    </row>
    <row r="146" spans="1:16" x14ac:dyDescent="0.2">
      <c r="A146" s="36" t="s">
        <v>66</v>
      </c>
      <c r="E146" s="37" t="s">
        <v>65</v>
      </c>
    </row>
    <row r="147" spans="1:16" x14ac:dyDescent="0.2">
      <c r="A147" t="s">
        <v>67</v>
      </c>
      <c r="E147" s="25" t="s">
        <v>147</v>
      </c>
    </row>
    <row r="148" spans="1:16" x14ac:dyDescent="0.2">
      <c r="A148" s="27" t="s">
        <v>59</v>
      </c>
      <c r="B148" s="31" t="s">
        <v>266</v>
      </c>
      <c r="C148" s="31" t="s">
        <v>267</v>
      </c>
      <c r="D148" s="27" t="s">
        <v>65</v>
      </c>
      <c r="E148" s="32" t="s">
        <v>268</v>
      </c>
      <c r="F148" s="18" t="s">
        <v>93</v>
      </c>
      <c r="G148" s="33">
        <v>3</v>
      </c>
      <c r="H148" s="34"/>
      <c r="I148" s="34">
        <f>ROUND(ROUND(H148,2)*ROUND(G148,3),2)</f>
        <v>0</v>
      </c>
      <c r="J148" s="18" t="s">
        <v>145</v>
      </c>
      <c r="K148" s="27"/>
      <c r="L148" s="27"/>
      <c r="M148" s="27"/>
      <c r="O148">
        <f>(I148*21)/100</f>
        <v>0</v>
      </c>
      <c r="P148" t="s">
        <v>27</v>
      </c>
    </row>
    <row r="149" spans="1:16" x14ac:dyDescent="0.2">
      <c r="A149" s="35" t="s">
        <v>64</v>
      </c>
      <c r="E149" s="25" t="s">
        <v>65</v>
      </c>
    </row>
    <row r="150" spans="1:16" x14ac:dyDescent="0.2">
      <c r="A150" s="36" t="s">
        <v>66</v>
      </c>
      <c r="E150" s="37" t="s">
        <v>65</v>
      </c>
    </row>
    <row r="151" spans="1:16" x14ac:dyDescent="0.2">
      <c r="A151" t="s">
        <v>67</v>
      </c>
      <c r="E151" s="25" t="s">
        <v>147</v>
      </c>
    </row>
    <row r="152" spans="1:16" x14ac:dyDescent="0.2">
      <c r="A152" s="27" t="s">
        <v>59</v>
      </c>
      <c r="B152" s="31" t="s">
        <v>269</v>
      </c>
      <c r="C152" s="31" t="s">
        <v>270</v>
      </c>
      <c r="D152" s="27" t="s">
        <v>65</v>
      </c>
      <c r="E152" s="32" t="s">
        <v>271</v>
      </c>
      <c r="F152" s="18" t="s">
        <v>93</v>
      </c>
      <c r="G152" s="33">
        <v>3</v>
      </c>
      <c r="H152" s="34"/>
      <c r="I152" s="34">
        <f>ROUND(ROUND(H152,2)*ROUND(G152,3),2)</f>
        <v>0</v>
      </c>
      <c r="J152" s="18" t="s">
        <v>145</v>
      </c>
      <c r="K152" s="27"/>
      <c r="L152" s="27"/>
      <c r="M152" s="27"/>
      <c r="O152">
        <f>(I152*21)/100</f>
        <v>0</v>
      </c>
      <c r="P152" t="s">
        <v>27</v>
      </c>
    </row>
    <row r="153" spans="1:16" x14ac:dyDescent="0.2">
      <c r="A153" s="35" t="s">
        <v>64</v>
      </c>
      <c r="E153" s="25" t="s">
        <v>65</v>
      </c>
    </row>
    <row r="154" spans="1:16" x14ac:dyDescent="0.2">
      <c r="A154" s="36" t="s">
        <v>66</v>
      </c>
      <c r="E154" s="37" t="s">
        <v>65</v>
      </c>
    </row>
    <row r="155" spans="1:16" x14ac:dyDescent="0.2">
      <c r="A155" t="s">
        <v>67</v>
      </c>
      <c r="E155" s="25" t="s">
        <v>147</v>
      </c>
    </row>
    <row r="156" spans="1:16" x14ac:dyDescent="0.2">
      <c r="A156" s="27" t="s">
        <v>59</v>
      </c>
      <c r="B156" s="31" t="s">
        <v>272</v>
      </c>
      <c r="C156" s="31" t="s">
        <v>273</v>
      </c>
      <c r="D156" s="27" t="s">
        <v>65</v>
      </c>
      <c r="E156" s="32" t="s">
        <v>274</v>
      </c>
      <c r="F156" s="18" t="s">
        <v>93</v>
      </c>
      <c r="G156" s="33">
        <v>2</v>
      </c>
      <c r="H156" s="34"/>
      <c r="I156" s="34">
        <f>ROUND(ROUND(H156,2)*ROUND(G156,3),2)</f>
        <v>0</v>
      </c>
      <c r="J156" s="18" t="s">
        <v>145</v>
      </c>
      <c r="K156" s="27"/>
      <c r="L156" s="27"/>
      <c r="M156" s="27"/>
      <c r="O156">
        <f>(I156*21)/100</f>
        <v>0</v>
      </c>
      <c r="P156" t="s">
        <v>27</v>
      </c>
    </row>
    <row r="157" spans="1:16" x14ac:dyDescent="0.2">
      <c r="A157" s="35" t="s">
        <v>64</v>
      </c>
      <c r="E157" s="25" t="s">
        <v>65</v>
      </c>
    </row>
    <row r="158" spans="1:16" x14ac:dyDescent="0.2">
      <c r="A158" s="36" t="s">
        <v>66</v>
      </c>
      <c r="E158" s="37" t="s">
        <v>65</v>
      </c>
    </row>
    <row r="159" spans="1:16" x14ac:dyDescent="0.2">
      <c r="A159" t="s">
        <v>67</v>
      </c>
      <c r="E159" s="25" t="s">
        <v>147</v>
      </c>
    </row>
    <row r="160" spans="1:16" x14ac:dyDescent="0.2">
      <c r="A160" s="27" t="s">
        <v>59</v>
      </c>
      <c r="B160" s="31" t="s">
        <v>275</v>
      </c>
      <c r="C160" s="31" t="s">
        <v>276</v>
      </c>
      <c r="D160" s="27" t="s">
        <v>65</v>
      </c>
      <c r="E160" s="32" t="s">
        <v>277</v>
      </c>
      <c r="F160" s="18" t="s">
        <v>93</v>
      </c>
      <c r="G160" s="33">
        <v>2</v>
      </c>
      <c r="H160" s="34"/>
      <c r="I160" s="34">
        <f>ROUND(ROUND(H160,2)*ROUND(G160,3),2)</f>
        <v>0</v>
      </c>
      <c r="J160" s="18" t="s">
        <v>145</v>
      </c>
      <c r="K160" s="27"/>
      <c r="L160" s="27"/>
      <c r="M160" s="27"/>
      <c r="O160">
        <f>(I160*21)/100</f>
        <v>0</v>
      </c>
      <c r="P160" t="s">
        <v>27</v>
      </c>
    </row>
    <row r="161" spans="1:16" x14ac:dyDescent="0.2">
      <c r="A161" s="35" t="s">
        <v>64</v>
      </c>
      <c r="E161" s="25" t="s">
        <v>65</v>
      </c>
    </row>
    <row r="162" spans="1:16" x14ac:dyDescent="0.2">
      <c r="A162" s="36" t="s">
        <v>66</v>
      </c>
      <c r="E162" s="37" t="s">
        <v>65</v>
      </c>
    </row>
    <row r="163" spans="1:16" x14ac:dyDescent="0.2">
      <c r="A163" t="s">
        <v>67</v>
      </c>
      <c r="E163" s="25" t="s">
        <v>147</v>
      </c>
    </row>
    <row r="164" spans="1:16" x14ac:dyDescent="0.2">
      <c r="A164" s="27" t="s">
        <v>59</v>
      </c>
      <c r="B164" s="31" t="s">
        <v>278</v>
      </c>
      <c r="C164" s="31" t="s">
        <v>279</v>
      </c>
      <c r="D164" s="27" t="s">
        <v>65</v>
      </c>
      <c r="E164" s="32" t="s">
        <v>280</v>
      </c>
      <c r="F164" s="18" t="s">
        <v>93</v>
      </c>
      <c r="G164" s="33">
        <v>14</v>
      </c>
      <c r="H164" s="34"/>
      <c r="I164" s="34">
        <f>ROUND(ROUND(H164,2)*ROUND(G164,3),2)</f>
        <v>0</v>
      </c>
      <c r="J164" s="18" t="s">
        <v>145</v>
      </c>
      <c r="K164" s="27"/>
      <c r="L164" s="27"/>
      <c r="M164" s="27"/>
      <c r="O164">
        <f>(I164*21)/100</f>
        <v>0</v>
      </c>
      <c r="P164" t="s">
        <v>27</v>
      </c>
    </row>
    <row r="165" spans="1:16" x14ac:dyDescent="0.2">
      <c r="A165" s="35" t="s">
        <v>64</v>
      </c>
      <c r="E165" s="25" t="s">
        <v>65</v>
      </c>
    </row>
    <row r="166" spans="1:16" x14ac:dyDescent="0.2">
      <c r="A166" s="36" t="s">
        <v>66</v>
      </c>
      <c r="E166" s="37" t="s">
        <v>65</v>
      </c>
    </row>
    <row r="167" spans="1:16" x14ac:dyDescent="0.2">
      <c r="A167" t="s">
        <v>67</v>
      </c>
      <c r="E167" s="25" t="s">
        <v>147</v>
      </c>
    </row>
    <row r="168" spans="1:16" x14ac:dyDescent="0.2">
      <c r="A168" s="27" t="s">
        <v>59</v>
      </c>
      <c r="B168" s="31" t="s">
        <v>281</v>
      </c>
      <c r="C168" s="31" t="s">
        <v>282</v>
      </c>
      <c r="D168" s="27" t="s">
        <v>65</v>
      </c>
      <c r="E168" s="32" t="s">
        <v>283</v>
      </c>
      <c r="F168" s="18" t="s">
        <v>93</v>
      </c>
      <c r="G168" s="33">
        <v>14</v>
      </c>
      <c r="H168" s="34"/>
      <c r="I168" s="34">
        <f>ROUND(ROUND(H168,2)*ROUND(G168,3),2)</f>
        <v>0</v>
      </c>
      <c r="J168" s="18" t="s">
        <v>145</v>
      </c>
      <c r="K168" s="27"/>
      <c r="L168" s="27"/>
      <c r="M168" s="27"/>
      <c r="O168">
        <f>(I168*21)/100</f>
        <v>0</v>
      </c>
      <c r="P168" t="s">
        <v>27</v>
      </c>
    </row>
    <row r="169" spans="1:16" x14ac:dyDescent="0.2">
      <c r="A169" s="35" t="s">
        <v>64</v>
      </c>
      <c r="E169" s="25" t="s">
        <v>65</v>
      </c>
    </row>
    <row r="170" spans="1:16" x14ac:dyDescent="0.2">
      <c r="A170" s="36" t="s">
        <v>66</v>
      </c>
      <c r="E170" s="37" t="s">
        <v>65</v>
      </c>
    </row>
    <row r="171" spans="1:16" x14ac:dyDescent="0.2">
      <c r="A171" t="s">
        <v>67</v>
      </c>
      <c r="E171" s="25" t="s">
        <v>147</v>
      </c>
    </row>
    <row r="172" spans="1:16" x14ac:dyDescent="0.2">
      <c r="A172" s="27" t="s">
        <v>59</v>
      </c>
      <c r="B172" s="31" t="s">
        <v>284</v>
      </c>
      <c r="C172" s="31" t="s">
        <v>285</v>
      </c>
      <c r="D172" s="27" t="s">
        <v>65</v>
      </c>
      <c r="E172" s="32" t="s">
        <v>286</v>
      </c>
      <c r="F172" s="18" t="s">
        <v>93</v>
      </c>
      <c r="G172" s="33">
        <v>2</v>
      </c>
      <c r="H172" s="34"/>
      <c r="I172" s="34">
        <f>ROUND(ROUND(H172,2)*ROUND(G172,3),2)</f>
        <v>0</v>
      </c>
      <c r="J172" s="18" t="s">
        <v>145</v>
      </c>
      <c r="K172" s="27"/>
      <c r="L172" s="27"/>
      <c r="M172" s="27"/>
      <c r="O172">
        <f>(I172*21)/100</f>
        <v>0</v>
      </c>
      <c r="P172" t="s">
        <v>27</v>
      </c>
    </row>
    <row r="173" spans="1:16" x14ac:dyDescent="0.2">
      <c r="A173" s="35" t="s">
        <v>64</v>
      </c>
      <c r="E173" s="25" t="s">
        <v>65</v>
      </c>
    </row>
    <row r="174" spans="1:16" x14ac:dyDescent="0.2">
      <c r="A174" s="36" t="s">
        <v>66</v>
      </c>
      <c r="E174" s="37" t="s">
        <v>65</v>
      </c>
    </row>
    <row r="175" spans="1:16" x14ac:dyDescent="0.2">
      <c r="A175" t="s">
        <v>67</v>
      </c>
      <c r="E175" s="25" t="s">
        <v>147</v>
      </c>
    </row>
    <row r="176" spans="1:16" ht="25.5" x14ac:dyDescent="0.2">
      <c r="A176" s="27" t="s">
        <v>59</v>
      </c>
      <c r="B176" s="31" t="s">
        <v>287</v>
      </c>
      <c r="C176" s="31" t="s">
        <v>288</v>
      </c>
      <c r="D176" s="27" t="s">
        <v>65</v>
      </c>
      <c r="E176" s="32" t="s">
        <v>289</v>
      </c>
      <c r="F176" s="18" t="s">
        <v>290</v>
      </c>
      <c r="G176" s="33">
        <v>2</v>
      </c>
      <c r="H176" s="34"/>
      <c r="I176" s="34">
        <f>ROUND(ROUND(H176,2)*ROUND(G176,3),2)</f>
        <v>0</v>
      </c>
      <c r="J176" s="18" t="s">
        <v>145</v>
      </c>
      <c r="K176" s="27"/>
      <c r="L176" s="27"/>
      <c r="M176" s="27"/>
      <c r="O176">
        <f>(I176*21)/100</f>
        <v>0</v>
      </c>
      <c r="P176" t="s">
        <v>27</v>
      </c>
    </row>
    <row r="177" spans="1:16" x14ac:dyDescent="0.2">
      <c r="A177" s="35" t="s">
        <v>64</v>
      </c>
      <c r="E177" s="25" t="s">
        <v>65</v>
      </c>
    </row>
    <row r="178" spans="1:16" x14ac:dyDescent="0.2">
      <c r="A178" s="36" t="s">
        <v>66</v>
      </c>
      <c r="E178" s="37" t="s">
        <v>65</v>
      </c>
    </row>
    <row r="179" spans="1:16" x14ac:dyDescent="0.2">
      <c r="A179" t="s">
        <v>67</v>
      </c>
      <c r="E179" s="25" t="s">
        <v>147</v>
      </c>
    </row>
    <row r="180" spans="1:16" x14ac:dyDescent="0.2">
      <c r="A180" s="27" t="s">
        <v>59</v>
      </c>
      <c r="B180" s="31" t="s">
        <v>291</v>
      </c>
      <c r="C180" s="31" t="s">
        <v>292</v>
      </c>
      <c r="D180" s="27" t="s">
        <v>65</v>
      </c>
      <c r="E180" s="32" t="s">
        <v>293</v>
      </c>
      <c r="F180" s="18" t="s">
        <v>85</v>
      </c>
      <c r="G180" s="33">
        <v>1.4999999999999999E-2</v>
      </c>
      <c r="H180" s="34"/>
      <c r="I180" s="34">
        <f>ROUND(ROUND(H180,2)*ROUND(G180,3),2)</f>
        <v>0</v>
      </c>
      <c r="J180" s="18" t="s">
        <v>145</v>
      </c>
      <c r="K180" s="27"/>
      <c r="L180" s="27"/>
      <c r="M180" s="27"/>
      <c r="O180">
        <f>(I180*21)/100</f>
        <v>0</v>
      </c>
      <c r="P180" t="s">
        <v>27</v>
      </c>
    </row>
    <row r="181" spans="1:16" x14ac:dyDescent="0.2">
      <c r="A181" s="35" t="s">
        <v>64</v>
      </c>
      <c r="E181" s="25" t="s">
        <v>65</v>
      </c>
    </row>
    <row r="182" spans="1:16" x14ac:dyDescent="0.2">
      <c r="A182" s="36" t="s">
        <v>66</v>
      </c>
      <c r="E182" s="37" t="s">
        <v>65</v>
      </c>
    </row>
    <row r="183" spans="1:16" x14ac:dyDescent="0.2">
      <c r="A183" t="s">
        <v>67</v>
      </c>
      <c r="E183" s="25" t="s">
        <v>147</v>
      </c>
    </row>
    <row r="184" spans="1:16" x14ac:dyDescent="0.2">
      <c r="A184" s="27" t="s">
        <v>59</v>
      </c>
      <c r="B184" s="31" t="s">
        <v>294</v>
      </c>
      <c r="C184" s="31" t="s">
        <v>295</v>
      </c>
      <c r="D184" s="27" t="s">
        <v>65</v>
      </c>
      <c r="E184" s="32" t="s">
        <v>296</v>
      </c>
      <c r="F184" s="18" t="s">
        <v>73</v>
      </c>
      <c r="G184" s="33">
        <v>15</v>
      </c>
      <c r="H184" s="34"/>
      <c r="I184" s="34">
        <f>ROUND(ROUND(H184,2)*ROUND(G184,3),2)</f>
        <v>0</v>
      </c>
      <c r="J184" s="18" t="s">
        <v>145</v>
      </c>
      <c r="K184" s="27"/>
      <c r="L184" s="27"/>
      <c r="M184" s="27"/>
      <c r="O184">
        <f>(I184*21)/100</f>
        <v>0</v>
      </c>
      <c r="P184" t="s">
        <v>27</v>
      </c>
    </row>
    <row r="185" spans="1:16" x14ac:dyDescent="0.2">
      <c r="A185" s="35" t="s">
        <v>64</v>
      </c>
      <c r="E185" s="25" t="s">
        <v>65</v>
      </c>
    </row>
    <row r="186" spans="1:16" x14ac:dyDescent="0.2">
      <c r="A186" s="36" t="s">
        <v>66</v>
      </c>
      <c r="E186" s="37" t="s">
        <v>65</v>
      </c>
    </row>
    <row r="187" spans="1:16" x14ac:dyDescent="0.2">
      <c r="A187" t="s">
        <v>67</v>
      </c>
      <c r="E187" s="25" t="s">
        <v>147</v>
      </c>
    </row>
    <row r="188" spans="1:16" x14ac:dyDescent="0.2">
      <c r="A188" s="27" t="s">
        <v>59</v>
      </c>
      <c r="B188" s="31" t="s">
        <v>297</v>
      </c>
      <c r="C188" s="31" t="s">
        <v>298</v>
      </c>
      <c r="D188" s="27" t="s">
        <v>65</v>
      </c>
      <c r="E188" s="32" t="s">
        <v>299</v>
      </c>
      <c r="F188" s="18" t="s">
        <v>85</v>
      </c>
      <c r="G188" s="33">
        <v>0.36</v>
      </c>
      <c r="H188" s="34"/>
      <c r="I188" s="34">
        <f>ROUND(ROUND(H188,2)*ROUND(G188,3),2)</f>
        <v>0</v>
      </c>
      <c r="J188" s="18" t="s">
        <v>145</v>
      </c>
      <c r="K188" s="27"/>
      <c r="L188" s="27"/>
      <c r="M188" s="27"/>
      <c r="O188">
        <f>(I188*21)/100</f>
        <v>0</v>
      </c>
      <c r="P188" t="s">
        <v>27</v>
      </c>
    </row>
    <row r="189" spans="1:16" x14ac:dyDescent="0.2">
      <c r="A189" s="35" t="s">
        <v>64</v>
      </c>
      <c r="E189" s="25" t="s">
        <v>65</v>
      </c>
    </row>
    <row r="190" spans="1:16" x14ac:dyDescent="0.2">
      <c r="A190" s="36" t="s">
        <v>66</v>
      </c>
      <c r="E190" s="37" t="s">
        <v>65</v>
      </c>
    </row>
    <row r="191" spans="1:16" x14ac:dyDescent="0.2">
      <c r="A191" t="s">
        <v>67</v>
      </c>
      <c r="E191" s="25" t="s">
        <v>147</v>
      </c>
    </row>
    <row r="192" spans="1:16" x14ac:dyDescent="0.2">
      <c r="A192" s="27" t="s">
        <v>59</v>
      </c>
      <c r="B192" s="31" t="s">
        <v>300</v>
      </c>
      <c r="C192" s="31" t="s">
        <v>301</v>
      </c>
      <c r="D192" s="27" t="s">
        <v>65</v>
      </c>
      <c r="E192" s="32" t="s">
        <v>302</v>
      </c>
      <c r="F192" s="18" t="s">
        <v>85</v>
      </c>
      <c r="G192" s="33">
        <v>0.36</v>
      </c>
      <c r="H192" s="34"/>
      <c r="I192" s="34">
        <f>ROUND(ROUND(H192,2)*ROUND(G192,3),2)</f>
        <v>0</v>
      </c>
      <c r="J192" s="18" t="s">
        <v>145</v>
      </c>
      <c r="K192" s="27"/>
      <c r="L192" s="27"/>
      <c r="M192" s="27"/>
      <c r="O192">
        <f>(I192*21)/100</f>
        <v>0</v>
      </c>
      <c r="P192" t="s">
        <v>27</v>
      </c>
    </row>
    <row r="193" spans="1:16" x14ac:dyDescent="0.2">
      <c r="A193" s="35" t="s">
        <v>64</v>
      </c>
      <c r="E193" s="25" t="s">
        <v>65</v>
      </c>
    </row>
    <row r="194" spans="1:16" x14ac:dyDescent="0.2">
      <c r="A194" s="36" t="s">
        <v>66</v>
      </c>
      <c r="E194" s="37" t="s">
        <v>65</v>
      </c>
    </row>
    <row r="195" spans="1:16" x14ac:dyDescent="0.2">
      <c r="A195" t="s">
        <v>67</v>
      </c>
      <c r="E195" s="25" t="s">
        <v>147</v>
      </c>
    </row>
    <row r="196" spans="1:16" x14ac:dyDescent="0.2">
      <c r="A196" s="27" t="s">
        <v>59</v>
      </c>
      <c r="B196" s="31" t="s">
        <v>303</v>
      </c>
      <c r="C196" s="31" t="s">
        <v>304</v>
      </c>
      <c r="D196" s="27" t="s">
        <v>65</v>
      </c>
      <c r="E196" s="32" t="s">
        <v>305</v>
      </c>
      <c r="F196" s="18" t="s">
        <v>93</v>
      </c>
      <c r="G196" s="33">
        <v>1</v>
      </c>
      <c r="H196" s="34"/>
      <c r="I196" s="34">
        <f>ROUND(ROUND(H196,2)*ROUND(G196,3),2)</f>
        <v>0</v>
      </c>
      <c r="J196" s="18" t="s">
        <v>145</v>
      </c>
      <c r="K196" s="27"/>
      <c r="L196" s="27"/>
      <c r="M196" s="27"/>
      <c r="O196">
        <f>(I196*21)/100</f>
        <v>0</v>
      </c>
      <c r="P196" t="s">
        <v>27</v>
      </c>
    </row>
    <row r="197" spans="1:16" x14ac:dyDescent="0.2">
      <c r="A197" s="35" t="s">
        <v>64</v>
      </c>
      <c r="E197" s="25" t="s">
        <v>65</v>
      </c>
    </row>
    <row r="198" spans="1:16" x14ac:dyDescent="0.2">
      <c r="A198" s="36" t="s">
        <v>66</v>
      </c>
      <c r="E198" s="37" t="s">
        <v>65</v>
      </c>
    </row>
    <row r="199" spans="1:16" x14ac:dyDescent="0.2">
      <c r="A199" t="s">
        <v>67</v>
      </c>
      <c r="E199" s="25" t="s">
        <v>147</v>
      </c>
    </row>
    <row r="200" spans="1:16" x14ac:dyDescent="0.2">
      <c r="A200" s="27" t="s">
        <v>59</v>
      </c>
      <c r="B200" s="31" t="s">
        <v>306</v>
      </c>
      <c r="C200" s="31" t="s">
        <v>307</v>
      </c>
      <c r="D200" s="27" t="s">
        <v>65</v>
      </c>
      <c r="E200" s="32" t="s">
        <v>308</v>
      </c>
      <c r="F200" s="18" t="s">
        <v>93</v>
      </c>
      <c r="G200" s="33">
        <v>1</v>
      </c>
      <c r="H200" s="34"/>
      <c r="I200" s="34">
        <f>ROUND(ROUND(H200,2)*ROUND(G200,3),2)</f>
        <v>0</v>
      </c>
      <c r="J200" s="18" t="s">
        <v>145</v>
      </c>
      <c r="K200" s="27"/>
      <c r="L200" s="27"/>
      <c r="M200" s="27"/>
      <c r="O200">
        <f>(I200*21)/100</f>
        <v>0</v>
      </c>
      <c r="P200" t="s">
        <v>27</v>
      </c>
    </row>
    <row r="201" spans="1:16" x14ac:dyDescent="0.2">
      <c r="A201" s="35" t="s">
        <v>64</v>
      </c>
      <c r="E201" s="25" t="s">
        <v>65</v>
      </c>
    </row>
    <row r="202" spans="1:16" x14ac:dyDescent="0.2">
      <c r="A202" s="36" t="s">
        <v>66</v>
      </c>
      <c r="E202" s="37" t="s">
        <v>65</v>
      </c>
    </row>
    <row r="203" spans="1:16" x14ac:dyDescent="0.2">
      <c r="A203" t="s">
        <v>67</v>
      </c>
      <c r="E203" s="25" t="s">
        <v>147</v>
      </c>
    </row>
    <row r="204" spans="1:16" x14ac:dyDescent="0.2">
      <c r="A204" s="27" t="s">
        <v>59</v>
      </c>
      <c r="B204" s="31" t="s">
        <v>309</v>
      </c>
      <c r="C204" s="31" t="s">
        <v>310</v>
      </c>
      <c r="D204" s="27" t="s">
        <v>65</v>
      </c>
      <c r="E204" s="32" t="s">
        <v>311</v>
      </c>
      <c r="F204" s="18" t="s">
        <v>93</v>
      </c>
      <c r="G204" s="33">
        <v>1</v>
      </c>
      <c r="H204" s="34"/>
      <c r="I204" s="34">
        <f>ROUND(ROUND(H204,2)*ROUND(G204,3),2)</f>
        <v>0</v>
      </c>
      <c r="J204" s="18" t="s">
        <v>145</v>
      </c>
      <c r="K204" s="27"/>
      <c r="L204" s="27"/>
      <c r="M204" s="27"/>
      <c r="O204">
        <f>(I204*21)/100</f>
        <v>0</v>
      </c>
      <c r="P204" t="s">
        <v>27</v>
      </c>
    </row>
    <row r="205" spans="1:16" x14ac:dyDescent="0.2">
      <c r="A205" s="35" t="s">
        <v>64</v>
      </c>
      <c r="E205" s="25" t="s">
        <v>65</v>
      </c>
    </row>
    <row r="206" spans="1:16" x14ac:dyDescent="0.2">
      <c r="A206" s="36" t="s">
        <v>66</v>
      </c>
      <c r="E206" s="37" t="s">
        <v>65</v>
      </c>
    </row>
    <row r="207" spans="1:16" x14ac:dyDescent="0.2">
      <c r="A207" t="s">
        <v>67</v>
      </c>
      <c r="E207" s="25" t="s">
        <v>147</v>
      </c>
    </row>
    <row r="208" spans="1:16" x14ac:dyDescent="0.2">
      <c r="A208" s="27" t="s">
        <v>59</v>
      </c>
      <c r="B208" s="31" t="s">
        <v>312</v>
      </c>
      <c r="C208" s="31" t="s">
        <v>310</v>
      </c>
      <c r="D208" s="27" t="s">
        <v>33</v>
      </c>
      <c r="E208" s="32" t="s">
        <v>311</v>
      </c>
      <c r="F208" s="18" t="s">
        <v>93</v>
      </c>
      <c r="G208" s="33">
        <v>1</v>
      </c>
      <c r="H208" s="34"/>
      <c r="I208" s="34">
        <f>ROUND(ROUND(H208,2)*ROUND(G208,3),2)</f>
        <v>0</v>
      </c>
      <c r="J208" s="18" t="s">
        <v>145</v>
      </c>
      <c r="K208" s="27"/>
      <c r="L208" s="27"/>
      <c r="M208" s="27"/>
      <c r="O208">
        <f>(I208*21)/100</f>
        <v>0</v>
      </c>
      <c r="P208" t="s">
        <v>27</v>
      </c>
    </row>
    <row r="209" spans="1:16" x14ac:dyDescent="0.2">
      <c r="A209" s="35" t="s">
        <v>64</v>
      </c>
      <c r="E209" s="25" t="s">
        <v>65</v>
      </c>
    </row>
    <row r="210" spans="1:16" x14ac:dyDescent="0.2">
      <c r="A210" s="36" t="s">
        <v>66</v>
      </c>
      <c r="E210" s="37" t="s">
        <v>65</v>
      </c>
    </row>
    <row r="211" spans="1:16" x14ac:dyDescent="0.2">
      <c r="A211" t="s">
        <v>67</v>
      </c>
      <c r="E211" s="25" t="s">
        <v>147</v>
      </c>
    </row>
    <row r="212" spans="1:16" x14ac:dyDescent="0.2">
      <c r="A212" s="27" t="s">
        <v>59</v>
      </c>
      <c r="B212" s="31" t="s">
        <v>313</v>
      </c>
      <c r="C212" s="31" t="s">
        <v>314</v>
      </c>
      <c r="D212" s="27" t="s">
        <v>65</v>
      </c>
      <c r="E212" s="32" t="s">
        <v>315</v>
      </c>
      <c r="F212" s="18" t="s">
        <v>93</v>
      </c>
      <c r="G212" s="33">
        <v>1</v>
      </c>
      <c r="H212" s="34"/>
      <c r="I212" s="34">
        <f>ROUND(ROUND(H212,2)*ROUND(G212,3),2)</f>
        <v>0</v>
      </c>
      <c r="J212" s="18" t="s">
        <v>145</v>
      </c>
      <c r="K212" s="27"/>
      <c r="L212" s="27"/>
      <c r="M212" s="27"/>
      <c r="O212">
        <f>(I212*21)/100</f>
        <v>0</v>
      </c>
      <c r="P212" t="s">
        <v>27</v>
      </c>
    </row>
    <row r="213" spans="1:16" x14ac:dyDescent="0.2">
      <c r="A213" s="35" t="s">
        <v>64</v>
      </c>
      <c r="E213" s="25" t="s">
        <v>65</v>
      </c>
    </row>
    <row r="214" spans="1:16" x14ac:dyDescent="0.2">
      <c r="A214" s="36" t="s">
        <v>66</v>
      </c>
      <c r="E214" s="37" t="s">
        <v>65</v>
      </c>
    </row>
    <row r="215" spans="1:16" x14ac:dyDescent="0.2">
      <c r="A215" t="s">
        <v>67</v>
      </c>
      <c r="E215" s="25" t="s">
        <v>147</v>
      </c>
    </row>
    <row r="216" spans="1:16" x14ac:dyDescent="0.2">
      <c r="A216" s="27" t="s">
        <v>59</v>
      </c>
      <c r="B216" s="31" t="s">
        <v>316</v>
      </c>
      <c r="C216" s="31" t="s">
        <v>314</v>
      </c>
      <c r="D216" s="27" t="s">
        <v>33</v>
      </c>
      <c r="E216" s="32" t="s">
        <v>315</v>
      </c>
      <c r="F216" s="18" t="s">
        <v>93</v>
      </c>
      <c r="G216" s="33">
        <v>1</v>
      </c>
      <c r="H216" s="34"/>
      <c r="I216" s="34">
        <f>ROUND(ROUND(H216,2)*ROUND(G216,3),2)</f>
        <v>0</v>
      </c>
      <c r="J216" s="18" t="s">
        <v>145</v>
      </c>
      <c r="K216" s="27"/>
      <c r="L216" s="27"/>
      <c r="M216" s="27"/>
      <c r="O216">
        <f>(I216*21)/100</f>
        <v>0</v>
      </c>
      <c r="P216" t="s">
        <v>27</v>
      </c>
    </row>
    <row r="217" spans="1:16" x14ac:dyDescent="0.2">
      <c r="A217" s="35" t="s">
        <v>64</v>
      </c>
      <c r="E217" s="25" t="s">
        <v>65</v>
      </c>
    </row>
    <row r="218" spans="1:16" x14ac:dyDescent="0.2">
      <c r="A218" s="36" t="s">
        <v>66</v>
      </c>
      <c r="E218" s="37" t="s">
        <v>65</v>
      </c>
    </row>
    <row r="219" spans="1:16" x14ac:dyDescent="0.2">
      <c r="A219" t="s">
        <v>67</v>
      </c>
      <c r="E219" s="25" t="s">
        <v>147</v>
      </c>
    </row>
    <row r="220" spans="1:16" x14ac:dyDescent="0.2">
      <c r="A220" s="27" t="s">
        <v>59</v>
      </c>
      <c r="B220" s="31" t="s">
        <v>317</v>
      </c>
      <c r="C220" s="31" t="s">
        <v>318</v>
      </c>
      <c r="D220" s="27" t="s">
        <v>65</v>
      </c>
      <c r="E220" s="32" t="s">
        <v>319</v>
      </c>
      <c r="F220" s="18" t="s">
        <v>93</v>
      </c>
      <c r="G220" s="33">
        <v>1</v>
      </c>
      <c r="H220" s="34"/>
      <c r="I220" s="34">
        <f>ROUND(ROUND(H220,2)*ROUND(G220,3),2)</f>
        <v>0</v>
      </c>
      <c r="J220" s="18" t="s">
        <v>145</v>
      </c>
      <c r="K220" s="27"/>
      <c r="L220" s="27"/>
      <c r="M220" s="27"/>
      <c r="O220">
        <f>(I220*21)/100</f>
        <v>0</v>
      </c>
      <c r="P220" t="s">
        <v>27</v>
      </c>
    </row>
    <row r="221" spans="1:16" x14ac:dyDescent="0.2">
      <c r="A221" s="35" t="s">
        <v>64</v>
      </c>
      <c r="E221" s="25" t="s">
        <v>65</v>
      </c>
    </row>
    <row r="222" spans="1:16" x14ac:dyDescent="0.2">
      <c r="A222" s="36" t="s">
        <v>66</v>
      </c>
      <c r="E222" s="37" t="s">
        <v>65</v>
      </c>
    </row>
    <row r="223" spans="1:16" x14ac:dyDescent="0.2">
      <c r="A223" t="s">
        <v>67</v>
      </c>
      <c r="E223" s="25" t="s">
        <v>147</v>
      </c>
    </row>
    <row r="224" spans="1:16" x14ac:dyDescent="0.2">
      <c r="A224" s="27" t="s">
        <v>59</v>
      </c>
      <c r="B224" s="31" t="s">
        <v>320</v>
      </c>
      <c r="C224" s="31" t="s">
        <v>318</v>
      </c>
      <c r="D224" s="27" t="s">
        <v>33</v>
      </c>
      <c r="E224" s="32" t="s">
        <v>319</v>
      </c>
      <c r="F224" s="18" t="s">
        <v>93</v>
      </c>
      <c r="G224" s="33">
        <v>1</v>
      </c>
      <c r="H224" s="34"/>
      <c r="I224" s="34">
        <f>ROUND(ROUND(H224,2)*ROUND(G224,3),2)</f>
        <v>0</v>
      </c>
      <c r="J224" s="18" t="s">
        <v>145</v>
      </c>
      <c r="K224" s="27"/>
      <c r="L224" s="27"/>
      <c r="M224" s="27"/>
      <c r="O224">
        <f>(I224*21)/100</f>
        <v>0</v>
      </c>
      <c r="P224" t="s">
        <v>27</v>
      </c>
    </row>
    <row r="225" spans="1:16" x14ac:dyDescent="0.2">
      <c r="A225" s="35" t="s">
        <v>64</v>
      </c>
      <c r="E225" s="25" t="s">
        <v>65</v>
      </c>
    </row>
    <row r="226" spans="1:16" x14ac:dyDescent="0.2">
      <c r="A226" s="36" t="s">
        <v>66</v>
      </c>
      <c r="E226" s="37" t="s">
        <v>65</v>
      </c>
    </row>
    <row r="227" spans="1:16" x14ac:dyDescent="0.2">
      <c r="A227" t="s">
        <v>67</v>
      </c>
      <c r="E227" s="25" t="s">
        <v>147</v>
      </c>
    </row>
    <row r="228" spans="1:16" x14ac:dyDescent="0.2">
      <c r="A228" s="27" t="s">
        <v>59</v>
      </c>
      <c r="B228" s="31" t="s">
        <v>321</v>
      </c>
      <c r="C228" s="31" t="s">
        <v>322</v>
      </c>
      <c r="D228" s="27" t="s">
        <v>65</v>
      </c>
      <c r="E228" s="32" t="s">
        <v>323</v>
      </c>
      <c r="F228" s="18" t="s">
        <v>93</v>
      </c>
      <c r="G228" s="33">
        <v>2</v>
      </c>
      <c r="H228" s="34"/>
      <c r="I228" s="34">
        <f>ROUND(ROUND(H228,2)*ROUND(G228,3),2)</f>
        <v>0</v>
      </c>
      <c r="J228" s="18" t="s">
        <v>145</v>
      </c>
      <c r="K228" s="27"/>
      <c r="L228" s="27"/>
      <c r="M228" s="27"/>
      <c r="O228">
        <f>(I228*21)/100</f>
        <v>0</v>
      </c>
      <c r="P228" t="s">
        <v>27</v>
      </c>
    </row>
    <row r="229" spans="1:16" x14ac:dyDescent="0.2">
      <c r="A229" s="35" t="s">
        <v>64</v>
      </c>
      <c r="E229" s="25" t="s">
        <v>65</v>
      </c>
    </row>
    <row r="230" spans="1:16" x14ac:dyDescent="0.2">
      <c r="A230" s="36" t="s">
        <v>66</v>
      </c>
      <c r="E230" s="37" t="s">
        <v>65</v>
      </c>
    </row>
    <row r="231" spans="1:16" x14ac:dyDescent="0.2">
      <c r="A231" t="s">
        <v>67</v>
      </c>
      <c r="E231" s="25" t="s">
        <v>147</v>
      </c>
    </row>
    <row r="232" spans="1:16" x14ac:dyDescent="0.2">
      <c r="A232" s="27" t="s">
        <v>59</v>
      </c>
      <c r="B232" s="31" t="s">
        <v>324</v>
      </c>
      <c r="C232" s="31" t="s">
        <v>325</v>
      </c>
      <c r="D232" s="27" t="s">
        <v>65</v>
      </c>
      <c r="E232" s="32" t="s">
        <v>326</v>
      </c>
      <c r="F232" s="18" t="s">
        <v>93</v>
      </c>
      <c r="G232" s="33">
        <v>2</v>
      </c>
      <c r="H232" s="34"/>
      <c r="I232" s="34">
        <f>ROUND(ROUND(H232,2)*ROUND(G232,3),2)</f>
        <v>0</v>
      </c>
      <c r="J232" s="18" t="s">
        <v>145</v>
      </c>
      <c r="K232" s="27"/>
      <c r="L232" s="27"/>
      <c r="M232" s="27"/>
      <c r="O232">
        <f>(I232*21)/100</f>
        <v>0</v>
      </c>
      <c r="P232" t="s">
        <v>27</v>
      </c>
    </row>
    <row r="233" spans="1:16" x14ac:dyDescent="0.2">
      <c r="A233" s="35" t="s">
        <v>64</v>
      </c>
      <c r="E233" s="25" t="s">
        <v>65</v>
      </c>
    </row>
    <row r="234" spans="1:16" x14ac:dyDescent="0.2">
      <c r="A234" s="36" t="s">
        <v>66</v>
      </c>
      <c r="E234" s="37" t="s">
        <v>65</v>
      </c>
    </row>
    <row r="235" spans="1:16" x14ac:dyDescent="0.2">
      <c r="A235" t="s">
        <v>67</v>
      </c>
      <c r="E235" s="25" t="s">
        <v>147</v>
      </c>
    </row>
    <row r="236" spans="1:16" x14ac:dyDescent="0.2">
      <c r="A236" s="27" t="s">
        <v>59</v>
      </c>
      <c r="B236" s="31" t="s">
        <v>327</v>
      </c>
      <c r="C236" s="31" t="s">
        <v>328</v>
      </c>
      <c r="D236" s="27" t="s">
        <v>65</v>
      </c>
      <c r="E236" s="32" t="s">
        <v>329</v>
      </c>
      <c r="F236" s="18" t="s">
        <v>93</v>
      </c>
      <c r="G236" s="33">
        <v>4</v>
      </c>
      <c r="H236" s="34"/>
      <c r="I236" s="34">
        <f>ROUND(ROUND(H236,2)*ROUND(G236,3),2)</f>
        <v>0</v>
      </c>
      <c r="J236" s="18" t="s">
        <v>145</v>
      </c>
      <c r="K236" s="27"/>
      <c r="L236" s="27"/>
      <c r="M236" s="27"/>
      <c r="O236">
        <f>(I236*21)/100</f>
        <v>0</v>
      </c>
      <c r="P236" t="s">
        <v>27</v>
      </c>
    </row>
    <row r="237" spans="1:16" x14ac:dyDescent="0.2">
      <c r="A237" s="35" t="s">
        <v>64</v>
      </c>
      <c r="E237" s="25" t="s">
        <v>65</v>
      </c>
    </row>
    <row r="238" spans="1:16" x14ac:dyDescent="0.2">
      <c r="A238" s="36" t="s">
        <v>66</v>
      </c>
      <c r="E238" s="37" t="s">
        <v>65</v>
      </c>
    </row>
    <row r="239" spans="1:16" x14ac:dyDescent="0.2">
      <c r="A239" t="s">
        <v>67</v>
      </c>
      <c r="E239" s="25" t="s">
        <v>147</v>
      </c>
    </row>
    <row r="240" spans="1:16" x14ac:dyDescent="0.2">
      <c r="A240" s="27" t="s">
        <v>59</v>
      </c>
      <c r="B240" s="31" t="s">
        <v>330</v>
      </c>
      <c r="C240" s="31" t="s">
        <v>331</v>
      </c>
      <c r="D240" s="27" t="s">
        <v>65</v>
      </c>
      <c r="E240" s="32" t="s">
        <v>332</v>
      </c>
      <c r="F240" s="18" t="s">
        <v>93</v>
      </c>
      <c r="G240" s="33">
        <v>1</v>
      </c>
      <c r="H240" s="34"/>
      <c r="I240" s="34">
        <f>ROUND(ROUND(H240,2)*ROUND(G240,3),2)</f>
        <v>0</v>
      </c>
      <c r="J240" s="18" t="s">
        <v>145</v>
      </c>
      <c r="K240" s="27"/>
      <c r="L240" s="27"/>
      <c r="M240" s="27"/>
      <c r="O240">
        <f>(I240*21)/100</f>
        <v>0</v>
      </c>
      <c r="P240" t="s">
        <v>27</v>
      </c>
    </row>
    <row r="241" spans="1:16" x14ac:dyDescent="0.2">
      <c r="A241" s="35" t="s">
        <v>64</v>
      </c>
      <c r="E241" s="25" t="s">
        <v>65</v>
      </c>
    </row>
    <row r="242" spans="1:16" x14ac:dyDescent="0.2">
      <c r="A242" s="36" t="s">
        <v>66</v>
      </c>
      <c r="E242" s="37" t="s">
        <v>65</v>
      </c>
    </row>
    <row r="243" spans="1:16" x14ac:dyDescent="0.2">
      <c r="A243" t="s">
        <v>67</v>
      </c>
      <c r="E243" s="25" t="s">
        <v>147</v>
      </c>
    </row>
    <row r="244" spans="1:16" x14ac:dyDescent="0.2">
      <c r="A244" s="27" t="s">
        <v>59</v>
      </c>
      <c r="B244" s="31" t="s">
        <v>333</v>
      </c>
      <c r="C244" s="31" t="s">
        <v>334</v>
      </c>
      <c r="D244" s="27" t="s">
        <v>65</v>
      </c>
      <c r="E244" s="32" t="s">
        <v>335</v>
      </c>
      <c r="F244" s="18" t="s">
        <v>93</v>
      </c>
      <c r="G244" s="33">
        <v>1</v>
      </c>
      <c r="H244" s="34"/>
      <c r="I244" s="34">
        <f>ROUND(ROUND(H244,2)*ROUND(G244,3),2)</f>
        <v>0</v>
      </c>
      <c r="J244" s="18" t="s">
        <v>145</v>
      </c>
      <c r="K244" s="27"/>
      <c r="L244" s="27"/>
      <c r="M244" s="27"/>
      <c r="O244">
        <f>(I244*21)/100</f>
        <v>0</v>
      </c>
      <c r="P244" t="s">
        <v>27</v>
      </c>
    </row>
    <row r="245" spans="1:16" x14ac:dyDescent="0.2">
      <c r="A245" s="35" t="s">
        <v>64</v>
      </c>
      <c r="E245" s="25" t="s">
        <v>65</v>
      </c>
    </row>
    <row r="246" spans="1:16" x14ac:dyDescent="0.2">
      <c r="A246" s="36" t="s">
        <v>66</v>
      </c>
      <c r="E246" s="37" t="s">
        <v>65</v>
      </c>
    </row>
    <row r="247" spans="1:16" x14ac:dyDescent="0.2">
      <c r="A247" t="s">
        <v>67</v>
      </c>
      <c r="E247" s="25" t="s">
        <v>147</v>
      </c>
    </row>
    <row r="248" spans="1:16" x14ac:dyDescent="0.2">
      <c r="A248" s="27" t="s">
        <v>59</v>
      </c>
      <c r="B248" s="31" t="s">
        <v>336</v>
      </c>
      <c r="C248" s="31" t="s">
        <v>337</v>
      </c>
      <c r="D248" s="27" t="s">
        <v>65</v>
      </c>
      <c r="E248" s="32" t="s">
        <v>338</v>
      </c>
      <c r="F248" s="18" t="s">
        <v>93</v>
      </c>
      <c r="G248" s="33">
        <v>1</v>
      </c>
      <c r="H248" s="34"/>
      <c r="I248" s="34">
        <f>ROUND(ROUND(H248,2)*ROUND(G248,3),2)</f>
        <v>0</v>
      </c>
      <c r="J248" s="18" t="s">
        <v>145</v>
      </c>
      <c r="K248" s="27"/>
      <c r="L248" s="27"/>
      <c r="M248" s="27"/>
      <c r="O248">
        <f>(I248*21)/100</f>
        <v>0</v>
      </c>
      <c r="P248" t="s">
        <v>27</v>
      </c>
    </row>
    <row r="249" spans="1:16" x14ac:dyDescent="0.2">
      <c r="A249" s="35" t="s">
        <v>64</v>
      </c>
      <c r="E249" s="25" t="s">
        <v>65</v>
      </c>
    </row>
    <row r="250" spans="1:16" x14ac:dyDescent="0.2">
      <c r="A250" s="36" t="s">
        <v>66</v>
      </c>
      <c r="E250" s="37" t="s">
        <v>65</v>
      </c>
    </row>
    <row r="251" spans="1:16" x14ac:dyDescent="0.2">
      <c r="A251" t="s">
        <v>67</v>
      </c>
      <c r="E251" s="25" t="s">
        <v>147</v>
      </c>
    </row>
    <row r="252" spans="1:16" x14ac:dyDescent="0.2">
      <c r="A252" s="27" t="s">
        <v>59</v>
      </c>
      <c r="B252" s="31" t="s">
        <v>339</v>
      </c>
      <c r="C252" s="31" t="s">
        <v>340</v>
      </c>
      <c r="D252" s="27" t="s">
        <v>65</v>
      </c>
      <c r="E252" s="32" t="s">
        <v>341</v>
      </c>
      <c r="F252" s="18" t="s">
        <v>93</v>
      </c>
      <c r="G252" s="33">
        <v>1</v>
      </c>
      <c r="H252" s="34"/>
      <c r="I252" s="34">
        <f>ROUND(ROUND(H252,2)*ROUND(G252,3),2)</f>
        <v>0</v>
      </c>
      <c r="J252" s="18" t="s">
        <v>145</v>
      </c>
      <c r="K252" s="27"/>
      <c r="L252" s="27"/>
      <c r="M252" s="27"/>
      <c r="O252">
        <f>(I252*21)/100</f>
        <v>0</v>
      </c>
      <c r="P252" t="s">
        <v>27</v>
      </c>
    </row>
    <row r="253" spans="1:16" x14ac:dyDescent="0.2">
      <c r="A253" s="35" t="s">
        <v>64</v>
      </c>
      <c r="E253" s="25" t="s">
        <v>65</v>
      </c>
    </row>
    <row r="254" spans="1:16" x14ac:dyDescent="0.2">
      <c r="A254" s="36" t="s">
        <v>66</v>
      </c>
      <c r="E254" s="37" t="s">
        <v>65</v>
      </c>
    </row>
    <row r="255" spans="1:16" x14ac:dyDescent="0.2">
      <c r="A255" t="s">
        <v>67</v>
      </c>
      <c r="E255" s="25" t="s">
        <v>147</v>
      </c>
    </row>
    <row r="256" spans="1:16" x14ac:dyDescent="0.2">
      <c r="A256" s="27" t="s">
        <v>59</v>
      </c>
      <c r="B256" s="31" t="s">
        <v>342</v>
      </c>
      <c r="C256" s="31" t="s">
        <v>343</v>
      </c>
      <c r="D256" s="27" t="s">
        <v>65</v>
      </c>
      <c r="E256" s="32" t="s">
        <v>344</v>
      </c>
      <c r="F256" s="18" t="s">
        <v>93</v>
      </c>
      <c r="G256" s="33">
        <v>1</v>
      </c>
      <c r="H256" s="34"/>
      <c r="I256" s="34">
        <f>ROUND(ROUND(H256,2)*ROUND(G256,3),2)</f>
        <v>0</v>
      </c>
      <c r="J256" s="18" t="s">
        <v>145</v>
      </c>
      <c r="K256" s="27"/>
      <c r="L256" s="27"/>
      <c r="M256" s="27"/>
      <c r="O256">
        <f>(I256*21)/100</f>
        <v>0</v>
      </c>
      <c r="P256" t="s">
        <v>27</v>
      </c>
    </row>
    <row r="257" spans="1:16" x14ac:dyDescent="0.2">
      <c r="A257" s="35" t="s">
        <v>64</v>
      </c>
      <c r="E257" s="25" t="s">
        <v>65</v>
      </c>
    </row>
    <row r="258" spans="1:16" x14ac:dyDescent="0.2">
      <c r="A258" s="36" t="s">
        <v>66</v>
      </c>
      <c r="E258" s="37" t="s">
        <v>65</v>
      </c>
    </row>
    <row r="259" spans="1:16" x14ac:dyDescent="0.2">
      <c r="A259" t="s">
        <v>67</v>
      </c>
      <c r="E259" s="25" t="s">
        <v>147</v>
      </c>
    </row>
    <row r="260" spans="1:16" x14ac:dyDescent="0.2">
      <c r="A260" s="27" t="s">
        <v>59</v>
      </c>
      <c r="B260" s="31" t="s">
        <v>345</v>
      </c>
      <c r="C260" s="31" t="s">
        <v>346</v>
      </c>
      <c r="D260" s="27" t="s">
        <v>65</v>
      </c>
      <c r="E260" s="32" t="s">
        <v>347</v>
      </c>
      <c r="F260" s="18" t="s">
        <v>93</v>
      </c>
      <c r="G260" s="33">
        <v>1</v>
      </c>
      <c r="H260" s="34"/>
      <c r="I260" s="34">
        <f>ROUND(ROUND(H260,2)*ROUND(G260,3),2)</f>
        <v>0</v>
      </c>
      <c r="J260" s="18" t="s">
        <v>145</v>
      </c>
      <c r="K260" s="27"/>
      <c r="L260" s="27"/>
      <c r="M260" s="27"/>
      <c r="O260">
        <f>(I260*21)/100</f>
        <v>0</v>
      </c>
      <c r="P260" t="s">
        <v>27</v>
      </c>
    </row>
    <row r="261" spans="1:16" x14ac:dyDescent="0.2">
      <c r="A261" s="35" t="s">
        <v>64</v>
      </c>
      <c r="E261" s="25" t="s">
        <v>65</v>
      </c>
    </row>
    <row r="262" spans="1:16" x14ac:dyDescent="0.2">
      <c r="A262" s="36" t="s">
        <v>66</v>
      </c>
      <c r="E262" s="37" t="s">
        <v>65</v>
      </c>
    </row>
    <row r="263" spans="1:16" x14ac:dyDescent="0.2">
      <c r="A263" t="s">
        <v>67</v>
      </c>
      <c r="E263" s="25" t="s">
        <v>147</v>
      </c>
    </row>
    <row r="264" spans="1:16" x14ac:dyDescent="0.2">
      <c r="A264" s="27" t="s">
        <v>59</v>
      </c>
      <c r="B264" s="31" t="s">
        <v>348</v>
      </c>
      <c r="C264" s="31" t="s">
        <v>349</v>
      </c>
      <c r="D264" s="27" t="s">
        <v>65</v>
      </c>
      <c r="E264" s="32" t="s">
        <v>350</v>
      </c>
      <c r="F264" s="18" t="s">
        <v>93</v>
      </c>
      <c r="G264" s="33">
        <v>1</v>
      </c>
      <c r="H264" s="34"/>
      <c r="I264" s="34">
        <f>ROUND(ROUND(H264,2)*ROUND(G264,3),2)</f>
        <v>0</v>
      </c>
      <c r="J264" s="18" t="s">
        <v>145</v>
      </c>
      <c r="K264" s="27"/>
      <c r="L264" s="27"/>
      <c r="M264" s="27"/>
      <c r="O264">
        <f>(I264*21)/100</f>
        <v>0</v>
      </c>
      <c r="P264" t="s">
        <v>27</v>
      </c>
    </row>
    <row r="265" spans="1:16" x14ac:dyDescent="0.2">
      <c r="A265" s="35" t="s">
        <v>64</v>
      </c>
      <c r="E265" s="25" t="s">
        <v>65</v>
      </c>
    </row>
    <row r="266" spans="1:16" x14ac:dyDescent="0.2">
      <c r="A266" s="36" t="s">
        <v>66</v>
      </c>
      <c r="E266" s="37" t="s">
        <v>65</v>
      </c>
    </row>
    <row r="267" spans="1:16" x14ac:dyDescent="0.2">
      <c r="A267" t="s">
        <v>67</v>
      </c>
      <c r="E267" s="25" t="s">
        <v>147</v>
      </c>
    </row>
    <row r="268" spans="1:16" x14ac:dyDescent="0.2">
      <c r="A268" s="27" t="s">
        <v>59</v>
      </c>
      <c r="B268" s="31" t="s">
        <v>351</v>
      </c>
      <c r="C268" s="31" t="s">
        <v>352</v>
      </c>
      <c r="D268" s="27" t="s">
        <v>65</v>
      </c>
      <c r="E268" s="32" t="s">
        <v>353</v>
      </c>
      <c r="F268" s="18" t="s">
        <v>93</v>
      </c>
      <c r="G268" s="33">
        <v>1</v>
      </c>
      <c r="H268" s="34"/>
      <c r="I268" s="34">
        <f>ROUND(ROUND(H268,2)*ROUND(G268,3),2)</f>
        <v>0</v>
      </c>
      <c r="J268" s="18" t="s">
        <v>145</v>
      </c>
      <c r="K268" s="27"/>
      <c r="L268" s="27"/>
      <c r="M268" s="27"/>
      <c r="O268">
        <f>(I268*21)/100</f>
        <v>0</v>
      </c>
      <c r="P268" t="s">
        <v>27</v>
      </c>
    </row>
    <row r="269" spans="1:16" x14ac:dyDescent="0.2">
      <c r="A269" s="35" t="s">
        <v>64</v>
      </c>
      <c r="E269" s="25" t="s">
        <v>65</v>
      </c>
    </row>
    <row r="270" spans="1:16" x14ac:dyDescent="0.2">
      <c r="A270" s="36" t="s">
        <v>66</v>
      </c>
      <c r="E270" s="37" t="s">
        <v>65</v>
      </c>
    </row>
    <row r="271" spans="1:16" x14ac:dyDescent="0.2">
      <c r="A271" t="s">
        <v>67</v>
      </c>
      <c r="E271" s="25" t="s">
        <v>147</v>
      </c>
    </row>
    <row r="272" spans="1:16" x14ac:dyDescent="0.2">
      <c r="A272" s="27" t="s">
        <v>59</v>
      </c>
      <c r="B272" s="31" t="s">
        <v>354</v>
      </c>
      <c r="C272" s="31" t="s">
        <v>355</v>
      </c>
      <c r="D272" s="27" t="s">
        <v>65</v>
      </c>
      <c r="E272" s="32" t="s">
        <v>356</v>
      </c>
      <c r="F272" s="18" t="s">
        <v>93</v>
      </c>
      <c r="G272" s="33">
        <v>1</v>
      </c>
      <c r="H272" s="34"/>
      <c r="I272" s="34">
        <f>ROUND(ROUND(H272,2)*ROUND(G272,3),2)</f>
        <v>0</v>
      </c>
      <c r="J272" s="18" t="s">
        <v>145</v>
      </c>
      <c r="K272" s="27"/>
      <c r="L272" s="27"/>
      <c r="M272" s="27"/>
      <c r="O272">
        <f>(I272*21)/100</f>
        <v>0</v>
      </c>
      <c r="P272" t="s">
        <v>27</v>
      </c>
    </row>
    <row r="273" spans="1:16" x14ac:dyDescent="0.2">
      <c r="A273" s="35" t="s">
        <v>64</v>
      </c>
      <c r="E273" s="25" t="s">
        <v>65</v>
      </c>
    </row>
    <row r="274" spans="1:16" x14ac:dyDescent="0.2">
      <c r="A274" s="36" t="s">
        <v>66</v>
      </c>
      <c r="E274" s="37" t="s">
        <v>65</v>
      </c>
    </row>
    <row r="275" spans="1:16" x14ac:dyDescent="0.2">
      <c r="A275" t="s">
        <v>67</v>
      </c>
      <c r="E275" s="25" t="s">
        <v>147</v>
      </c>
    </row>
    <row r="276" spans="1:16" x14ac:dyDescent="0.2">
      <c r="A276" s="27" t="s">
        <v>59</v>
      </c>
      <c r="B276" s="31" t="s">
        <v>357</v>
      </c>
      <c r="C276" s="31" t="s">
        <v>358</v>
      </c>
      <c r="D276" s="27" t="s">
        <v>65</v>
      </c>
      <c r="E276" s="32" t="s">
        <v>359</v>
      </c>
      <c r="F276" s="18" t="s">
        <v>93</v>
      </c>
      <c r="G276" s="33">
        <v>1</v>
      </c>
      <c r="H276" s="34"/>
      <c r="I276" s="34">
        <f>ROUND(ROUND(H276,2)*ROUND(G276,3),2)</f>
        <v>0</v>
      </c>
      <c r="J276" s="18" t="s">
        <v>145</v>
      </c>
      <c r="K276" s="27"/>
      <c r="L276" s="27"/>
      <c r="M276" s="27"/>
      <c r="O276">
        <f>(I276*21)/100</f>
        <v>0</v>
      </c>
      <c r="P276" t="s">
        <v>27</v>
      </c>
    </row>
    <row r="277" spans="1:16" x14ac:dyDescent="0.2">
      <c r="A277" s="35" t="s">
        <v>64</v>
      </c>
      <c r="E277" s="25" t="s">
        <v>65</v>
      </c>
    </row>
    <row r="278" spans="1:16" x14ac:dyDescent="0.2">
      <c r="A278" s="36" t="s">
        <v>66</v>
      </c>
      <c r="E278" s="37" t="s">
        <v>65</v>
      </c>
    </row>
    <row r="279" spans="1:16" x14ac:dyDescent="0.2">
      <c r="A279" t="s">
        <v>67</v>
      </c>
      <c r="E279" s="25" t="s">
        <v>147</v>
      </c>
    </row>
    <row r="280" spans="1:16" x14ac:dyDescent="0.2">
      <c r="A280" s="27" t="s">
        <v>59</v>
      </c>
      <c r="B280" s="31" t="s">
        <v>360</v>
      </c>
      <c r="C280" s="31" t="s">
        <v>361</v>
      </c>
      <c r="D280" s="27" t="s">
        <v>65</v>
      </c>
      <c r="E280" s="32" t="s">
        <v>362</v>
      </c>
      <c r="F280" s="18" t="s">
        <v>93</v>
      </c>
      <c r="G280" s="33">
        <v>1</v>
      </c>
      <c r="H280" s="34"/>
      <c r="I280" s="34">
        <f>ROUND(ROUND(H280,2)*ROUND(G280,3),2)</f>
        <v>0</v>
      </c>
      <c r="J280" s="18" t="s">
        <v>145</v>
      </c>
      <c r="K280" s="27"/>
      <c r="L280" s="27"/>
      <c r="M280" s="27"/>
      <c r="O280">
        <f>(I280*21)/100</f>
        <v>0</v>
      </c>
      <c r="P280" t="s">
        <v>27</v>
      </c>
    </row>
    <row r="281" spans="1:16" x14ac:dyDescent="0.2">
      <c r="A281" s="35" t="s">
        <v>64</v>
      </c>
      <c r="E281" s="25" t="s">
        <v>65</v>
      </c>
    </row>
    <row r="282" spans="1:16" x14ac:dyDescent="0.2">
      <c r="A282" s="36" t="s">
        <v>66</v>
      </c>
      <c r="E282" s="37" t="s">
        <v>65</v>
      </c>
    </row>
    <row r="283" spans="1:16" x14ac:dyDescent="0.2">
      <c r="A283" t="s">
        <v>67</v>
      </c>
      <c r="E283" s="25" t="s">
        <v>147</v>
      </c>
    </row>
    <row r="284" spans="1:16" x14ac:dyDescent="0.2">
      <c r="A284" s="27" t="s">
        <v>59</v>
      </c>
      <c r="B284" s="31" t="s">
        <v>363</v>
      </c>
      <c r="C284" s="31" t="s">
        <v>364</v>
      </c>
      <c r="D284" s="27" t="s">
        <v>65</v>
      </c>
      <c r="E284" s="32" t="s">
        <v>365</v>
      </c>
      <c r="F284" s="18" t="s">
        <v>93</v>
      </c>
      <c r="G284" s="33">
        <v>1</v>
      </c>
      <c r="H284" s="34"/>
      <c r="I284" s="34">
        <f>ROUND(ROUND(H284,2)*ROUND(G284,3),2)</f>
        <v>0</v>
      </c>
      <c r="J284" s="18" t="s">
        <v>145</v>
      </c>
      <c r="K284" s="27"/>
      <c r="L284" s="27"/>
      <c r="M284" s="27"/>
      <c r="O284">
        <f>(I284*21)/100</f>
        <v>0</v>
      </c>
      <c r="P284" t="s">
        <v>27</v>
      </c>
    </row>
    <row r="285" spans="1:16" x14ac:dyDescent="0.2">
      <c r="A285" s="35" t="s">
        <v>64</v>
      </c>
      <c r="E285" s="25" t="s">
        <v>65</v>
      </c>
    </row>
    <row r="286" spans="1:16" x14ac:dyDescent="0.2">
      <c r="A286" s="36" t="s">
        <v>66</v>
      </c>
      <c r="E286" s="37" t="s">
        <v>65</v>
      </c>
    </row>
    <row r="287" spans="1:16" x14ac:dyDescent="0.2">
      <c r="A287" t="s">
        <v>67</v>
      </c>
      <c r="E287" s="25" t="s">
        <v>147</v>
      </c>
    </row>
    <row r="288" spans="1:16" x14ac:dyDescent="0.2">
      <c r="A288" s="27" t="s">
        <v>59</v>
      </c>
      <c r="B288" s="31" t="s">
        <v>366</v>
      </c>
      <c r="C288" s="31" t="s">
        <v>367</v>
      </c>
      <c r="D288" s="27" t="s">
        <v>65</v>
      </c>
      <c r="E288" s="32" t="s">
        <v>368</v>
      </c>
      <c r="F288" s="18" t="s">
        <v>93</v>
      </c>
      <c r="G288" s="33">
        <v>1</v>
      </c>
      <c r="H288" s="34"/>
      <c r="I288" s="34">
        <f>ROUND(ROUND(H288,2)*ROUND(G288,3),2)</f>
        <v>0</v>
      </c>
      <c r="J288" s="18" t="s">
        <v>145</v>
      </c>
      <c r="K288" s="27"/>
      <c r="L288" s="27"/>
      <c r="M288" s="27"/>
      <c r="O288">
        <f>(I288*21)/100</f>
        <v>0</v>
      </c>
      <c r="P288" t="s">
        <v>27</v>
      </c>
    </row>
    <row r="289" spans="1:16" x14ac:dyDescent="0.2">
      <c r="A289" s="35" t="s">
        <v>64</v>
      </c>
      <c r="E289" s="25" t="s">
        <v>65</v>
      </c>
    </row>
    <row r="290" spans="1:16" x14ac:dyDescent="0.2">
      <c r="A290" s="36" t="s">
        <v>66</v>
      </c>
      <c r="E290" s="37" t="s">
        <v>65</v>
      </c>
    </row>
    <row r="291" spans="1:16" x14ac:dyDescent="0.2">
      <c r="A291" t="s">
        <v>67</v>
      </c>
      <c r="E291" s="25" t="s">
        <v>147</v>
      </c>
    </row>
    <row r="292" spans="1:16" ht="25.5" x14ac:dyDescent="0.2">
      <c r="A292" s="27" t="s">
        <v>59</v>
      </c>
      <c r="B292" s="31" t="s">
        <v>369</v>
      </c>
      <c r="C292" s="31" t="s">
        <v>370</v>
      </c>
      <c r="D292" s="27" t="s">
        <v>65</v>
      </c>
      <c r="E292" s="32" t="s">
        <v>371</v>
      </c>
      <c r="F292" s="18" t="s">
        <v>93</v>
      </c>
      <c r="G292" s="33">
        <v>4</v>
      </c>
      <c r="H292" s="34"/>
      <c r="I292" s="34">
        <f>ROUND(ROUND(H292,2)*ROUND(G292,3),2)</f>
        <v>0</v>
      </c>
      <c r="J292" s="18" t="s">
        <v>145</v>
      </c>
      <c r="K292" s="27"/>
      <c r="L292" s="27"/>
      <c r="M292" s="27"/>
      <c r="O292">
        <f>(I292*21)/100</f>
        <v>0</v>
      </c>
      <c r="P292" t="s">
        <v>27</v>
      </c>
    </row>
    <row r="293" spans="1:16" x14ac:dyDescent="0.2">
      <c r="A293" s="35" t="s">
        <v>64</v>
      </c>
      <c r="E293" s="25" t="s">
        <v>65</v>
      </c>
    </row>
    <row r="294" spans="1:16" x14ac:dyDescent="0.2">
      <c r="A294" s="36" t="s">
        <v>66</v>
      </c>
      <c r="E294" s="37" t="s">
        <v>65</v>
      </c>
    </row>
    <row r="295" spans="1:16" x14ac:dyDescent="0.2">
      <c r="A295" t="s">
        <v>67</v>
      </c>
      <c r="E295" s="25" t="s">
        <v>147</v>
      </c>
    </row>
    <row r="296" spans="1:16" x14ac:dyDescent="0.2">
      <c r="A296" s="27" t="s">
        <v>59</v>
      </c>
      <c r="B296" s="31" t="s">
        <v>372</v>
      </c>
      <c r="C296" s="31" t="s">
        <v>373</v>
      </c>
      <c r="D296" s="27" t="s">
        <v>65</v>
      </c>
      <c r="E296" s="32" t="s">
        <v>374</v>
      </c>
      <c r="F296" s="18" t="s">
        <v>93</v>
      </c>
      <c r="G296" s="33">
        <v>4</v>
      </c>
      <c r="H296" s="34"/>
      <c r="I296" s="34">
        <f>ROUND(ROUND(H296,2)*ROUND(G296,3),2)</f>
        <v>0</v>
      </c>
      <c r="J296" s="18" t="s">
        <v>145</v>
      </c>
      <c r="K296" s="27"/>
      <c r="L296" s="27"/>
      <c r="M296" s="27"/>
      <c r="O296">
        <f>(I296*21)/100</f>
        <v>0</v>
      </c>
      <c r="P296" t="s">
        <v>27</v>
      </c>
    </row>
    <row r="297" spans="1:16" x14ac:dyDescent="0.2">
      <c r="A297" s="35" t="s">
        <v>64</v>
      </c>
      <c r="E297" s="25" t="s">
        <v>65</v>
      </c>
    </row>
    <row r="298" spans="1:16" x14ac:dyDescent="0.2">
      <c r="A298" s="36" t="s">
        <v>66</v>
      </c>
      <c r="E298" s="37" t="s">
        <v>65</v>
      </c>
    </row>
    <row r="299" spans="1:16" x14ac:dyDescent="0.2">
      <c r="A299" t="s">
        <v>67</v>
      </c>
      <c r="E299" s="25" t="s">
        <v>147</v>
      </c>
    </row>
    <row r="300" spans="1:16" x14ac:dyDescent="0.2">
      <c r="A300" s="27" t="s">
        <v>59</v>
      </c>
      <c r="B300" s="31" t="s">
        <v>375</v>
      </c>
      <c r="C300" s="31" t="s">
        <v>376</v>
      </c>
      <c r="D300" s="27" t="s">
        <v>65</v>
      </c>
      <c r="E300" s="32" t="s">
        <v>377</v>
      </c>
      <c r="F300" s="18" t="s">
        <v>93</v>
      </c>
      <c r="G300" s="33">
        <v>2</v>
      </c>
      <c r="H300" s="34"/>
      <c r="I300" s="34">
        <f>ROUND(ROUND(H300,2)*ROUND(G300,3),2)</f>
        <v>0</v>
      </c>
      <c r="J300" s="18" t="s">
        <v>145</v>
      </c>
      <c r="K300" s="27"/>
      <c r="L300" s="27"/>
      <c r="M300" s="27"/>
      <c r="O300">
        <f>(I300*21)/100</f>
        <v>0</v>
      </c>
      <c r="P300" t="s">
        <v>27</v>
      </c>
    </row>
    <row r="301" spans="1:16" x14ac:dyDescent="0.2">
      <c r="A301" s="35" t="s">
        <v>64</v>
      </c>
      <c r="E301" s="25" t="s">
        <v>65</v>
      </c>
    </row>
    <row r="302" spans="1:16" x14ac:dyDescent="0.2">
      <c r="A302" s="36" t="s">
        <v>66</v>
      </c>
      <c r="E302" s="37" t="s">
        <v>65</v>
      </c>
    </row>
    <row r="303" spans="1:16" x14ac:dyDescent="0.2">
      <c r="A303" t="s">
        <v>67</v>
      </c>
      <c r="E303" s="25" t="s">
        <v>147</v>
      </c>
    </row>
    <row r="304" spans="1:16" x14ac:dyDescent="0.2">
      <c r="A304" s="27" t="s">
        <v>59</v>
      </c>
      <c r="B304" s="31" t="s">
        <v>378</v>
      </c>
      <c r="C304" s="31" t="s">
        <v>379</v>
      </c>
      <c r="D304" s="27" t="s">
        <v>65</v>
      </c>
      <c r="E304" s="32" t="s">
        <v>380</v>
      </c>
      <c r="F304" s="18" t="s">
        <v>381</v>
      </c>
      <c r="G304" s="33">
        <v>2</v>
      </c>
      <c r="H304" s="34"/>
      <c r="I304" s="34">
        <f>ROUND(ROUND(H304,2)*ROUND(G304,3),2)</f>
        <v>0</v>
      </c>
      <c r="J304" s="18" t="s">
        <v>145</v>
      </c>
      <c r="K304" s="27"/>
      <c r="L304" s="27"/>
      <c r="M304" s="27"/>
      <c r="O304">
        <f>(I304*21)/100</f>
        <v>0</v>
      </c>
      <c r="P304" t="s">
        <v>27</v>
      </c>
    </row>
    <row r="305" spans="1:5" x14ac:dyDescent="0.2">
      <c r="A305" s="35" t="s">
        <v>64</v>
      </c>
      <c r="E305" s="25" t="s">
        <v>65</v>
      </c>
    </row>
    <row r="306" spans="1:5" x14ac:dyDescent="0.2">
      <c r="A306" s="36" t="s">
        <v>66</v>
      </c>
      <c r="E306" s="37" t="s">
        <v>65</v>
      </c>
    </row>
    <row r="307" spans="1:5" x14ac:dyDescent="0.2">
      <c r="A307" t="s">
        <v>67</v>
      </c>
      <c r="E307" s="25" t="s">
        <v>147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210"/>
  <sheetViews>
    <sheetView workbookViewId="0">
      <pane ySplit="8" topLeftCell="A213" activePane="bottomLeft" state="frozen"/>
      <selection pane="bottomLeft" activeCell="N229" sqref="N22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12"/>
      <c r="D1" s="12"/>
      <c r="E1" s="13"/>
      <c r="F1" s="12"/>
      <c r="G1" s="12"/>
      <c r="H1" s="12"/>
      <c r="I1" s="12"/>
      <c r="J1" s="12"/>
      <c r="K1" s="12"/>
      <c r="L1" s="12"/>
      <c r="M1" s="12"/>
      <c r="P1" t="s">
        <v>26</v>
      </c>
    </row>
    <row r="2" spans="1:18" ht="39.950000000000003" customHeight="1" x14ac:dyDescent="0.2">
      <c r="B2" s="12"/>
      <c r="D2" s="12"/>
      <c r="E2" s="14" t="s">
        <v>13</v>
      </c>
      <c r="F2" s="12"/>
      <c r="G2" s="12"/>
      <c r="H2" s="19"/>
      <c r="I2" s="19"/>
      <c r="J2" s="12"/>
      <c r="K2" s="12"/>
      <c r="L2" s="12"/>
      <c r="M2" s="12"/>
      <c r="O2">
        <f>0+O9+O38+O43+O48+O97+O110+O143+O168+O201+O206</f>
        <v>0</v>
      </c>
      <c r="P2" t="s">
        <v>26</v>
      </c>
    </row>
    <row r="3" spans="1:18" ht="39.950000000000003" customHeight="1" x14ac:dyDescent="0.2">
      <c r="A3" t="s">
        <v>12</v>
      </c>
      <c r="B3" s="21" t="s">
        <v>14</v>
      </c>
      <c r="C3" s="5" t="s">
        <v>15</v>
      </c>
      <c r="D3" s="10"/>
      <c r="E3" s="4" t="s">
        <v>16</v>
      </c>
      <c r="F3" s="10"/>
      <c r="H3" s="18" t="s">
        <v>384</v>
      </c>
      <c r="I3" s="34">
        <f>0+I9+I38+I43+I48+I97+I110+I143+I168+I201+I206</f>
        <v>0</v>
      </c>
      <c r="J3" s="20" t="s">
        <v>0</v>
      </c>
      <c r="O3" t="s">
        <v>23</v>
      </c>
      <c r="P3" t="s">
        <v>27</v>
      </c>
    </row>
    <row r="4" spans="1:18" ht="39.950000000000003" customHeight="1" x14ac:dyDescent="0.2">
      <c r="A4" t="s">
        <v>17</v>
      </c>
      <c r="B4" s="21" t="s">
        <v>18</v>
      </c>
      <c r="C4" s="5" t="s">
        <v>382</v>
      </c>
      <c r="D4" s="10"/>
      <c r="E4" s="4" t="s">
        <v>383</v>
      </c>
      <c r="F4" s="10"/>
      <c r="O4" t="s">
        <v>24</v>
      </c>
      <c r="P4" t="s">
        <v>27</v>
      </c>
    </row>
    <row r="5" spans="1:18" ht="39.950000000000003" customHeight="1" x14ac:dyDescent="0.2">
      <c r="A5" t="s">
        <v>21</v>
      </c>
      <c r="B5" s="23" t="s">
        <v>22</v>
      </c>
      <c r="C5" s="3" t="s">
        <v>384</v>
      </c>
      <c r="D5" s="10"/>
      <c r="E5" s="2" t="s">
        <v>385</v>
      </c>
      <c r="F5" s="10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  <c r="K6" s="1" t="s">
        <v>49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2" t="s">
        <v>43</v>
      </c>
      <c r="I7" s="22" t="s">
        <v>45</v>
      </c>
      <c r="J7" s="1"/>
      <c r="K7" s="22" t="s">
        <v>50</v>
      </c>
      <c r="L7" s="22" t="s">
        <v>51</v>
      </c>
      <c r="M7" s="22" t="s">
        <v>52</v>
      </c>
    </row>
    <row r="8" spans="1:18" ht="12.75" customHeight="1" x14ac:dyDescent="0.2">
      <c r="A8" s="22" t="s">
        <v>31</v>
      </c>
      <c r="B8" s="22" t="s">
        <v>33</v>
      </c>
      <c r="C8" s="22" t="s">
        <v>27</v>
      </c>
      <c r="D8" s="22" t="s">
        <v>26</v>
      </c>
      <c r="E8" s="22" t="s">
        <v>37</v>
      </c>
      <c r="F8" s="22" t="s">
        <v>39</v>
      </c>
      <c r="G8" s="22" t="s">
        <v>41</v>
      </c>
      <c r="H8" s="22" t="s">
        <v>44</v>
      </c>
      <c r="I8" s="22" t="s">
        <v>46</v>
      </c>
      <c r="J8" s="22" t="s">
        <v>48</v>
      </c>
      <c r="K8" s="22" t="s">
        <v>53</v>
      </c>
      <c r="L8" s="22" t="s">
        <v>54</v>
      </c>
      <c r="M8" s="22" t="s">
        <v>55</v>
      </c>
    </row>
    <row r="9" spans="1:18" ht="12.75" customHeight="1" x14ac:dyDescent="0.2">
      <c r="A9" t="s">
        <v>57</v>
      </c>
      <c r="C9" s="28" t="s">
        <v>33</v>
      </c>
      <c r="E9" s="29" t="s">
        <v>58</v>
      </c>
      <c r="I9" s="30">
        <f>0+Q9</f>
        <v>0</v>
      </c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x14ac:dyDescent="0.2">
      <c r="A10" s="27" t="s">
        <v>59</v>
      </c>
      <c r="B10" s="31" t="s">
        <v>33</v>
      </c>
      <c r="C10" s="31" t="s">
        <v>387</v>
      </c>
      <c r="D10" s="27" t="s">
        <v>65</v>
      </c>
      <c r="E10" s="32" t="s">
        <v>388</v>
      </c>
      <c r="F10" s="18" t="s">
        <v>208</v>
      </c>
      <c r="G10" s="33">
        <v>25</v>
      </c>
      <c r="H10" s="34"/>
      <c r="I10" s="34">
        <f>ROUND(ROUND(H10,2)*ROUND(G10,3),2)</f>
        <v>0</v>
      </c>
      <c r="J10" s="18" t="s">
        <v>164</v>
      </c>
      <c r="K10" s="27"/>
      <c r="L10" s="27"/>
      <c r="M10" s="27"/>
      <c r="O10">
        <f>(I10*21)/100</f>
        <v>0</v>
      </c>
      <c r="P10" t="s">
        <v>27</v>
      </c>
    </row>
    <row r="11" spans="1:18" x14ac:dyDescent="0.2">
      <c r="A11" s="35" t="s">
        <v>64</v>
      </c>
      <c r="E11" s="25" t="s">
        <v>65</v>
      </c>
    </row>
    <row r="12" spans="1:18" x14ac:dyDescent="0.2">
      <c r="A12" s="36" t="s">
        <v>66</v>
      </c>
      <c r="E12" s="37" t="s">
        <v>389</v>
      </c>
    </row>
    <row r="13" spans="1:18" x14ac:dyDescent="0.2">
      <c r="A13" t="s">
        <v>67</v>
      </c>
      <c r="E13" s="25" t="s">
        <v>390</v>
      </c>
    </row>
    <row r="14" spans="1:18" x14ac:dyDescent="0.2">
      <c r="A14" s="27" t="s">
        <v>59</v>
      </c>
      <c r="B14" s="31" t="s">
        <v>27</v>
      </c>
      <c r="C14" s="31" t="s">
        <v>391</v>
      </c>
      <c r="D14" s="27" t="s">
        <v>65</v>
      </c>
      <c r="E14" s="32" t="s">
        <v>392</v>
      </c>
      <c r="F14" s="18" t="s">
        <v>208</v>
      </c>
      <c r="G14" s="33">
        <v>10</v>
      </c>
      <c r="H14" s="34"/>
      <c r="I14" s="34">
        <f>ROUND(ROUND(H14,2)*ROUND(G14,3),2)</f>
        <v>0</v>
      </c>
      <c r="J14" s="18" t="s">
        <v>164</v>
      </c>
      <c r="K14" s="27"/>
      <c r="L14" s="27"/>
      <c r="M14" s="27"/>
      <c r="O14">
        <f>(I14*21)/100</f>
        <v>0</v>
      </c>
      <c r="P14" t="s">
        <v>27</v>
      </c>
    </row>
    <row r="15" spans="1:18" x14ac:dyDescent="0.2">
      <c r="A15" s="35" t="s">
        <v>64</v>
      </c>
      <c r="E15" s="25" t="s">
        <v>65</v>
      </c>
    </row>
    <row r="16" spans="1:18" x14ac:dyDescent="0.2">
      <c r="A16" s="36" t="s">
        <v>66</v>
      </c>
      <c r="E16" s="37" t="s">
        <v>389</v>
      </c>
    </row>
    <row r="17" spans="1:16" ht="25.5" x14ac:dyDescent="0.2">
      <c r="A17" t="s">
        <v>67</v>
      </c>
      <c r="E17" s="25" t="s">
        <v>393</v>
      </c>
    </row>
    <row r="18" spans="1:16" x14ac:dyDescent="0.2">
      <c r="A18" s="27" t="s">
        <v>59</v>
      </c>
      <c r="B18" s="31" t="s">
        <v>26</v>
      </c>
      <c r="C18" s="31" t="s">
        <v>394</v>
      </c>
      <c r="D18" s="27" t="s">
        <v>65</v>
      </c>
      <c r="E18" s="32" t="s">
        <v>395</v>
      </c>
      <c r="F18" s="18" t="s">
        <v>73</v>
      </c>
      <c r="G18" s="33">
        <v>100</v>
      </c>
      <c r="H18" s="34"/>
      <c r="I18" s="34">
        <f>ROUND(ROUND(H18,2)*ROUND(G18,3),2)</f>
        <v>0</v>
      </c>
      <c r="J18" s="18" t="s">
        <v>164</v>
      </c>
      <c r="K18" s="27"/>
      <c r="L18" s="27"/>
      <c r="M18" s="27"/>
      <c r="O18">
        <f>(I18*21)/100</f>
        <v>0</v>
      </c>
      <c r="P18" t="s">
        <v>27</v>
      </c>
    </row>
    <row r="19" spans="1:16" x14ac:dyDescent="0.2">
      <c r="A19" s="35" t="s">
        <v>64</v>
      </c>
      <c r="E19" s="25" t="s">
        <v>65</v>
      </c>
    </row>
    <row r="20" spans="1:16" x14ac:dyDescent="0.2">
      <c r="A20" s="36" t="s">
        <v>66</v>
      </c>
      <c r="E20" s="37" t="s">
        <v>65</v>
      </c>
    </row>
    <row r="21" spans="1:16" ht="63.75" x14ac:dyDescent="0.2">
      <c r="A21" t="s">
        <v>67</v>
      </c>
      <c r="E21" s="25" t="s">
        <v>396</v>
      </c>
    </row>
    <row r="22" spans="1:16" x14ac:dyDescent="0.2">
      <c r="A22" s="27" t="s">
        <v>59</v>
      </c>
      <c r="B22" s="31" t="s">
        <v>37</v>
      </c>
      <c r="C22" s="31" t="s">
        <v>397</v>
      </c>
      <c r="D22" s="27" t="s">
        <v>65</v>
      </c>
      <c r="E22" s="32" t="s">
        <v>398</v>
      </c>
      <c r="F22" s="18" t="s">
        <v>62</v>
      </c>
      <c r="G22" s="33">
        <v>0.5</v>
      </c>
      <c r="H22" s="34"/>
      <c r="I22" s="34">
        <f>ROUND(ROUND(H22,2)*ROUND(G22,3),2)</f>
        <v>0</v>
      </c>
      <c r="J22" s="18" t="s">
        <v>164</v>
      </c>
      <c r="K22" s="27"/>
      <c r="L22" s="27"/>
      <c r="M22" s="27"/>
      <c r="O22">
        <f>(I22*21)/100</f>
        <v>0</v>
      </c>
      <c r="P22" t="s">
        <v>27</v>
      </c>
    </row>
    <row r="23" spans="1:16" x14ac:dyDescent="0.2">
      <c r="A23" s="35" t="s">
        <v>64</v>
      </c>
      <c r="E23" s="25" t="s">
        <v>65</v>
      </c>
    </row>
    <row r="24" spans="1:16" x14ac:dyDescent="0.2">
      <c r="A24" s="36" t="s">
        <v>66</v>
      </c>
      <c r="E24" s="37" t="s">
        <v>389</v>
      </c>
    </row>
    <row r="25" spans="1:16" ht="229.5" x14ac:dyDescent="0.2">
      <c r="A25" t="s">
        <v>67</v>
      </c>
      <c r="E25" s="25" t="s">
        <v>399</v>
      </c>
    </row>
    <row r="26" spans="1:16" x14ac:dyDescent="0.2">
      <c r="A26" s="27" t="s">
        <v>59</v>
      </c>
      <c r="B26" s="31" t="s">
        <v>39</v>
      </c>
      <c r="C26" s="31" t="s">
        <v>400</v>
      </c>
      <c r="D26" s="27" t="s">
        <v>65</v>
      </c>
      <c r="E26" s="32" t="s">
        <v>401</v>
      </c>
      <c r="F26" s="18" t="s">
        <v>62</v>
      </c>
      <c r="G26" s="33">
        <v>22</v>
      </c>
      <c r="H26" s="34"/>
      <c r="I26" s="34">
        <f>ROUND(ROUND(H26,2)*ROUND(G26,3),2)</f>
        <v>0</v>
      </c>
      <c r="J26" s="18" t="s">
        <v>164</v>
      </c>
      <c r="K26" s="27"/>
      <c r="L26" s="27"/>
      <c r="M26" s="27"/>
      <c r="O26">
        <f>(I26*21)/100</f>
        <v>0</v>
      </c>
      <c r="P26" t="s">
        <v>27</v>
      </c>
    </row>
    <row r="27" spans="1:16" x14ac:dyDescent="0.2">
      <c r="A27" s="35" t="s">
        <v>64</v>
      </c>
      <c r="E27" s="25" t="s">
        <v>65</v>
      </c>
    </row>
    <row r="28" spans="1:16" x14ac:dyDescent="0.2">
      <c r="A28" s="36" t="s">
        <v>66</v>
      </c>
      <c r="E28" s="37" t="s">
        <v>389</v>
      </c>
    </row>
    <row r="29" spans="1:16" ht="229.5" x14ac:dyDescent="0.2">
      <c r="A29" t="s">
        <v>67</v>
      </c>
      <c r="E29" s="25" t="s">
        <v>399</v>
      </c>
    </row>
    <row r="30" spans="1:16" x14ac:dyDescent="0.2">
      <c r="A30" s="27" t="s">
        <v>59</v>
      </c>
      <c r="B30" s="31" t="s">
        <v>41</v>
      </c>
      <c r="C30" s="31" t="s">
        <v>74</v>
      </c>
      <c r="D30" s="27" t="s">
        <v>65</v>
      </c>
      <c r="E30" s="32" t="s">
        <v>198</v>
      </c>
      <c r="F30" s="18" t="s">
        <v>62</v>
      </c>
      <c r="G30" s="33">
        <v>12</v>
      </c>
      <c r="H30" s="34"/>
      <c r="I30" s="34">
        <f>ROUND(ROUND(H30,2)*ROUND(G30,3),2)</f>
        <v>0</v>
      </c>
      <c r="J30" s="18" t="s">
        <v>164</v>
      </c>
      <c r="K30" s="27"/>
      <c r="L30" s="27"/>
      <c r="M30" s="27"/>
      <c r="O30">
        <f>(I30*21)/100</f>
        <v>0</v>
      </c>
      <c r="P30" t="s">
        <v>27</v>
      </c>
    </row>
    <row r="31" spans="1:16" x14ac:dyDescent="0.2">
      <c r="A31" s="35" t="s">
        <v>64</v>
      </c>
      <c r="E31" s="25" t="s">
        <v>65</v>
      </c>
    </row>
    <row r="32" spans="1:16" x14ac:dyDescent="0.2">
      <c r="A32" s="36" t="s">
        <v>66</v>
      </c>
      <c r="E32" s="37" t="s">
        <v>389</v>
      </c>
    </row>
    <row r="33" spans="1:18" ht="165.75" x14ac:dyDescent="0.2">
      <c r="A33" t="s">
        <v>67</v>
      </c>
      <c r="E33" s="25" t="s">
        <v>402</v>
      </c>
    </row>
    <row r="34" spans="1:18" x14ac:dyDescent="0.2">
      <c r="A34" s="27" t="s">
        <v>59</v>
      </c>
      <c r="B34" s="31" t="s">
        <v>82</v>
      </c>
      <c r="C34" s="31" t="s">
        <v>403</v>
      </c>
      <c r="D34" s="27" t="s">
        <v>65</v>
      </c>
      <c r="E34" s="32" t="s">
        <v>404</v>
      </c>
      <c r="F34" s="18" t="s">
        <v>208</v>
      </c>
      <c r="G34" s="33">
        <v>25</v>
      </c>
      <c r="H34" s="34"/>
      <c r="I34" s="34">
        <f>ROUND(ROUND(H34,2)*ROUND(G34,3),2)</f>
        <v>0</v>
      </c>
      <c r="J34" s="18" t="s">
        <v>164</v>
      </c>
      <c r="K34" s="27"/>
      <c r="L34" s="27"/>
      <c r="M34" s="27"/>
      <c r="O34">
        <f>(I34*21)/100</f>
        <v>0</v>
      </c>
      <c r="P34" t="s">
        <v>27</v>
      </c>
    </row>
    <row r="35" spans="1:18" x14ac:dyDescent="0.2">
      <c r="A35" s="35" t="s">
        <v>64</v>
      </c>
      <c r="E35" s="25" t="s">
        <v>65</v>
      </c>
    </row>
    <row r="36" spans="1:18" x14ac:dyDescent="0.2">
      <c r="A36" s="36" t="s">
        <v>66</v>
      </c>
      <c r="E36" s="37" t="s">
        <v>389</v>
      </c>
    </row>
    <row r="37" spans="1:18" ht="38.25" x14ac:dyDescent="0.2">
      <c r="A37" t="s">
        <v>67</v>
      </c>
      <c r="E37" s="25" t="s">
        <v>405</v>
      </c>
    </row>
    <row r="38" spans="1:18" ht="12.75" customHeight="1" x14ac:dyDescent="0.2">
      <c r="A38" t="s">
        <v>57</v>
      </c>
      <c r="C38" s="38" t="s">
        <v>27</v>
      </c>
      <c r="E38" s="29" t="s">
        <v>406</v>
      </c>
      <c r="I38" s="39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27" t="s">
        <v>59</v>
      </c>
      <c r="B39" s="31" t="s">
        <v>88</v>
      </c>
      <c r="C39" s="31" t="s">
        <v>407</v>
      </c>
      <c r="D39" s="27" t="s">
        <v>65</v>
      </c>
      <c r="E39" s="32" t="s">
        <v>408</v>
      </c>
      <c r="F39" s="18" t="s">
        <v>62</v>
      </c>
      <c r="G39" s="33">
        <v>0.5</v>
      </c>
      <c r="H39" s="34"/>
      <c r="I39" s="34">
        <f>ROUND(ROUND(H39,2)*ROUND(G39,3),2)</f>
        <v>0</v>
      </c>
      <c r="J39" s="18" t="s">
        <v>164</v>
      </c>
      <c r="K39" s="27"/>
      <c r="L39" s="27"/>
      <c r="M39" s="27"/>
      <c r="O39">
        <f>(I39*21)/100</f>
        <v>0</v>
      </c>
      <c r="P39" t="s">
        <v>27</v>
      </c>
    </row>
    <row r="40" spans="1:18" x14ac:dyDescent="0.2">
      <c r="A40" s="35" t="s">
        <v>64</v>
      </c>
      <c r="E40" s="25" t="s">
        <v>65</v>
      </c>
    </row>
    <row r="41" spans="1:18" x14ac:dyDescent="0.2">
      <c r="A41" s="36" t="s">
        <v>66</v>
      </c>
      <c r="E41" s="37" t="s">
        <v>389</v>
      </c>
    </row>
    <row r="42" spans="1:18" ht="280.5" x14ac:dyDescent="0.2">
      <c r="A42" t="s">
        <v>67</v>
      </c>
      <c r="E42" s="25" t="s">
        <v>409</v>
      </c>
    </row>
    <row r="43" spans="1:18" ht="12.75" customHeight="1" x14ac:dyDescent="0.2">
      <c r="A43" t="s">
        <v>57</v>
      </c>
      <c r="C43" s="38" t="s">
        <v>37</v>
      </c>
      <c r="E43" s="29" t="s">
        <v>410</v>
      </c>
      <c r="I43" s="39">
        <f>0+Q43</f>
        <v>0</v>
      </c>
      <c r="O43">
        <f>0+R43</f>
        <v>0</v>
      </c>
      <c r="Q43">
        <f>0+I44</f>
        <v>0</v>
      </c>
      <c r="R43">
        <f>0+O44</f>
        <v>0</v>
      </c>
    </row>
    <row r="44" spans="1:18" x14ac:dyDescent="0.2">
      <c r="A44" s="27" t="s">
        <v>59</v>
      </c>
      <c r="B44" s="31" t="s">
        <v>44</v>
      </c>
      <c r="C44" s="31" t="s">
        <v>411</v>
      </c>
      <c r="D44" s="27" t="s">
        <v>65</v>
      </c>
      <c r="E44" s="32" t="s">
        <v>412</v>
      </c>
      <c r="F44" s="18" t="s">
        <v>62</v>
      </c>
      <c r="G44" s="33">
        <v>0.5</v>
      </c>
      <c r="H44" s="34"/>
      <c r="I44" s="34">
        <f>ROUND(ROUND(H44,2)*ROUND(G44,3),2)</f>
        <v>0</v>
      </c>
      <c r="J44" s="18" t="s">
        <v>164</v>
      </c>
      <c r="K44" s="27"/>
      <c r="L44" s="27"/>
      <c r="M44" s="27"/>
      <c r="O44">
        <f>(I44*21)/100</f>
        <v>0</v>
      </c>
      <c r="P44" t="s">
        <v>27</v>
      </c>
    </row>
    <row r="45" spans="1:18" x14ac:dyDescent="0.2">
      <c r="A45" s="35" t="s">
        <v>64</v>
      </c>
      <c r="E45" s="25" t="s">
        <v>65</v>
      </c>
    </row>
    <row r="46" spans="1:18" x14ac:dyDescent="0.2">
      <c r="A46" s="36" t="s">
        <v>66</v>
      </c>
      <c r="E46" s="37" t="s">
        <v>389</v>
      </c>
    </row>
    <row r="47" spans="1:18" ht="38.25" x14ac:dyDescent="0.2">
      <c r="A47" t="s">
        <v>67</v>
      </c>
      <c r="E47" s="25" t="s">
        <v>413</v>
      </c>
    </row>
    <row r="48" spans="1:18" ht="12.75" customHeight="1" x14ac:dyDescent="0.2">
      <c r="A48" t="s">
        <v>57</v>
      </c>
      <c r="C48" s="38" t="s">
        <v>366</v>
      </c>
      <c r="E48" s="29" t="s">
        <v>414</v>
      </c>
      <c r="I48" s="39">
        <f>0+Q48</f>
        <v>0</v>
      </c>
      <c r="O48">
        <f>0+R48</f>
        <v>0</v>
      </c>
      <c r="Q48">
        <f>0+I49+I53+I57+I61+I65+I69+I73+I77+I81+I85+I89+I93</f>
        <v>0</v>
      </c>
      <c r="R48">
        <f>0+O49+O53+O57+O61+O65+O69+O73+O77+O81+O85+O89+O93</f>
        <v>0</v>
      </c>
    </row>
    <row r="49" spans="1:16" x14ac:dyDescent="0.2">
      <c r="A49" s="27" t="s">
        <v>59</v>
      </c>
      <c r="B49" s="31" t="s">
        <v>46</v>
      </c>
      <c r="C49" s="31" t="s">
        <v>415</v>
      </c>
      <c r="D49" s="27" t="s">
        <v>65</v>
      </c>
      <c r="E49" s="32" t="s">
        <v>416</v>
      </c>
      <c r="F49" s="18" t="s">
        <v>93</v>
      </c>
      <c r="G49" s="33">
        <v>10</v>
      </c>
      <c r="H49" s="34"/>
      <c r="I49" s="34">
        <f>ROUND(ROUND(H49,2)*ROUND(G49,3),2)</f>
        <v>0</v>
      </c>
      <c r="J49" s="18" t="s">
        <v>164</v>
      </c>
      <c r="K49" s="27"/>
      <c r="L49" s="27"/>
      <c r="M49" s="27"/>
      <c r="O49">
        <f>(I49*21)/100</f>
        <v>0</v>
      </c>
      <c r="P49" t="s">
        <v>27</v>
      </c>
    </row>
    <row r="50" spans="1:16" x14ac:dyDescent="0.2">
      <c r="A50" s="35" t="s">
        <v>64</v>
      </c>
      <c r="E50" s="25" t="s">
        <v>65</v>
      </c>
    </row>
    <row r="51" spans="1:16" x14ac:dyDescent="0.2">
      <c r="A51" s="36" t="s">
        <v>66</v>
      </c>
      <c r="E51" s="37" t="s">
        <v>389</v>
      </c>
    </row>
    <row r="52" spans="1:16" ht="63.75" x14ac:dyDescent="0.2">
      <c r="A52" t="s">
        <v>67</v>
      </c>
      <c r="E52" s="25" t="s">
        <v>417</v>
      </c>
    </row>
    <row r="53" spans="1:16" x14ac:dyDescent="0.2">
      <c r="A53" s="27" t="s">
        <v>59</v>
      </c>
      <c r="B53" s="31" t="s">
        <v>48</v>
      </c>
      <c r="C53" s="31" t="s">
        <v>418</v>
      </c>
      <c r="D53" s="27" t="s">
        <v>65</v>
      </c>
      <c r="E53" s="32" t="s">
        <v>419</v>
      </c>
      <c r="F53" s="18" t="s">
        <v>73</v>
      </c>
      <c r="G53" s="33">
        <v>40</v>
      </c>
      <c r="H53" s="34"/>
      <c r="I53" s="34">
        <f>ROUND(ROUND(H53,2)*ROUND(G53,3),2)</f>
        <v>0</v>
      </c>
      <c r="J53" s="18" t="s">
        <v>164</v>
      </c>
      <c r="K53" s="27"/>
      <c r="L53" s="27"/>
      <c r="M53" s="27"/>
      <c r="O53">
        <f>(I53*21)/100</f>
        <v>0</v>
      </c>
      <c r="P53" t="s">
        <v>27</v>
      </c>
    </row>
    <row r="54" spans="1:16" x14ac:dyDescent="0.2">
      <c r="A54" s="35" t="s">
        <v>64</v>
      </c>
      <c r="E54" s="25" t="s">
        <v>65</v>
      </c>
    </row>
    <row r="55" spans="1:16" x14ac:dyDescent="0.2">
      <c r="A55" s="36" t="s">
        <v>66</v>
      </c>
      <c r="E55" s="37" t="s">
        <v>389</v>
      </c>
    </row>
    <row r="56" spans="1:16" ht="51" x14ac:dyDescent="0.2">
      <c r="A56" t="s">
        <v>67</v>
      </c>
      <c r="E56" s="25" t="s">
        <v>420</v>
      </c>
    </row>
    <row r="57" spans="1:16" x14ac:dyDescent="0.2">
      <c r="A57" s="27" t="s">
        <v>59</v>
      </c>
      <c r="B57" s="31" t="s">
        <v>53</v>
      </c>
      <c r="C57" s="31" t="s">
        <v>421</v>
      </c>
      <c r="D57" s="27" t="s">
        <v>65</v>
      </c>
      <c r="E57" s="32" t="s">
        <v>422</v>
      </c>
      <c r="F57" s="18" t="s">
        <v>73</v>
      </c>
      <c r="G57" s="33">
        <v>10</v>
      </c>
      <c r="H57" s="34"/>
      <c r="I57" s="34">
        <f>ROUND(ROUND(H57,2)*ROUND(G57,3),2)</f>
        <v>0</v>
      </c>
      <c r="J57" s="18" t="s">
        <v>164</v>
      </c>
      <c r="K57" s="27"/>
      <c r="L57" s="27"/>
      <c r="M57" s="27"/>
      <c r="O57">
        <f>(I57*21)/100</f>
        <v>0</v>
      </c>
      <c r="P57" t="s">
        <v>27</v>
      </c>
    </row>
    <row r="58" spans="1:16" x14ac:dyDescent="0.2">
      <c r="A58" s="35" t="s">
        <v>64</v>
      </c>
      <c r="E58" s="25" t="s">
        <v>65</v>
      </c>
    </row>
    <row r="59" spans="1:16" x14ac:dyDescent="0.2">
      <c r="A59" s="36" t="s">
        <v>66</v>
      </c>
      <c r="E59" s="37" t="s">
        <v>389</v>
      </c>
    </row>
    <row r="60" spans="1:16" ht="51" x14ac:dyDescent="0.2">
      <c r="A60" t="s">
        <v>67</v>
      </c>
      <c r="E60" s="25" t="s">
        <v>423</v>
      </c>
    </row>
    <row r="61" spans="1:16" x14ac:dyDescent="0.2">
      <c r="A61" s="27" t="s">
        <v>59</v>
      </c>
      <c r="B61" s="31" t="s">
        <v>54</v>
      </c>
      <c r="C61" s="31" t="s">
        <v>76</v>
      </c>
      <c r="D61" s="27" t="s">
        <v>65</v>
      </c>
      <c r="E61" s="32" t="s">
        <v>77</v>
      </c>
      <c r="F61" s="18" t="s">
        <v>73</v>
      </c>
      <c r="G61" s="33">
        <v>25</v>
      </c>
      <c r="H61" s="34"/>
      <c r="I61" s="34">
        <f>ROUND(ROUND(H61,2)*ROUND(G61,3),2)</f>
        <v>0</v>
      </c>
      <c r="J61" s="18" t="s">
        <v>164</v>
      </c>
      <c r="K61" s="27"/>
      <c r="L61" s="27"/>
      <c r="M61" s="27"/>
      <c r="O61">
        <f>(I61*21)/100</f>
        <v>0</v>
      </c>
      <c r="P61" t="s">
        <v>27</v>
      </c>
    </row>
    <row r="62" spans="1:16" x14ac:dyDescent="0.2">
      <c r="A62" s="35" t="s">
        <v>64</v>
      </c>
      <c r="E62" s="25" t="s">
        <v>65</v>
      </c>
    </row>
    <row r="63" spans="1:16" x14ac:dyDescent="0.2">
      <c r="A63" s="36" t="s">
        <v>66</v>
      </c>
      <c r="E63" s="37" t="s">
        <v>389</v>
      </c>
    </row>
    <row r="64" spans="1:16" ht="51" x14ac:dyDescent="0.2">
      <c r="A64" t="s">
        <v>67</v>
      </c>
      <c r="E64" s="25" t="s">
        <v>423</v>
      </c>
    </row>
    <row r="65" spans="1:16" x14ac:dyDescent="0.2">
      <c r="A65" s="27" t="s">
        <v>59</v>
      </c>
      <c r="B65" s="31" t="s">
        <v>55</v>
      </c>
      <c r="C65" s="31" t="s">
        <v>424</v>
      </c>
      <c r="D65" s="27" t="s">
        <v>65</v>
      </c>
      <c r="E65" s="32" t="s">
        <v>425</v>
      </c>
      <c r="F65" s="18" t="s">
        <v>73</v>
      </c>
      <c r="G65" s="33">
        <v>40</v>
      </c>
      <c r="H65" s="34"/>
      <c r="I65" s="34">
        <f>ROUND(ROUND(H65,2)*ROUND(G65,3),2)</f>
        <v>0</v>
      </c>
      <c r="J65" s="18" t="s">
        <v>164</v>
      </c>
      <c r="K65" s="27"/>
      <c r="L65" s="27"/>
      <c r="M65" s="27"/>
      <c r="O65">
        <f>(I65*21)/100</f>
        <v>0</v>
      </c>
      <c r="P65" t="s">
        <v>27</v>
      </c>
    </row>
    <row r="66" spans="1:16" x14ac:dyDescent="0.2">
      <c r="A66" s="35" t="s">
        <v>64</v>
      </c>
      <c r="E66" s="25" t="s">
        <v>65</v>
      </c>
    </row>
    <row r="67" spans="1:16" x14ac:dyDescent="0.2">
      <c r="A67" s="36" t="s">
        <v>66</v>
      </c>
      <c r="E67" s="37" t="s">
        <v>389</v>
      </c>
    </row>
    <row r="68" spans="1:16" ht="76.5" x14ac:dyDescent="0.2">
      <c r="A68" t="s">
        <v>67</v>
      </c>
      <c r="E68" s="25" t="s">
        <v>426</v>
      </c>
    </row>
    <row r="69" spans="1:16" ht="25.5" x14ac:dyDescent="0.2">
      <c r="A69" s="27" t="s">
        <v>59</v>
      </c>
      <c r="B69" s="31" t="s">
        <v>104</v>
      </c>
      <c r="C69" s="31" t="s">
        <v>427</v>
      </c>
      <c r="D69" s="27" t="s">
        <v>65</v>
      </c>
      <c r="E69" s="32" t="s">
        <v>428</v>
      </c>
      <c r="F69" s="18" t="s">
        <v>73</v>
      </c>
      <c r="G69" s="33">
        <v>40</v>
      </c>
      <c r="H69" s="34"/>
      <c r="I69" s="34">
        <f>ROUND(ROUND(H69,2)*ROUND(G69,3),2)</f>
        <v>0</v>
      </c>
      <c r="J69" s="18" t="s">
        <v>164</v>
      </c>
      <c r="K69" s="27"/>
      <c r="L69" s="27"/>
      <c r="M69" s="27"/>
      <c r="O69">
        <f>(I69*21)/100</f>
        <v>0</v>
      </c>
      <c r="P69" t="s">
        <v>27</v>
      </c>
    </row>
    <row r="70" spans="1:16" x14ac:dyDescent="0.2">
      <c r="A70" s="35" t="s">
        <v>64</v>
      </c>
      <c r="E70" s="25" t="s">
        <v>65</v>
      </c>
    </row>
    <row r="71" spans="1:16" x14ac:dyDescent="0.2">
      <c r="A71" s="36" t="s">
        <v>66</v>
      </c>
      <c r="E71" s="37" t="s">
        <v>389</v>
      </c>
    </row>
    <row r="72" spans="1:16" ht="25.5" x14ac:dyDescent="0.2">
      <c r="A72" t="s">
        <v>67</v>
      </c>
      <c r="E72" s="25" t="s">
        <v>429</v>
      </c>
    </row>
    <row r="73" spans="1:16" x14ac:dyDescent="0.2">
      <c r="A73" s="27" t="s">
        <v>59</v>
      </c>
      <c r="B73" s="31" t="s">
        <v>107</v>
      </c>
      <c r="C73" s="31" t="s">
        <v>430</v>
      </c>
      <c r="D73" s="27" t="s">
        <v>65</v>
      </c>
      <c r="E73" s="32" t="s">
        <v>431</v>
      </c>
      <c r="F73" s="18" t="s">
        <v>93</v>
      </c>
      <c r="G73" s="33">
        <v>1</v>
      </c>
      <c r="H73" s="34"/>
      <c r="I73" s="34">
        <f>ROUND(ROUND(H73,2)*ROUND(G73,3),2)</f>
        <v>0</v>
      </c>
      <c r="J73" s="18" t="s">
        <v>164</v>
      </c>
      <c r="K73" s="27"/>
      <c r="L73" s="27"/>
      <c r="M73" s="27"/>
      <c r="O73">
        <f>(I73*21)/100</f>
        <v>0</v>
      </c>
      <c r="P73" t="s">
        <v>27</v>
      </c>
    </row>
    <row r="74" spans="1:16" x14ac:dyDescent="0.2">
      <c r="A74" s="35" t="s">
        <v>64</v>
      </c>
      <c r="E74" s="25" t="s">
        <v>65</v>
      </c>
    </row>
    <row r="75" spans="1:16" x14ac:dyDescent="0.2">
      <c r="A75" s="36" t="s">
        <v>66</v>
      </c>
      <c r="E75" s="37" t="s">
        <v>389</v>
      </c>
    </row>
    <row r="76" spans="1:16" ht="51" x14ac:dyDescent="0.2">
      <c r="A76" t="s">
        <v>67</v>
      </c>
      <c r="E76" s="25" t="s">
        <v>432</v>
      </c>
    </row>
    <row r="77" spans="1:16" x14ac:dyDescent="0.2">
      <c r="A77" s="27" t="s">
        <v>59</v>
      </c>
      <c r="B77" s="31" t="s">
        <v>110</v>
      </c>
      <c r="C77" s="31" t="s">
        <v>433</v>
      </c>
      <c r="D77" s="27" t="s">
        <v>65</v>
      </c>
      <c r="E77" s="32" t="s">
        <v>434</v>
      </c>
      <c r="F77" s="18" t="s">
        <v>93</v>
      </c>
      <c r="G77" s="33">
        <v>1</v>
      </c>
      <c r="H77" s="34"/>
      <c r="I77" s="34">
        <f>ROUND(ROUND(H77,2)*ROUND(G77,3),2)</f>
        <v>0</v>
      </c>
      <c r="J77" s="18" t="s">
        <v>164</v>
      </c>
      <c r="K77" s="27"/>
      <c r="L77" s="27"/>
      <c r="M77" s="27"/>
      <c r="O77">
        <f>(I77*21)/100</f>
        <v>0</v>
      </c>
      <c r="P77" t="s">
        <v>27</v>
      </c>
    </row>
    <row r="78" spans="1:16" x14ac:dyDescent="0.2">
      <c r="A78" s="35" t="s">
        <v>64</v>
      </c>
      <c r="E78" s="25" t="s">
        <v>65</v>
      </c>
    </row>
    <row r="79" spans="1:16" x14ac:dyDescent="0.2">
      <c r="A79" s="36" t="s">
        <v>66</v>
      </c>
      <c r="E79" s="37" t="s">
        <v>389</v>
      </c>
    </row>
    <row r="80" spans="1:16" ht="51" x14ac:dyDescent="0.2">
      <c r="A80" t="s">
        <v>67</v>
      </c>
      <c r="E80" s="25" t="s">
        <v>432</v>
      </c>
    </row>
    <row r="81" spans="1:16" ht="25.5" x14ac:dyDescent="0.2">
      <c r="A81" s="27" t="s">
        <v>59</v>
      </c>
      <c r="B81" s="31" t="s">
        <v>113</v>
      </c>
      <c r="C81" s="31" t="s">
        <v>435</v>
      </c>
      <c r="D81" s="27" t="s">
        <v>65</v>
      </c>
      <c r="E81" s="32" t="s">
        <v>436</v>
      </c>
      <c r="F81" s="18" t="s">
        <v>93</v>
      </c>
      <c r="G81" s="33">
        <v>2</v>
      </c>
      <c r="H81" s="34"/>
      <c r="I81" s="34">
        <f>ROUND(ROUND(H81,2)*ROUND(G81,3),2)</f>
        <v>0</v>
      </c>
      <c r="J81" s="18" t="s">
        <v>164</v>
      </c>
      <c r="K81" s="27"/>
      <c r="L81" s="27"/>
      <c r="M81" s="27"/>
      <c r="O81">
        <f>(I81*21)/100</f>
        <v>0</v>
      </c>
      <c r="P81" t="s">
        <v>27</v>
      </c>
    </row>
    <row r="82" spans="1:16" x14ac:dyDescent="0.2">
      <c r="A82" s="35" t="s">
        <v>64</v>
      </c>
      <c r="E82" s="25" t="s">
        <v>65</v>
      </c>
    </row>
    <row r="83" spans="1:16" x14ac:dyDescent="0.2">
      <c r="A83" s="36" t="s">
        <v>66</v>
      </c>
      <c r="E83" s="37" t="s">
        <v>389</v>
      </c>
    </row>
    <row r="84" spans="1:16" ht="51" x14ac:dyDescent="0.2">
      <c r="A84" t="s">
        <v>67</v>
      </c>
      <c r="E84" s="25" t="s">
        <v>420</v>
      </c>
    </row>
    <row r="85" spans="1:16" x14ac:dyDescent="0.2">
      <c r="A85" s="27" t="s">
        <v>59</v>
      </c>
      <c r="B85" s="31" t="s">
        <v>117</v>
      </c>
      <c r="C85" s="31" t="s">
        <v>437</v>
      </c>
      <c r="D85" s="27" t="s">
        <v>65</v>
      </c>
      <c r="E85" s="32" t="s">
        <v>438</v>
      </c>
      <c r="F85" s="18" t="s">
        <v>62</v>
      </c>
      <c r="G85" s="33">
        <v>3</v>
      </c>
      <c r="H85" s="34"/>
      <c r="I85" s="34">
        <f>ROUND(ROUND(H85,2)*ROUND(G85,3),2)</f>
        <v>0</v>
      </c>
      <c r="J85" s="18" t="s">
        <v>439</v>
      </c>
      <c r="K85" s="27"/>
      <c r="L85" s="27"/>
      <c r="M85" s="27"/>
      <c r="O85">
        <f>(I85*21)/100</f>
        <v>0</v>
      </c>
      <c r="P85" t="s">
        <v>27</v>
      </c>
    </row>
    <row r="86" spans="1:16" x14ac:dyDescent="0.2">
      <c r="A86" s="35" t="s">
        <v>64</v>
      </c>
      <c r="E86" s="25" t="s">
        <v>65</v>
      </c>
    </row>
    <row r="87" spans="1:16" x14ac:dyDescent="0.2">
      <c r="A87" s="36" t="s">
        <v>66</v>
      </c>
      <c r="E87" s="37" t="s">
        <v>389</v>
      </c>
    </row>
    <row r="88" spans="1:16" ht="76.5" x14ac:dyDescent="0.2">
      <c r="A88" t="s">
        <v>67</v>
      </c>
      <c r="E88" s="25" t="s">
        <v>440</v>
      </c>
    </row>
    <row r="89" spans="1:16" ht="25.5" x14ac:dyDescent="0.2">
      <c r="A89" s="27" t="s">
        <v>59</v>
      </c>
      <c r="B89" s="31" t="s">
        <v>120</v>
      </c>
      <c r="C89" s="31" t="s">
        <v>441</v>
      </c>
      <c r="D89" s="27" t="s">
        <v>65</v>
      </c>
      <c r="E89" s="32" t="s">
        <v>442</v>
      </c>
      <c r="F89" s="18" t="s">
        <v>93</v>
      </c>
      <c r="G89" s="33">
        <v>2</v>
      </c>
      <c r="H89" s="34"/>
      <c r="I89" s="34">
        <f>ROUND(ROUND(H89,2)*ROUND(G89,3),2)</f>
        <v>0</v>
      </c>
      <c r="J89" s="18" t="s">
        <v>439</v>
      </c>
      <c r="K89" s="27"/>
      <c r="L89" s="27"/>
      <c r="M89" s="27"/>
      <c r="O89">
        <f>(I89*21)/100</f>
        <v>0</v>
      </c>
      <c r="P89" t="s">
        <v>27</v>
      </c>
    </row>
    <row r="90" spans="1:16" x14ac:dyDescent="0.2">
      <c r="A90" s="35" t="s">
        <v>64</v>
      </c>
      <c r="E90" s="25" t="s">
        <v>65</v>
      </c>
    </row>
    <row r="91" spans="1:16" x14ac:dyDescent="0.2">
      <c r="A91" s="36" t="s">
        <v>66</v>
      </c>
      <c r="E91" s="37" t="s">
        <v>389</v>
      </c>
    </row>
    <row r="92" spans="1:16" ht="89.25" x14ac:dyDescent="0.2">
      <c r="A92" t="s">
        <v>67</v>
      </c>
      <c r="E92" s="25" t="s">
        <v>443</v>
      </c>
    </row>
    <row r="93" spans="1:16" x14ac:dyDescent="0.2">
      <c r="A93" s="27" t="s">
        <v>59</v>
      </c>
      <c r="B93" s="31" t="s">
        <v>123</v>
      </c>
      <c r="C93" s="31" t="s">
        <v>444</v>
      </c>
      <c r="D93" s="27" t="s">
        <v>65</v>
      </c>
      <c r="E93" s="32" t="s">
        <v>445</v>
      </c>
      <c r="F93" s="18" t="s">
        <v>208</v>
      </c>
      <c r="G93" s="33">
        <v>20</v>
      </c>
      <c r="H93" s="34"/>
      <c r="I93" s="34">
        <f>ROUND(ROUND(H93,2)*ROUND(G93,3),2)</f>
        <v>0</v>
      </c>
      <c r="J93" s="18" t="s">
        <v>439</v>
      </c>
      <c r="K93" s="27"/>
      <c r="L93" s="27"/>
      <c r="M93" s="27"/>
      <c r="O93">
        <f>(I93*21)/100</f>
        <v>0</v>
      </c>
      <c r="P93" t="s">
        <v>27</v>
      </c>
    </row>
    <row r="94" spans="1:16" x14ac:dyDescent="0.2">
      <c r="A94" s="35" t="s">
        <v>64</v>
      </c>
      <c r="E94" s="25" t="s">
        <v>65</v>
      </c>
    </row>
    <row r="95" spans="1:16" x14ac:dyDescent="0.2">
      <c r="A95" s="36" t="s">
        <v>66</v>
      </c>
      <c r="E95" s="37" t="s">
        <v>389</v>
      </c>
    </row>
    <row r="96" spans="1:16" ht="102" x14ac:dyDescent="0.2">
      <c r="A96" t="s">
        <v>67</v>
      </c>
      <c r="E96" s="25" t="s">
        <v>446</v>
      </c>
    </row>
    <row r="97" spans="1:18" ht="12.75" customHeight="1" x14ac:dyDescent="0.2">
      <c r="A97" t="s">
        <v>57</v>
      </c>
      <c r="C97" s="38" t="s">
        <v>447</v>
      </c>
      <c r="E97" s="29" t="s">
        <v>448</v>
      </c>
      <c r="I97" s="39">
        <f>0+Q97</f>
        <v>0</v>
      </c>
      <c r="O97">
        <f>0+R97</f>
        <v>0</v>
      </c>
      <c r="Q97">
        <f>0+I98+I102+I106</f>
        <v>0</v>
      </c>
      <c r="R97">
        <f>0+O98+O102+O106</f>
        <v>0</v>
      </c>
    </row>
    <row r="98" spans="1:18" x14ac:dyDescent="0.2">
      <c r="A98" s="27" t="s">
        <v>59</v>
      </c>
      <c r="B98" s="31" t="s">
        <v>126</v>
      </c>
      <c r="C98" s="31" t="s">
        <v>449</v>
      </c>
      <c r="D98" s="27" t="s">
        <v>65</v>
      </c>
      <c r="E98" s="32" t="s">
        <v>450</v>
      </c>
      <c r="F98" s="18" t="s">
        <v>73</v>
      </c>
      <c r="G98" s="33">
        <v>20</v>
      </c>
      <c r="H98" s="34"/>
      <c r="I98" s="34">
        <f>ROUND(ROUND(H98,2)*ROUND(G98,3),2)</f>
        <v>0</v>
      </c>
      <c r="J98" s="18" t="s">
        <v>164</v>
      </c>
      <c r="K98" s="27"/>
      <c r="L98" s="27"/>
      <c r="M98" s="27"/>
      <c r="O98">
        <f>(I98*21)/100</f>
        <v>0</v>
      </c>
      <c r="P98" t="s">
        <v>27</v>
      </c>
    </row>
    <row r="99" spans="1:18" x14ac:dyDescent="0.2">
      <c r="A99" s="35" t="s">
        <v>64</v>
      </c>
      <c r="E99" s="25" t="s">
        <v>65</v>
      </c>
    </row>
    <row r="100" spans="1:18" x14ac:dyDescent="0.2">
      <c r="A100" s="36" t="s">
        <v>66</v>
      </c>
      <c r="E100" s="37" t="s">
        <v>389</v>
      </c>
    </row>
    <row r="101" spans="1:18" ht="38.25" x14ac:dyDescent="0.2">
      <c r="A101" t="s">
        <v>67</v>
      </c>
      <c r="E101" s="25" t="s">
        <v>451</v>
      </c>
    </row>
    <row r="102" spans="1:18" x14ac:dyDescent="0.2">
      <c r="A102" s="27" t="s">
        <v>59</v>
      </c>
      <c r="B102" s="31" t="s">
        <v>130</v>
      </c>
      <c r="C102" s="31" t="s">
        <v>452</v>
      </c>
      <c r="D102" s="27" t="s">
        <v>65</v>
      </c>
      <c r="E102" s="32" t="s">
        <v>453</v>
      </c>
      <c r="F102" s="18" t="s">
        <v>93</v>
      </c>
      <c r="G102" s="33">
        <v>5</v>
      </c>
      <c r="H102" s="34"/>
      <c r="I102" s="34">
        <f>ROUND(ROUND(H102,2)*ROUND(G102,3),2)</f>
        <v>0</v>
      </c>
      <c r="J102" s="18" t="s">
        <v>164</v>
      </c>
      <c r="K102" s="27"/>
      <c r="L102" s="27"/>
      <c r="M102" s="27"/>
      <c r="O102">
        <f>(I102*21)/100</f>
        <v>0</v>
      </c>
      <c r="P102" t="s">
        <v>27</v>
      </c>
    </row>
    <row r="103" spans="1:18" x14ac:dyDescent="0.2">
      <c r="A103" s="35" t="s">
        <v>64</v>
      </c>
      <c r="E103" s="25" t="s">
        <v>65</v>
      </c>
    </row>
    <row r="104" spans="1:18" x14ac:dyDescent="0.2">
      <c r="A104" s="36" t="s">
        <v>66</v>
      </c>
      <c r="E104" s="37" t="s">
        <v>389</v>
      </c>
    </row>
    <row r="105" spans="1:18" ht="25.5" x14ac:dyDescent="0.2">
      <c r="A105" t="s">
        <v>67</v>
      </c>
      <c r="E105" s="25" t="s">
        <v>454</v>
      </c>
    </row>
    <row r="106" spans="1:18" x14ac:dyDescent="0.2">
      <c r="A106" s="27" t="s">
        <v>59</v>
      </c>
      <c r="B106" s="31" t="s">
        <v>134</v>
      </c>
      <c r="C106" s="31" t="s">
        <v>455</v>
      </c>
      <c r="D106" s="27" t="s">
        <v>65</v>
      </c>
      <c r="E106" s="32" t="s">
        <v>456</v>
      </c>
      <c r="F106" s="18" t="s">
        <v>93</v>
      </c>
      <c r="G106" s="33">
        <v>5</v>
      </c>
      <c r="H106" s="34"/>
      <c r="I106" s="34">
        <f>ROUND(ROUND(H106,2)*ROUND(G106,3),2)</f>
        <v>0</v>
      </c>
      <c r="J106" s="18" t="s">
        <v>164</v>
      </c>
      <c r="K106" s="27"/>
      <c r="L106" s="27"/>
      <c r="M106" s="27"/>
      <c r="O106">
        <f>(I106*21)/100</f>
        <v>0</v>
      </c>
      <c r="P106" t="s">
        <v>27</v>
      </c>
    </row>
    <row r="107" spans="1:18" x14ac:dyDescent="0.2">
      <c r="A107" s="35" t="s">
        <v>64</v>
      </c>
      <c r="E107" s="25" t="s">
        <v>65</v>
      </c>
    </row>
    <row r="108" spans="1:18" x14ac:dyDescent="0.2">
      <c r="A108" s="36" t="s">
        <v>66</v>
      </c>
      <c r="E108" s="37" t="s">
        <v>389</v>
      </c>
    </row>
    <row r="109" spans="1:18" ht="38.25" x14ac:dyDescent="0.2">
      <c r="A109" t="s">
        <v>67</v>
      </c>
      <c r="E109" s="25" t="s">
        <v>457</v>
      </c>
    </row>
    <row r="110" spans="1:18" ht="12.75" customHeight="1" x14ac:dyDescent="0.2">
      <c r="A110" t="s">
        <v>57</v>
      </c>
      <c r="C110" s="38" t="s">
        <v>458</v>
      </c>
      <c r="E110" s="29" t="s">
        <v>459</v>
      </c>
      <c r="I110" s="39">
        <f>0+Q110</f>
        <v>0</v>
      </c>
      <c r="O110">
        <f>0+R110</f>
        <v>0</v>
      </c>
      <c r="Q110">
        <f>0+I111+I115+I119+I123+I127+I131+I135+I139</f>
        <v>0</v>
      </c>
      <c r="R110">
        <f>0+O111+O115+O119+O123+O127+O131+O135+O139</f>
        <v>0</v>
      </c>
    </row>
    <row r="111" spans="1:18" x14ac:dyDescent="0.2">
      <c r="A111" s="27" t="s">
        <v>59</v>
      </c>
      <c r="B111" s="31" t="s">
        <v>136</v>
      </c>
      <c r="C111" s="31" t="s">
        <v>460</v>
      </c>
      <c r="D111" s="27" t="s">
        <v>65</v>
      </c>
      <c r="E111" s="32" t="s">
        <v>461</v>
      </c>
      <c r="F111" s="18" t="s">
        <v>73</v>
      </c>
      <c r="G111" s="33">
        <v>890</v>
      </c>
      <c r="H111" s="34"/>
      <c r="I111" s="34">
        <f>ROUND(ROUND(H111,2)*ROUND(G111,3),2)</f>
        <v>0</v>
      </c>
      <c r="J111" s="18" t="s">
        <v>164</v>
      </c>
      <c r="K111" s="27"/>
      <c r="L111" s="27"/>
      <c r="M111" s="27"/>
      <c r="O111">
        <f>(I111*21)/100</f>
        <v>0</v>
      </c>
      <c r="P111" t="s">
        <v>27</v>
      </c>
    </row>
    <row r="112" spans="1:18" x14ac:dyDescent="0.2">
      <c r="A112" s="35" t="s">
        <v>64</v>
      </c>
      <c r="E112" s="25" t="s">
        <v>65</v>
      </c>
    </row>
    <row r="113" spans="1:16" x14ac:dyDescent="0.2">
      <c r="A113" s="36" t="s">
        <v>66</v>
      </c>
      <c r="E113" s="37" t="s">
        <v>389</v>
      </c>
    </row>
    <row r="114" spans="1:16" ht="38.25" x14ac:dyDescent="0.2">
      <c r="A114" t="s">
        <v>67</v>
      </c>
      <c r="E114" s="25" t="s">
        <v>462</v>
      </c>
    </row>
    <row r="115" spans="1:16" ht="25.5" x14ac:dyDescent="0.2">
      <c r="A115" s="27" t="s">
        <v>59</v>
      </c>
      <c r="B115" s="31" t="s">
        <v>239</v>
      </c>
      <c r="C115" s="31" t="s">
        <v>463</v>
      </c>
      <c r="D115" s="27" t="s">
        <v>65</v>
      </c>
      <c r="E115" s="32" t="s">
        <v>464</v>
      </c>
      <c r="F115" s="18" t="s">
        <v>73</v>
      </c>
      <c r="G115" s="33">
        <v>470</v>
      </c>
      <c r="H115" s="34"/>
      <c r="I115" s="34">
        <f>ROUND(ROUND(H115,2)*ROUND(G115,3),2)</f>
        <v>0</v>
      </c>
      <c r="J115" s="18" t="s">
        <v>164</v>
      </c>
      <c r="K115" s="27"/>
      <c r="L115" s="27"/>
      <c r="M115" s="27"/>
      <c r="O115">
        <f>(I115*21)/100</f>
        <v>0</v>
      </c>
      <c r="P115" t="s">
        <v>27</v>
      </c>
    </row>
    <row r="116" spans="1:16" x14ac:dyDescent="0.2">
      <c r="A116" s="35" t="s">
        <v>64</v>
      </c>
      <c r="E116" s="25" t="s">
        <v>65</v>
      </c>
    </row>
    <row r="117" spans="1:16" x14ac:dyDescent="0.2">
      <c r="A117" s="36" t="s">
        <v>66</v>
      </c>
      <c r="E117" s="37" t="s">
        <v>389</v>
      </c>
    </row>
    <row r="118" spans="1:16" ht="38.25" x14ac:dyDescent="0.2">
      <c r="A118" t="s">
        <v>67</v>
      </c>
      <c r="E118" s="25" t="s">
        <v>462</v>
      </c>
    </row>
    <row r="119" spans="1:16" x14ac:dyDescent="0.2">
      <c r="A119" s="27" t="s">
        <v>59</v>
      </c>
      <c r="B119" s="31" t="s">
        <v>242</v>
      </c>
      <c r="C119" s="31" t="s">
        <v>465</v>
      </c>
      <c r="D119" s="27" t="s">
        <v>65</v>
      </c>
      <c r="E119" s="32" t="s">
        <v>466</v>
      </c>
      <c r="F119" s="18" t="s">
        <v>73</v>
      </c>
      <c r="G119" s="33">
        <v>5</v>
      </c>
      <c r="H119" s="34"/>
      <c r="I119" s="34">
        <f>ROUND(ROUND(H119,2)*ROUND(G119,3),2)</f>
        <v>0</v>
      </c>
      <c r="J119" s="18" t="s">
        <v>164</v>
      </c>
      <c r="K119" s="27"/>
      <c r="L119" s="27"/>
      <c r="M119" s="27"/>
      <c r="O119">
        <f>(I119*21)/100</f>
        <v>0</v>
      </c>
      <c r="P119" t="s">
        <v>27</v>
      </c>
    </row>
    <row r="120" spans="1:16" x14ac:dyDescent="0.2">
      <c r="A120" s="35" t="s">
        <v>64</v>
      </c>
      <c r="E120" s="25" t="s">
        <v>65</v>
      </c>
    </row>
    <row r="121" spans="1:16" x14ac:dyDescent="0.2">
      <c r="A121" s="36" t="s">
        <v>66</v>
      </c>
      <c r="E121" s="37" t="s">
        <v>389</v>
      </c>
    </row>
    <row r="122" spans="1:16" ht="38.25" x14ac:dyDescent="0.2">
      <c r="A122" t="s">
        <v>67</v>
      </c>
      <c r="E122" s="25" t="s">
        <v>462</v>
      </c>
    </row>
    <row r="123" spans="1:16" x14ac:dyDescent="0.2">
      <c r="A123" s="27" t="s">
        <v>59</v>
      </c>
      <c r="B123" s="31" t="s">
        <v>245</v>
      </c>
      <c r="C123" s="31" t="s">
        <v>467</v>
      </c>
      <c r="D123" s="27" t="s">
        <v>65</v>
      </c>
      <c r="E123" s="32" t="s">
        <v>468</v>
      </c>
      <c r="F123" s="18" t="s">
        <v>73</v>
      </c>
      <c r="G123" s="33">
        <v>165</v>
      </c>
      <c r="H123" s="34"/>
      <c r="I123" s="34">
        <f>ROUND(ROUND(H123,2)*ROUND(G123,3),2)</f>
        <v>0</v>
      </c>
      <c r="J123" s="18" t="s">
        <v>164</v>
      </c>
      <c r="K123" s="27"/>
      <c r="L123" s="27"/>
      <c r="M123" s="27"/>
      <c r="O123">
        <f>(I123*21)/100</f>
        <v>0</v>
      </c>
      <c r="P123" t="s">
        <v>27</v>
      </c>
    </row>
    <row r="124" spans="1:16" x14ac:dyDescent="0.2">
      <c r="A124" s="35" t="s">
        <v>64</v>
      </c>
      <c r="E124" s="25" t="s">
        <v>65</v>
      </c>
    </row>
    <row r="125" spans="1:16" x14ac:dyDescent="0.2">
      <c r="A125" s="36" t="s">
        <v>66</v>
      </c>
      <c r="E125" s="37" t="s">
        <v>389</v>
      </c>
    </row>
    <row r="126" spans="1:16" ht="38.25" x14ac:dyDescent="0.2">
      <c r="A126" t="s">
        <v>67</v>
      </c>
      <c r="E126" s="25" t="s">
        <v>469</v>
      </c>
    </row>
    <row r="127" spans="1:16" x14ac:dyDescent="0.2">
      <c r="A127" s="27" t="s">
        <v>59</v>
      </c>
      <c r="B127" s="31" t="s">
        <v>248</v>
      </c>
      <c r="C127" s="31" t="s">
        <v>470</v>
      </c>
      <c r="D127" s="27" t="s">
        <v>65</v>
      </c>
      <c r="E127" s="32" t="s">
        <v>471</v>
      </c>
      <c r="F127" s="18" t="s">
        <v>73</v>
      </c>
      <c r="G127" s="33">
        <v>165</v>
      </c>
      <c r="H127" s="34"/>
      <c r="I127" s="34">
        <f>ROUND(ROUND(H127,2)*ROUND(G127,3),2)</f>
        <v>0</v>
      </c>
      <c r="J127" s="18" t="s">
        <v>164</v>
      </c>
      <c r="K127" s="27"/>
      <c r="L127" s="27"/>
      <c r="M127" s="27"/>
      <c r="O127">
        <f>(I127*21)/100</f>
        <v>0</v>
      </c>
      <c r="P127" t="s">
        <v>27</v>
      </c>
    </row>
    <row r="128" spans="1:16" x14ac:dyDescent="0.2">
      <c r="A128" s="35" t="s">
        <v>64</v>
      </c>
      <c r="E128" s="25" t="s">
        <v>65</v>
      </c>
    </row>
    <row r="129" spans="1:18" x14ac:dyDescent="0.2">
      <c r="A129" s="36" t="s">
        <v>66</v>
      </c>
      <c r="E129" s="37" t="s">
        <v>389</v>
      </c>
    </row>
    <row r="130" spans="1:18" ht="38.25" x14ac:dyDescent="0.2">
      <c r="A130" t="s">
        <v>67</v>
      </c>
      <c r="E130" s="25" t="s">
        <v>472</v>
      </c>
    </row>
    <row r="131" spans="1:18" ht="25.5" x14ac:dyDescent="0.2">
      <c r="A131" s="27" t="s">
        <v>59</v>
      </c>
      <c r="B131" s="31" t="s">
        <v>251</v>
      </c>
      <c r="C131" s="31" t="s">
        <v>473</v>
      </c>
      <c r="D131" s="27" t="s">
        <v>65</v>
      </c>
      <c r="E131" s="32" t="s">
        <v>474</v>
      </c>
      <c r="F131" s="18" t="s">
        <v>93</v>
      </c>
      <c r="G131" s="33">
        <v>20</v>
      </c>
      <c r="H131" s="34"/>
      <c r="I131" s="34">
        <f>ROUND(ROUND(H131,2)*ROUND(G131,3),2)</f>
        <v>0</v>
      </c>
      <c r="J131" s="18" t="s">
        <v>164</v>
      </c>
      <c r="K131" s="27"/>
      <c r="L131" s="27"/>
      <c r="M131" s="27"/>
      <c r="O131">
        <f>(I131*21)/100</f>
        <v>0</v>
      </c>
      <c r="P131" t="s">
        <v>27</v>
      </c>
    </row>
    <row r="132" spans="1:18" x14ac:dyDescent="0.2">
      <c r="A132" s="35" t="s">
        <v>64</v>
      </c>
      <c r="E132" s="25" t="s">
        <v>65</v>
      </c>
    </row>
    <row r="133" spans="1:18" x14ac:dyDescent="0.2">
      <c r="A133" s="36" t="s">
        <v>66</v>
      </c>
      <c r="E133" s="37" t="s">
        <v>389</v>
      </c>
    </row>
    <row r="134" spans="1:18" ht="38.25" x14ac:dyDescent="0.2">
      <c r="A134" t="s">
        <v>67</v>
      </c>
      <c r="E134" s="25" t="s">
        <v>475</v>
      </c>
    </row>
    <row r="135" spans="1:18" ht="25.5" x14ac:dyDescent="0.2">
      <c r="A135" s="27" t="s">
        <v>59</v>
      </c>
      <c r="B135" s="31" t="s">
        <v>254</v>
      </c>
      <c r="C135" s="31" t="s">
        <v>476</v>
      </c>
      <c r="D135" s="27" t="s">
        <v>65</v>
      </c>
      <c r="E135" s="32" t="s">
        <v>477</v>
      </c>
      <c r="F135" s="18" t="s">
        <v>93</v>
      </c>
      <c r="G135" s="33">
        <v>2</v>
      </c>
      <c r="H135" s="34"/>
      <c r="I135" s="34">
        <f>ROUND(ROUND(H135,2)*ROUND(G135,3),2)</f>
        <v>0</v>
      </c>
      <c r="J135" s="18" t="s">
        <v>164</v>
      </c>
      <c r="K135" s="27"/>
      <c r="L135" s="27"/>
      <c r="M135" s="27"/>
      <c r="O135">
        <f>(I135*21)/100</f>
        <v>0</v>
      </c>
      <c r="P135" t="s">
        <v>27</v>
      </c>
    </row>
    <row r="136" spans="1:18" x14ac:dyDescent="0.2">
      <c r="A136" s="35" t="s">
        <v>64</v>
      </c>
      <c r="E136" s="25" t="s">
        <v>65</v>
      </c>
    </row>
    <row r="137" spans="1:18" x14ac:dyDescent="0.2">
      <c r="A137" s="36" t="s">
        <v>66</v>
      </c>
      <c r="E137" s="37" t="s">
        <v>389</v>
      </c>
    </row>
    <row r="138" spans="1:18" ht="38.25" x14ac:dyDescent="0.2">
      <c r="A138" t="s">
        <v>67</v>
      </c>
      <c r="E138" s="25" t="s">
        <v>475</v>
      </c>
    </row>
    <row r="139" spans="1:18" x14ac:dyDescent="0.2">
      <c r="A139" s="27" t="s">
        <v>59</v>
      </c>
      <c r="B139" s="31" t="s">
        <v>257</v>
      </c>
      <c r="C139" s="31" t="s">
        <v>478</v>
      </c>
      <c r="D139" s="27" t="s">
        <v>65</v>
      </c>
      <c r="E139" s="32" t="s">
        <v>479</v>
      </c>
      <c r="F139" s="18" t="s">
        <v>93</v>
      </c>
      <c r="G139" s="33">
        <v>20</v>
      </c>
      <c r="H139" s="34"/>
      <c r="I139" s="34">
        <f>ROUND(ROUND(H139,2)*ROUND(G139,3),2)</f>
        <v>0</v>
      </c>
      <c r="J139" s="18" t="s">
        <v>164</v>
      </c>
      <c r="K139" s="27"/>
      <c r="L139" s="27"/>
      <c r="M139" s="27"/>
      <c r="O139">
        <f>(I139*21)/100</f>
        <v>0</v>
      </c>
      <c r="P139" t="s">
        <v>27</v>
      </c>
    </row>
    <row r="140" spans="1:18" x14ac:dyDescent="0.2">
      <c r="A140" s="35" t="s">
        <v>64</v>
      </c>
      <c r="E140" s="25" t="s">
        <v>65</v>
      </c>
    </row>
    <row r="141" spans="1:18" x14ac:dyDescent="0.2">
      <c r="A141" s="36" t="s">
        <v>66</v>
      </c>
      <c r="E141" s="37" t="s">
        <v>389</v>
      </c>
    </row>
    <row r="142" spans="1:18" ht="25.5" x14ac:dyDescent="0.2">
      <c r="A142" t="s">
        <v>67</v>
      </c>
      <c r="E142" s="25" t="s">
        <v>480</v>
      </c>
    </row>
    <row r="143" spans="1:18" ht="12.75" customHeight="1" x14ac:dyDescent="0.2">
      <c r="A143" t="s">
        <v>57</v>
      </c>
      <c r="C143" s="38" t="s">
        <v>481</v>
      </c>
      <c r="E143" s="29" t="s">
        <v>482</v>
      </c>
      <c r="I143" s="39">
        <f>0+Q143</f>
        <v>0</v>
      </c>
      <c r="O143">
        <f>0+R143</f>
        <v>0</v>
      </c>
      <c r="Q143">
        <f>0+I144+I148+I152+I156+I160+I164</f>
        <v>0</v>
      </c>
      <c r="R143">
        <f>0+O144+O148+O152+O156+O160+O164</f>
        <v>0</v>
      </c>
    </row>
    <row r="144" spans="1:18" x14ac:dyDescent="0.2">
      <c r="A144" s="27" t="s">
        <v>59</v>
      </c>
      <c r="B144" s="31" t="s">
        <v>260</v>
      </c>
      <c r="C144" s="31" t="s">
        <v>483</v>
      </c>
      <c r="D144" s="27" t="s">
        <v>65</v>
      </c>
      <c r="E144" s="32" t="s">
        <v>484</v>
      </c>
      <c r="F144" s="18" t="s">
        <v>93</v>
      </c>
      <c r="G144" s="33">
        <v>2</v>
      </c>
      <c r="H144" s="34"/>
      <c r="I144" s="34">
        <f>ROUND(ROUND(H144,2)*ROUND(G144,3),2)</f>
        <v>0</v>
      </c>
      <c r="J144" s="18" t="s">
        <v>164</v>
      </c>
      <c r="K144" s="27"/>
      <c r="L144" s="27"/>
      <c r="M144" s="27"/>
      <c r="O144">
        <f>(I144*21)/100</f>
        <v>0</v>
      </c>
      <c r="P144" t="s">
        <v>27</v>
      </c>
    </row>
    <row r="145" spans="1:16" x14ac:dyDescent="0.2">
      <c r="A145" s="35" t="s">
        <v>64</v>
      </c>
      <c r="E145" s="25" t="s">
        <v>65</v>
      </c>
    </row>
    <row r="146" spans="1:16" x14ac:dyDescent="0.2">
      <c r="A146" s="36" t="s">
        <v>66</v>
      </c>
      <c r="E146" s="37" t="s">
        <v>389</v>
      </c>
    </row>
    <row r="147" spans="1:16" ht="89.25" x14ac:dyDescent="0.2">
      <c r="A147" t="s">
        <v>67</v>
      </c>
      <c r="E147" s="25" t="s">
        <v>485</v>
      </c>
    </row>
    <row r="148" spans="1:16" ht="25.5" x14ac:dyDescent="0.2">
      <c r="A148" s="27" t="s">
        <v>59</v>
      </c>
      <c r="B148" s="31" t="s">
        <v>263</v>
      </c>
      <c r="C148" s="31" t="s">
        <v>486</v>
      </c>
      <c r="D148" s="27" t="s">
        <v>65</v>
      </c>
      <c r="E148" s="32" t="s">
        <v>487</v>
      </c>
      <c r="F148" s="18" t="s">
        <v>93</v>
      </c>
      <c r="G148" s="33">
        <v>2</v>
      </c>
      <c r="H148" s="34"/>
      <c r="I148" s="34">
        <f>ROUND(ROUND(H148,2)*ROUND(G148,3),2)</f>
        <v>0</v>
      </c>
      <c r="J148" s="18" t="s">
        <v>164</v>
      </c>
      <c r="K148" s="27"/>
      <c r="L148" s="27"/>
      <c r="M148" s="27"/>
      <c r="O148">
        <f>(I148*21)/100</f>
        <v>0</v>
      </c>
      <c r="P148" t="s">
        <v>27</v>
      </c>
    </row>
    <row r="149" spans="1:16" x14ac:dyDescent="0.2">
      <c r="A149" s="35" t="s">
        <v>64</v>
      </c>
      <c r="E149" s="25" t="s">
        <v>65</v>
      </c>
    </row>
    <row r="150" spans="1:16" x14ac:dyDescent="0.2">
      <c r="A150" s="36" t="s">
        <v>66</v>
      </c>
      <c r="E150" s="37" t="s">
        <v>389</v>
      </c>
    </row>
    <row r="151" spans="1:16" ht="38.25" x14ac:dyDescent="0.2">
      <c r="A151" t="s">
        <v>67</v>
      </c>
      <c r="E151" s="25" t="s">
        <v>488</v>
      </c>
    </row>
    <row r="152" spans="1:16" x14ac:dyDescent="0.2">
      <c r="A152" s="27" t="s">
        <v>59</v>
      </c>
      <c r="B152" s="31" t="s">
        <v>266</v>
      </c>
      <c r="C152" s="31" t="s">
        <v>489</v>
      </c>
      <c r="D152" s="27" t="s">
        <v>65</v>
      </c>
      <c r="E152" s="32" t="s">
        <v>490</v>
      </c>
      <c r="F152" s="18" t="s">
        <v>93</v>
      </c>
      <c r="G152" s="33">
        <v>2</v>
      </c>
      <c r="H152" s="34"/>
      <c r="I152" s="34">
        <f>ROUND(ROUND(H152,2)*ROUND(G152,3),2)</f>
        <v>0</v>
      </c>
      <c r="J152" s="18" t="s">
        <v>164</v>
      </c>
      <c r="K152" s="27"/>
      <c r="L152" s="27"/>
      <c r="M152" s="27"/>
      <c r="O152">
        <f>(I152*21)/100</f>
        <v>0</v>
      </c>
      <c r="P152" t="s">
        <v>27</v>
      </c>
    </row>
    <row r="153" spans="1:16" x14ac:dyDescent="0.2">
      <c r="A153" s="35" t="s">
        <v>64</v>
      </c>
      <c r="E153" s="25" t="s">
        <v>65</v>
      </c>
    </row>
    <row r="154" spans="1:16" x14ac:dyDescent="0.2">
      <c r="A154" s="36" t="s">
        <v>66</v>
      </c>
      <c r="E154" s="37" t="s">
        <v>389</v>
      </c>
    </row>
    <row r="155" spans="1:16" ht="76.5" x14ac:dyDescent="0.2">
      <c r="A155" t="s">
        <v>67</v>
      </c>
      <c r="E155" s="25" t="s">
        <v>491</v>
      </c>
    </row>
    <row r="156" spans="1:16" ht="25.5" x14ac:dyDescent="0.2">
      <c r="A156" s="27" t="s">
        <v>59</v>
      </c>
      <c r="B156" s="31" t="s">
        <v>269</v>
      </c>
      <c r="C156" s="31" t="s">
        <v>492</v>
      </c>
      <c r="D156" s="27" t="s">
        <v>65</v>
      </c>
      <c r="E156" s="32" t="s">
        <v>493</v>
      </c>
      <c r="F156" s="18" t="s">
        <v>93</v>
      </c>
      <c r="G156" s="33">
        <v>1</v>
      </c>
      <c r="H156" s="34"/>
      <c r="I156" s="34">
        <f>ROUND(ROUND(H156,2)*ROUND(G156,3),2)</f>
        <v>0</v>
      </c>
      <c r="J156" s="18" t="s">
        <v>164</v>
      </c>
      <c r="K156" s="27"/>
      <c r="L156" s="27"/>
      <c r="M156" s="27"/>
      <c r="O156">
        <f>(I156*21)/100</f>
        <v>0</v>
      </c>
      <c r="P156" t="s">
        <v>27</v>
      </c>
    </row>
    <row r="157" spans="1:16" x14ac:dyDescent="0.2">
      <c r="A157" s="35" t="s">
        <v>64</v>
      </c>
      <c r="E157" s="25" t="s">
        <v>65</v>
      </c>
    </row>
    <row r="158" spans="1:16" x14ac:dyDescent="0.2">
      <c r="A158" s="36" t="s">
        <v>66</v>
      </c>
      <c r="E158" s="37" t="s">
        <v>389</v>
      </c>
    </row>
    <row r="159" spans="1:16" ht="51" x14ac:dyDescent="0.2">
      <c r="A159" t="s">
        <v>67</v>
      </c>
      <c r="E159" s="25" t="s">
        <v>494</v>
      </c>
    </row>
    <row r="160" spans="1:16" ht="25.5" x14ac:dyDescent="0.2">
      <c r="A160" s="27" t="s">
        <v>59</v>
      </c>
      <c r="B160" s="31" t="s">
        <v>272</v>
      </c>
      <c r="C160" s="31" t="s">
        <v>495</v>
      </c>
      <c r="D160" s="27" t="s">
        <v>65</v>
      </c>
      <c r="E160" s="32" t="s">
        <v>496</v>
      </c>
      <c r="F160" s="18" t="s">
        <v>93</v>
      </c>
      <c r="G160" s="33">
        <v>1</v>
      </c>
      <c r="H160" s="34"/>
      <c r="I160" s="34">
        <f>ROUND(ROUND(H160,2)*ROUND(G160,3),2)</f>
        <v>0</v>
      </c>
      <c r="J160" s="18" t="s">
        <v>164</v>
      </c>
      <c r="K160" s="27"/>
      <c r="L160" s="27"/>
      <c r="M160" s="27"/>
      <c r="O160">
        <f>(I160*21)/100</f>
        <v>0</v>
      </c>
      <c r="P160" t="s">
        <v>27</v>
      </c>
    </row>
    <row r="161" spans="1:18" x14ac:dyDescent="0.2">
      <c r="A161" s="35" t="s">
        <v>64</v>
      </c>
      <c r="E161" s="25" t="s">
        <v>65</v>
      </c>
    </row>
    <row r="162" spans="1:18" x14ac:dyDescent="0.2">
      <c r="A162" s="36" t="s">
        <v>66</v>
      </c>
      <c r="E162" s="37" t="s">
        <v>389</v>
      </c>
    </row>
    <row r="163" spans="1:18" ht="51" x14ac:dyDescent="0.2">
      <c r="A163" t="s">
        <v>67</v>
      </c>
      <c r="E163" s="25" t="s">
        <v>497</v>
      </c>
    </row>
    <row r="164" spans="1:18" ht="25.5" x14ac:dyDescent="0.2">
      <c r="A164" s="27" t="s">
        <v>59</v>
      </c>
      <c r="B164" s="31" t="s">
        <v>275</v>
      </c>
      <c r="C164" s="31" t="s">
        <v>498</v>
      </c>
      <c r="D164" s="27" t="s">
        <v>65</v>
      </c>
      <c r="E164" s="32" t="s">
        <v>499</v>
      </c>
      <c r="F164" s="18" t="s">
        <v>93</v>
      </c>
      <c r="G164" s="33">
        <v>1</v>
      </c>
      <c r="H164" s="34"/>
      <c r="I164" s="34">
        <f>ROUND(ROUND(H164,2)*ROUND(G164,3),2)</f>
        <v>0</v>
      </c>
      <c r="J164" s="18" t="s">
        <v>164</v>
      </c>
      <c r="K164" s="27"/>
      <c r="L164" s="27"/>
      <c r="M164" s="27"/>
      <c r="O164">
        <f>(I164*21)/100</f>
        <v>0</v>
      </c>
      <c r="P164" t="s">
        <v>27</v>
      </c>
    </row>
    <row r="165" spans="1:18" x14ac:dyDescent="0.2">
      <c r="A165" s="35" t="s">
        <v>64</v>
      </c>
      <c r="E165" s="25" t="s">
        <v>65</v>
      </c>
    </row>
    <row r="166" spans="1:18" x14ac:dyDescent="0.2">
      <c r="A166" s="36" t="s">
        <v>66</v>
      </c>
      <c r="E166" s="37" t="s">
        <v>389</v>
      </c>
    </row>
    <row r="167" spans="1:18" ht="38.25" x14ac:dyDescent="0.2">
      <c r="A167" t="s">
        <v>67</v>
      </c>
      <c r="E167" s="25" t="s">
        <v>500</v>
      </c>
    </row>
    <row r="168" spans="1:18" ht="12.75" customHeight="1" x14ac:dyDescent="0.2">
      <c r="A168" t="s">
        <v>57</v>
      </c>
      <c r="C168" s="38" t="s">
        <v>501</v>
      </c>
      <c r="E168" s="29" t="s">
        <v>502</v>
      </c>
      <c r="I168" s="39">
        <f>0+Q168</f>
        <v>0</v>
      </c>
      <c r="O168">
        <f>0+R168</f>
        <v>0</v>
      </c>
      <c r="Q168">
        <f>0+I169+I173+I177+I181+I185+I189+I193+I197</f>
        <v>0</v>
      </c>
      <c r="R168">
        <f>0+O169+O173+O177+O181+O185+O189+O193+O197</f>
        <v>0</v>
      </c>
    </row>
    <row r="169" spans="1:18" x14ac:dyDescent="0.2">
      <c r="A169" s="27" t="s">
        <v>59</v>
      </c>
      <c r="B169" s="31" t="s">
        <v>278</v>
      </c>
      <c r="C169" s="31" t="s">
        <v>503</v>
      </c>
      <c r="D169" s="27" t="s">
        <v>65</v>
      </c>
      <c r="E169" s="32" t="s">
        <v>504</v>
      </c>
      <c r="F169" s="18" t="s">
        <v>93</v>
      </c>
      <c r="G169" s="33">
        <v>1</v>
      </c>
      <c r="H169" s="34"/>
      <c r="I169" s="34">
        <f>ROUND(ROUND(H169,2)*ROUND(G169,3),2)</f>
        <v>0</v>
      </c>
      <c r="J169" s="18" t="s">
        <v>164</v>
      </c>
      <c r="K169" s="27"/>
      <c r="L169" s="27"/>
      <c r="M169" s="27"/>
      <c r="O169">
        <f>(I169*21)/100</f>
        <v>0</v>
      </c>
      <c r="P169" t="s">
        <v>27</v>
      </c>
    </row>
    <row r="170" spans="1:18" x14ac:dyDescent="0.2">
      <c r="A170" s="35" t="s">
        <v>64</v>
      </c>
      <c r="E170" s="25" t="s">
        <v>65</v>
      </c>
    </row>
    <row r="171" spans="1:18" x14ac:dyDescent="0.2">
      <c r="A171" s="36" t="s">
        <v>66</v>
      </c>
      <c r="E171" s="37" t="s">
        <v>389</v>
      </c>
    </row>
    <row r="172" spans="1:18" ht="51" x14ac:dyDescent="0.2">
      <c r="A172" t="s">
        <v>67</v>
      </c>
      <c r="E172" s="25" t="s">
        <v>505</v>
      </c>
    </row>
    <row r="173" spans="1:18" ht="25.5" x14ac:dyDescent="0.2">
      <c r="A173" s="27" t="s">
        <v>59</v>
      </c>
      <c r="B173" s="31" t="s">
        <v>281</v>
      </c>
      <c r="C173" s="31" t="s">
        <v>506</v>
      </c>
      <c r="D173" s="27" t="s">
        <v>65</v>
      </c>
      <c r="E173" s="32" t="s">
        <v>507</v>
      </c>
      <c r="F173" s="18" t="s">
        <v>93</v>
      </c>
      <c r="G173" s="33">
        <v>1</v>
      </c>
      <c r="H173" s="34"/>
      <c r="I173" s="34">
        <f>ROUND(ROUND(H173,2)*ROUND(G173,3),2)</f>
        <v>0</v>
      </c>
      <c r="J173" s="18" t="s">
        <v>164</v>
      </c>
      <c r="K173" s="27"/>
      <c r="L173" s="27"/>
      <c r="M173" s="27"/>
      <c r="O173">
        <f>(I173*21)/100</f>
        <v>0</v>
      </c>
      <c r="P173" t="s">
        <v>27</v>
      </c>
    </row>
    <row r="174" spans="1:18" x14ac:dyDescent="0.2">
      <c r="A174" s="35" t="s">
        <v>64</v>
      </c>
      <c r="E174" s="25" t="s">
        <v>65</v>
      </c>
    </row>
    <row r="175" spans="1:18" x14ac:dyDescent="0.2">
      <c r="A175" s="36" t="s">
        <v>66</v>
      </c>
      <c r="E175" s="37" t="s">
        <v>389</v>
      </c>
    </row>
    <row r="176" spans="1:18" ht="63.75" x14ac:dyDescent="0.2">
      <c r="A176" t="s">
        <v>67</v>
      </c>
      <c r="E176" s="25" t="s">
        <v>508</v>
      </c>
    </row>
    <row r="177" spans="1:16" ht="25.5" x14ac:dyDescent="0.2">
      <c r="A177" s="27" t="s">
        <v>59</v>
      </c>
      <c r="B177" s="31" t="s">
        <v>284</v>
      </c>
      <c r="C177" s="31" t="s">
        <v>509</v>
      </c>
      <c r="D177" s="27" t="s">
        <v>65</v>
      </c>
      <c r="E177" s="32" t="s">
        <v>510</v>
      </c>
      <c r="F177" s="18" t="s">
        <v>93</v>
      </c>
      <c r="G177" s="33">
        <v>1</v>
      </c>
      <c r="H177" s="34"/>
      <c r="I177" s="34">
        <f>ROUND(ROUND(H177,2)*ROUND(G177,3),2)</f>
        <v>0</v>
      </c>
      <c r="J177" s="18" t="s">
        <v>164</v>
      </c>
      <c r="K177" s="27"/>
      <c r="L177" s="27"/>
      <c r="M177" s="27"/>
      <c r="O177">
        <f>(I177*21)/100</f>
        <v>0</v>
      </c>
      <c r="P177" t="s">
        <v>27</v>
      </c>
    </row>
    <row r="178" spans="1:16" x14ac:dyDescent="0.2">
      <c r="A178" s="35" t="s">
        <v>64</v>
      </c>
      <c r="E178" s="25" t="s">
        <v>65</v>
      </c>
    </row>
    <row r="179" spans="1:16" x14ac:dyDescent="0.2">
      <c r="A179" s="36" t="s">
        <v>66</v>
      </c>
      <c r="E179" s="37" t="s">
        <v>389</v>
      </c>
    </row>
    <row r="180" spans="1:16" ht="38.25" x14ac:dyDescent="0.2">
      <c r="A180" t="s">
        <v>67</v>
      </c>
      <c r="E180" s="25" t="s">
        <v>511</v>
      </c>
    </row>
    <row r="181" spans="1:16" x14ac:dyDescent="0.2">
      <c r="A181" s="27" t="s">
        <v>59</v>
      </c>
      <c r="B181" s="31" t="s">
        <v>287</v>
      </c>
      <c r="C181" s="31" t="s">
        <v>512</v>
      </c>
      <c r="D181" s="27" t="s">
        <v>65</v>
      </c>
      <c r="E181" s="32" t="s">
        <v>513</v>
      </c>
      <c r="F181" s="18" t="s">
        <v>93</v>
      </c>
      <c r="G181" s="33">
        <v>9</v>
      </c>
      <c r="H181" s="34"/>
      <c r="I181" s="34">
        <f>ROUND(ROUND(H181,2)*ROUND(G181,3),2)</f>
        <v>0</v>
      </c>
      <c r="J181" s="18" t="s">
        <v>164</v>
      </c>
      <c r="K181" s="27"/>
      <c r="L181" s="27"/>
      <c r="M181" s="27"/>
      <c r="O181">
        <f>(I181*21)/100</f>
        <v>0</v>
      </c>
      <c r="P181" t="s">
        <v>27</v>
      </c>
    </row>
    <row r="182" spans="1:16" x14ac:dyDescent="0.2">
      <c r="A182" s="35" t="s">
        <v>64</v>
      </c>
      <c r="E182" s="25" t="s">
        <v>65</v>
      </c>
    </row>
    <row r="183" spans="1:16" x14ac:dyDescent="0.2">
      <c r="A183" s="36" t="s">
        <v>66</v>
      </c>
      <c r="E183" s="37" t="s">
        <v>389</v>
      </c>
    </row>
    <row r="184" spans="1:16" ht="38.25" x14ac:dyDescent="0.2">
      <c r="A184" t="s">
        <v>67</v>
      </c>
      <c r="E184" s="25" t="s">
        <v>514</v>
      </c>
    </row>
    <row r="185" spans="1:16" x14ac:dyDescent="0.2">
      <c r="A185" s="27" t="s">
        <v>59</v>
      </c>
      <c r="B185" s="31" t="s">
        <v>291</v>
      </c>
      <c r="C185" s="31" t="s">
        <v>515</v>
      </c>
      <c r="D185" s="27" t="s">
        <v>65</v>
      </c>
      <c r="E185" s="32" t="s">
        <v>516</v>
      </c>
      <c r="F185" s="18" t="s">
        <v>93</v>
      </c>
      <c r="G185" s="33">
        <v>1</v>
      </c>
      <c r="H185" s="34"/>
      <c r="I185" s="34">
        <f>ROUND(ROUND(H185,2)*ROUND(G185,3),2)</f>
        <v>0</v>
      </c>
      <c r="J185" s="18" t="s">
        <v>164</v>
      </c>
      <c r="K185" s="27"/>
      <c r="L185" s="27"/>
      <c r="M185" s="27"/>
      <c r="O185">
        <f>(I185*21)/100</f>
        <v>0</v>
      </c>
      <c r="P185" t="s">
        <v>27</v>
      </c>
    </row>
    <row r="186" spans="1:16" x14ac:dyDescent="0.2">
      <c r="A186" s="35" t="s">
        <v>64</v>
      </c>
      <c r="E186" s="25" t="s">
        <v>65</v>
      </c>
    </row>
    <row r="187" spans="1:16" x14ac:dyDescent="0.2">
      <c r="A187" s="36" t="s">
        <v>66</v>
      </c>
      <c r="E187" s="37" t="s">
        <v>389</v>
      </c>
    </row>
    <row r="188" spans="1:16" ht="38.25" x14ac:dyDescent="0.2">
      <c r="A188" t="s">
        <v>67</v>
      </c>
      <c r="E188" s="25" t="s">
        <v>514</v>
      </c>
    </row>
    <row r="189" spans="1:16" x14ac:dyDescent="0.2">
      <c r="A189" s="27" t="s">
        <v>59</v>
      </c>
      <c r="B189" s="31" t="s">
        <v>294</v>
      </c>
      <c r="C189" s="31" t="s">
        <v>517</v>
      </c>
      <c r="D189" s="27" t="s">
        <v>65</v>
      </c>
      <c r="E189" s="32" t="s">
        <v>518</v>
      </c>
      <c r="F189" s="18" t="s">
        <v>116</v>
      </c>
      <c r="G189" s="33">
        <v>24</v>
      </c>
      <c r="H189" s="34"/>
      <c r="I189" s="34">
        <f>ROUND(ROUND(H189,2)*ROUND(G189,3),2)</f>
        <v>0</v>
      </c>
      <c r="J189" s="18" t="s">
        <v>164</v>
      </c>
      <c r="K189" s="27"/>
      <c r="L189" s="27"/>
      <c r="M189" s="27"/>
      <c r="O189">
        <f>(I189*21)/100</f>
        <v>0</v>
      </c>
      <c r="P189" t="s">
        <v>27</v>
      </c>
    </row>
    <row r="190" spans="1:16" x14ac:dyDescent="0.2">
      <c r="A190" s="35" t="s">
        <v>64</v>
      </c>
      <c r="E190" s="25" t="s">
        <v>65</v>
      </c>
    </row>
    <row r="191" spans="1:16" x14ac:dyDescent="0.2">
      <c r="A191" s="36" t="s">
        <v>66</v>
      </c>
      <c r="E191" s="37" t="s">
        <v>389</v>
      </c>
    </row>
    <row r="192" spans="1:16" ht="51" x14ac:dyDescent="0.2">
      <c r="A192" t="s">
        <v>67</v>
      </c>
      <c r="E192" s="25" t="s">
        <v>519</v>
      </c>
    </row>
    <row r="193" spans="1:18" x14ac:dyDescent="0.2">
      <c r="A193" s="27" t="s">
        <v>59</v>
      </c>
      <c r="B193" s="31" t="s">
        <v>297</v>
      </c>
      <c r="C193" s="31" t="s">
        <v>171</v>
      </c>
      <c r="D193" s="27" t="s">
        <v>65</v>
      </c>
      <c r="E193" s="32" t="s">
        <v>148</v>
      </c>
      <c r="F193" s="18" t="s">
        <v>116</v>
      </c>
      <c r="G193" s="33">
        <v>24</v>
      </c>
      <c r="H193" s="34"/>
      <c r="I193" s="34">
        <f>ROUND(ROUND(H193,2)*ROUND(G193,3),2)</f>
        <v>0</v>
      </c>
      <c r="J193" s="18" t="s">
        <v>164</v>
      </c>
      <c r="K193" s="27"/>
      <c r="L193" s="27"/>
      <c r="M193" s="27"/>
      <c r="O193">
        <f>(I193*21)/100</f>
        <v>0</v>
      </c>
      <c r="P193" t="s">
        <v>27</v>
      </c>
    </row>
    <row r="194" spans="1:18" x14ac:dyDescent="0.2">
      <c r="A194" s="35" t="s">
        <v>64</v>
      </c>
      <c r="E194" s="25" t="s">
        <v>65</v>
      </c>
    </row>
    <row r="195" spans="1:18" x14ac:dyDescent="0.2">
      <c r="A195" s="36" t="s">
        <v>66</v>
      </c>
      <c r="E195" s="37" t="s">
        <v>389</v>
      </c>
    </row>
    <row r="196" spans="1:18" ht="38.25" x14ac:dyDescent="0.2">
      <c r="A196" t="s">
        <v>67</v>
      </c>
      <c r="E196" s="25" t="s">
        <v>520</v>
      </c>
    </row>
    <row r="197" spans="1:18" x14ac:dyDescent="0.2">
      <c r="A197" s="27" t="s">
        <v>59</v>
      </c>
      <c r="B197" s="31" t="s">
        <v>300</v>
      </c>
      <c r="C197" s="31" t="s">
        <v>172</v>
      </c>
      <c r="D197" s="27" t="s">
        <v>65</v>
      </c>
      <c r="E197" s="32" t="s">
        <v>149</v>
      </c>
      <c r="F197" s="18" t="s">
        <v>116</v>
      </c>
      <c r="G197" s="33">
        <v>12</v>
      </c>
      <c r="H197" s="34"/>
      <c r="I197" s="34">
        <f>ROUND(ROUND(H197,2)*ROUND(G197,3),2)</f>
        <v>0</v>
      </c>
      <c r="J197" s="18" t="s">
        <v>164</v>
      </c>
      <c r="K197" s="27"/>
      <c r="L197" s="27"/>
      <c r="M197" s="27"/>
      <c r="O197">
        <f>(I197*21)/100</f>
        <v>0</v>
      </c>
      <c r="P197" t="s">
        <v>27</v>
      </c>
    </row>
    <row r="198" spans="1:18" x14ac:dyDescent="0.2">
      <c r="A198" s="35" t="s">
        <v>64</v>
      </c>
      <c r="E198" s="25" t="s">
        <v>65</v>
      </c>
    </row>
    <row r="199" spans="1:18" x14ac:dyDescent="0.2">
      <c r="A199" s="36" t="s">
        <v>66</v>
      </c>
      <c r="E199" s="37" t="s">
        <v>389</v>
      </c>
    </row>
    <row r="200" spans="1:18" ht="38.25" x14ac:dyDescent="0.2">
      <c r="A200" t="s">
        <v>67</v>
      </c>
      <c r="E200" s="25" t="s">
        <v>521</v>
      </c>
    </row>
    <row r="201" spans="1:18" ht="12.75" customHeight="1" x14ac:dyDescent="0.2">
      <c r="A201" t="s">
        <v>57</v>
      </c>
      <c r="C201" s="38" t="s">
        <v>88</v>
      </c>
      <c r="E201" s="29" t="s">
        <v>522</v>
      </c>
      <c r="I201" s="39">
        <f>0+Q201</f>
        <v>0</v>
      </c>
      <c r="O201">
        <f>0+R201</f>
        <v>0</v>
      </c>
      <c r="Q201">
        <f>0+I202</f>
        <v>0</v>
      </c>
      <c r="R201">
        <f>0+O202</f>
        <v>0</v>
      </c>
    </row>
    <row r="202" spans="1:18" x14ac:dyDescent="0.2">
      <c r="A202" s="27" t="s">
        <v>59</v>
      </c>
      <c r="B202" s="31" t="s">
        <v>303</v>
      </c>
      <c r="C202" s="31" t="s">
        <v>523</v>
      </c>
      <c r="D202" s="27" t="s">
        <v>65</v>
      </c>
      <c r="E202" s="32" t="s">
        <v>524</v>
      </c>
      <c r="F202" s="18" t="s">
        <v>62</v>
      </c>
      <c r="G202" s="33">
        <v>3</v>
      </c>
      <c r="H202" s="34"/>
      <c r="I202" s="34">
        <f>ROUND(ROUND(H202,2)*ROUND(G202,3),2)</f>
        <v>0</v>
      </c>
      <c r="J202" s="18" t="s">
        <v>164</v>
      </c>
      <c r="K202" s="27"/>
      <c r="L202" s="27"/>
      <c r="M202" s="27"/>
      <c r="O202">
        <f>(I202*21)/100</f>
        <v>0</v>
      </c>
      <c r="P202" t="s">
        <v>27</v>
      </c>
    </row>
    <row r="203" spans="1:18" x14ac:dyDescent="0.2">
      <c r="A203" s="35" t="s">
        <v>64</v>
      </c>
      <c r="E203" s="25" t="s">
        <v>65</v>
      </c>
    </row>
    <row r="204" spans="1:18" x14ac:dyDescent="0.2">
      <c r="A204" s="36" t="s">
        <v>66</v>
      </c>
      <c r="E204" s="37" t="s">
        <v>389</v>
      </c>
    </row>
    <row r="205" spans="1:18" ht="280.5" x14ac:dyDescent="0.2">
      <c r="A205" t="s">
        <v>67</v>
      </c>
      <c r="E205" s="25" t="s">
        <v>525</v>
      </c>
    </row>
    <row r="206" spans="1:18" ht="12.75" customHeight="1" x14ac:dyDescent="0.2">
      <c r="A206" t="s">
        <v>57</v>
      </c>
      <c r="C206" s="38" t="s">
        <v>526</v>
      </c>
      <c r="E206" s="29" t="s">
        <v>527</v>
      </c>
      <c r="I206" s="39">
        <f>0+Q206</f>
        <v>0</v>
      </c>
      <c r="O206">
        <f>0+R206</f>
        <v>0</v>
      </c>
      <c r="Q206">
        <f>0+I207</f>
        <v>0</v>
      </c>
      <c r="R206">
        <f>0+O207</f>
        <v>0</v>
      </c>
    </row>
    <row r="207" spans="1:18" ht="25.5" x14ac:dyDescent="0.2">
      <c r="A207" s="27" t="s">
        <v>59</v>
      </c>
      <c r="B207" s="31" t="s">
        <v>306</v>
      </c>
      <c r="C207" s="31" t="s">
        <v>528</v>
      </c>
      <c r="D207" s="27" t="s">
        <v>65</v>
      </c>
      <c r="E207" s="32" t="s">
        <v>529</v>
      </c>
      <c r="F207" s="18" t="s">
        <v>183</v>
      </c>
      <c r="G207" s="33">
        <v>90.5</v>
      </c>
      <c r="H207" s="34"/>
      <c r="I207" s="34">
        <f>ROUND(ROUND(H207,2)*ROUND(G207,3),2)</f>
        <v>0</v>
      </c>
      <c r="J207" s="18" t="s">
        <v>439</v>
      </c>
      <c r="K207" s="27"/>
      <c r="L207" s="27"/>
      <c r="M207" s="27"/>
      <c r="O207">
        <f>(I207*21)/100</f>
        <v>0</v>
      </c>
      <c r="P207" t="s">
        <v>27</v>
      </c>
    </row>
    <row r="208" spans="1:18" x14ac:dyDescent="0.2">
      <c r="A208" s="35" t="s">
        <v>64</v>
      </c>
      <c r="E208" s="25" t="s">
        <v>65</v>
      </c>
    </row>
    <row r="209" spans="1:5" ht="25.5" x14ac:dyDescent="0.2">
      <c r="A209" s="36" t="s">
        <v>66</v>
      </c>
      <c r="E209" s="37" t="s">
        <v>530</v>
      </c>
    </row>
    <row r="210" spans="1:5" ht="153" x14ac:dyDescent="0.2">
      <c r="A210" t="s">
        <v>67</v>
      </c>
      <c r="E210" s="25" t="s">
        <v>531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427"/>
  <sheetViews>
    <sheetView workbookViewId="0">
      <pane ySplit="8" topLeftCell="A424" activePane="bottomLeft" state="frozen"/>
      <selection pane="bottomLeft" activeCell="J429" sqref="J42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12"/>
      <c r="D1" s="12"/>
      <c r="E1" s="13"/>
      <c r="F1" s="12"/>
      <c r="G1" s="12"/>
      <c r="H1" s="12"/>
      <c r="I1" s="12"/>
      <c r="J1" s="12"/>
      <c r="K1" s="12"/>
      <c r="L1" s="12"/>
      <c r="M1" s="12"/>
      <c r="P1" t="s">
        <v>26</v>
      </c>
    </row>
    <row r="2" spans="1:18" ht="39.950000000000003" customHeight="1" x14ac:dyDescent="0.2">
      <c r="B2" s="12"/>
      <c r="D2" s="12"/>
      <c r="E2" s="14" t="s">
        <v>13</v>
      </c>
      <c r="F2" s="12"/>
      <c r="G2" s="12"/>
      <c r="H2" s="19"/>
      <c r="I2" s="19"/>
      <c r="J2" s="12"/>
      <c r="K2" s="12"/>
      <c r="L2" s="12"/>
      <c r="M2" s="12"/>
      <c r="O2">
        <f>0+O9+O54+O63+O68+O77+O86+O91+O160+O193+O246+O307+O312+O369+O382+O395</f>
        <v>0</v>
      </c>
      <c r="P2" t="s">
        <v>26</v>
      </c>
    </row>
    <row r="3" spans="1:18" ht="39.950000000000003" customHeight="1" x14ac:dyDescent="0.2">
      <c r="A3" t="s">
        <v>12</v>
      </c>
      <c r="B3" s="21" t="s">
        <v>14</v>
      </c>
      <c r="C3" s="5" t="s">
        <v>15</v>
      </c>
      <c r="D3" s="10"/>
      <c r="E3" s="4" t="s">
        <v>16</v>
      </c>
      <c r="F3" s="10"/>
      <c r="H3" s="18" t="s">
        <v>532</v>
      </c>
      <c r="I3" s="34">
        <f>0+I9+I54+I63+I68+I77+I86+I91+I160+I193+I246+I307+I312+I369+I382+I395</f>
        <v>0</v>
      </c>
      <c r="J3" s="20" t="s">
        <v>0</v>
      </c>
      <c r="O3" t="s">
        <v>23</v>
      </c>
      <c r="P3" t="s">
        <v>27</v>
      </c>
    </row>
    <row r="4" spans="1:18" ht="39.950000000000003" customHeight="1" x14ac:dyDescent="0.2">
      <c r="A4" t="s">
        <v>17</v>
      </c>
      <c r="B4" s="21" t="s">
        <v>18</v>
      </c>
      <c r="C4" s="5" t="s">
        <v>382</v>
      </c>
      <c r="D4" s="10"/>
      <c r="E4" s="4" t="s">
        <v>383</v>
      </c>
      <c r="F4" s="10"/>
      <c r="O4" t="s">
        <v>24</v>
      </c>
      <c r="P4" t="s">
        <v>27</v>
      </c>
    </row>
    <row r="5" spans="1:18" ht="39.950000000000003" customHeight="1" x14ac:dyDescent="0.2">
      <c r="A5" t="s">
        <v>21</v>
      </c>
      <c r="B5" s="23" t="s">
        <v>22</v>
      </c>
      <c r="C5" s="3" t="s">
        <v>532</v>
      </c>
      <c r="D5" s="10"/>
      <c r="E5" s="2" t="s">
        <v>533</v>
      </c>
      <c r="F5" s="10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  <c r="K6" s="1" t="s">
        <v>49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2" t="s">
        <v>43</v>
      </c>
      <c r="I7" s="22" t="s">
        <v>45</v>
      </c>
      <c r="J7" s="1"/>
      <c r="K7" s="22" t="s">
        <v>50</v>
      </c>
      <c r="L7" s="22" t="s">
        <v>51</v>
      </c>
      <c r="M7" s="22" t="s">
        <v>52</v>
      </c>
    </row>
    <row r="8" spans="1:18" ht="12.75" customHeight="1" x14ac:dyDescent="0.2">
      <c r="A8" s="22" t="s">
        <v>31</v>
      </c>
      <c r="B8" s="22" t="s">
        <v>33</v>
      </c>
      <c r="C8" s="22" t="s">
        <v>27</v>
      </c>
      <c r="D8" s="22" t="s">
        <v>26</v>
      </c>
      <c r="E8" s="22" t="s">
        <v>37</v>
      </c>
      <c r="F8" s="22" t="s">
        <v>39</v>
      </c>
      <c r="G8" s="22" t="s">
        <v>41</v>
      </c>
      <c r="H8" s="22" t="s">
        <v>44</v>
      </c>
      <c r="I8" s="22" t="s">
        <v>46</v>
      </c>
      <c r="J8" s="22" t="s">
        <v>48</v>
      </c>
      <c r="K8" s="22" t="s">
        <v>53</v>
      </c>
      <c r="L8" s="22" t="s">
        <v>54</v>
      </c>
      <c r="M8" s="22" t="s">
        <v>55</v>
      </c>
    </row>
    <row r="9" spans="1:18" ht="12.75" customHeight="1" x14ac:dyDescent="0.2">
      <c r="A9" t="s">
        <v>57</v>
      </c>
      <c r="C9" s="28" t="s">
        <v>33</v>
      </c>
      <c r="E9" s="29" t="s">
        <v>58</v>
      </c>
      <c r="I9" s="30">
        <f>0+Q9</f>
        <v>0</v>
      </c>
      <c r="O9">
        <f>0+R9</f>
        <v>0</v>
      </c>
      <c r="Q9">
        <f>0+I10+I14+I18+I22+I26+I30+I34+I38+I42+I46+I50</f>
        <v>0</v>
      </c>
      <c r="R9">
        <f>0+O10+O14+O18+O22+O26+O30+O34+O38+O42+O46+O50</f>
        <v>0</v>
      </c>
    </row>
    <row r="10" spans="1:18" x14ac:dyDescent="0.2">
      <c r="A10" s="27" t="s">
        <v>59</v>
      </c>
      <c r="B10" s="31" t="s">
        <v>33</v>
      </c>
      <c r="C10" s="31" t="s">
        <v>387</v>
      </c>
      <c r="D10" s="27" t="s">
        <v>65</v>
      </c>
      <c r="E10" s="32" t="s">
        <v>388</v>
      </c>
      <c r="F10" s="18" t="s">
        <v>208</v>
      </c>
      <c r="G10" s="33">
        <v>250</v>
      </c>
      <c r="H10" s="34"/>
      <c r="I10" s="34">
        <f>ROUND(ROUND(H10,2)*ROUND(G10,3),2)</f>
        <v>0</v>
      </c>
      <c r="J10" s="18" t="s">
        <v>164</v>
      </c>
      <c r="K10" s="27"/>
      <c r="L10" s="27"/>
      <c r="M10" s="27"/>
      <c r="O10">
        <f>(I10*21)/100</f>
        <v>0</v>
      </c>
      <c r="P10" t="s">
        <v>27</v>
      </c>
    </row>
    <row r="11" spans="1:18" x14ac:dyDescent="0.2">
      <c r="A11" s="35" t="s">
        <v>64</v>
      </c>
      <c r="E11" s="25" t="s">
        <v>65</v>
      </c>
    </row>
    <row r="12" spans="1:18" x14ac:dyDescent="0.2">
      <c r="A12" s="36" t="s">
        <v>66</v>
      </c>
      <c r="E12" s="37" t="s">
        <v>389</v>
      </c>
    </row>
    <row r="13" spans="1:18" x14ac:dyDescent="0.2">
      <c r="A13" t="s">
        <v>67</v>
      </c>
      <c r="E13" s="25" t="s">
        <v>390</v>
      </c>
    </row>
    <row r="14" spans="1:18" x14ac:dyDescent="0.2">
      <c r="A14" s="27" t="s">
        <v>59</v>
      </c>
      <c r="B14" s="31" t="s">
        <v>27</v>
      </c>
      <c r="C14" s="31" t="s">
        <v>391</v>
      </c>
      <c r="D14" s="27" t="s">
        <v>65</v>
      </c>
      <c r="E14" s="32" t="s">
        <v>392</v>
      </c>
      <c r="F14" s="18" t="s">
        <v>208</v>
      </c>
      <c r="G14" s="33">
        <v>10</v>
      </c>
      <c r="H14" s="34"/>
      <c r="I14" s="34">
        <f>ROUND(ROUND(H14,2)*ROUND(G14,3),2)</f>
        <v>0</v>
      </c>
      <c r="J14" s="18" t="s">
        <v>164</v>
      </c>
      <c r="K14" s="27"/>
      <c r="L14" s="27"/>
      <c r="M14" s="27"/>
      <c r="O14">
        <f>(I14*21)/100</f>
        <v>0</v>
      </c>
      <c r="P14" t="s">
        <v>27</v>
      </c>
    </row>
    <row r="15" spans="1:18" x14ac:dyDescent="0.2">
      <c r="A15" s="35" t="s">
        <v>64</v>
      </c>
      <c r="E15" s="25" t="s">
        <v>65</v>
      </c>
    </row>
    <row r="16" spans="1:18" x14ac:dyDescent="0.2">
      <c r="A16" s="36" t="s">
        <v>66</v>
      </c>
      <c r="E16" s="37" t="s">
        <v>389</v>
      </c>
    </row>
    <row r="17" spans="1:16" ht="25.5" x14ac:dyDescent="0.2">
      <c r="A17" t="s">
        <v>67</v>
      </c>
      <c r="E17" s="25" t="s">
        <v>393</v>
      </c>
    </row>
    <row r="18" spans="1:16" x14ac:dyDescent="0.2">
      <c r="A18" s="27" t="s">
        <v>59</v>
      </c>
      <c r="B18" s="31" t="s">
        <v>26</v>
      </c>
      <c r="C18" s="31" t="s">
        <v>535</v>
      </c>
      <c r="D18" s="27" t="s">
        <v>65</v>
      </c>
      <c r="E18" s="32" t="s">
        <v>536</v>
      </c>
      <c r="F18" s="18" t="s">
        <v>62</v>
      </c>
      <c r="G18" s="33">
        <v>3</v>
      </c>
      <c r="H18" s="34"/>
      <c r="I18" s="34">
        <f>ROUND(ROUND(H18,2)*ROUND(G18,3),2)</f>
        <v>0</v>
      </c>
      <c r="J18" s="18" t="s">
        <v>164</v>
      </c>
      <c r="K18" s="27"/>
      <c r="L18" s="27"/>
      <c r="M18" s="27"/>
      <c r="O18">
        <f>(I18*21)/100</f>
        <v>0</v>
      </c>
      <c r="P18" t="s">
        <v>27</v>
      </c>
    </row>
    <row r="19" spans="1:16" x14ac:dyDescent="0.2">
      <c r="A19" s="35" t="s">
        <v>64</v>
      </c>
      <c r="E19" s="25" t="s">
        <v>65</v>
      </c>
    </row>
    <row r="20" spans="1:16" x14ac:dyDescent="0.2">
      <c r="A20" s="36" t="s">
        <v>66</v>
      </c>
      <c r="E20" s="37" t="s">
        <v>389</v>
      </c>
    </row>
    <row r="21" spans="1:16" ht="63.75" x14ac:dyDescent="0.2">
      <c r="A21" t="s">
        <v>67</v>
      </c>
      <c r="E21" s="25" t="s">
        <v>537</v>
      </c>
    </row>
    <row r="22" spans="1:16" x14ac:dyDescent="0.2">
      <c r="A22" s="27" t="s">
        <v>59</v>
      </c>
      <c r="B22" s="31" t="s">
        <v>37</v>
      </c>
      <c r="C22" s="31" t="s">
        <v>538</v>
      </c>
      <c r="D22" s="27" t="s">
        <v>65</v>
      </c>
      <c r="E22" s="32" t="s">
        <v>539</v>
      </c>
      <c r="F22" s="18" t="s">
        <v>73</v>
      </c>
      <c r="G22" s="33">
        <v>2</v>
      </c>
      <c r="H22" s="34"/>
      <c r="I22" s="34">
        <f>ROUND(ROUND(H22,2)*ROUND(G22,3),2)</f>
        <v>0</v>
      </c>
      <c r="J22" s="18" t="s">
        <v>164</v>
      </c>
      <c r="K22" s="27"/>
      <c r="L22" s="27"/>
      <c r="M22" s="27"/>
      <c r="O22">
        <f>(I22*21)/100</f>
        <v>0</v>
      </c>
      <c r="P22" t="s">
        <v>27</v>
      </c>
    </row>
    <row r="23" spans="1:16" x14ac:dyDescent="0.2">
      <c r="A23" s="35" t="s">
        <v>64</v>
      </c>
      <c r="E23" s="25" t="s">
        <v>65</v>
      </c>
    </row>
    <row r="24" spans="1:16" x14ac:dyDescent="0.2">
      <c r="A24" s="36" t="s">
        <v>66</v>
      </c>
      <c r="E24" s="37" t="s">
        <v>389</v>
      </c>
    </row>
    <row r="25" spans="1:16" ht="63.75" x14ac:dyDescent="0.2">
      <c r="A25" t="s">
        <v>67</v>
      </c>
      <c r="E25" s="25" t="s">
        <v>537</v>
      </c>
    </row>
    <row r="26" spans="1:16" x14ac:dyDescent="0.2">
      <c r="A26" s="27" t="s">
        <v>59</v>
      </c>
      <c r="B26" s="31" t="s">
        <v>39</v>
      </c>
      <c r="C26" s="31" t="s">
        <v>540</v>
      </c>
      <c r="D26" s="27" t="s">
        <v>65</v>
      </c>
      <c r="E26" s="32" t="s">
        <v>541</v>
      </c>
      <c r="F26" s="18" t="s">
        <v>73</v>
      </c>
      <c r="G26" s="33">
        <v>3</v>
      </c>
      <c r="H26" s="34"/>
      <c r="I26" s="34">
        <f>ROUND(ROUND(H26,2)*ROUND(G26,3),2)</f>
        <v>0</v>
      </c>
      <c r="J26" s="18" t="s">
        <v>164</v>
      </c>
      <c r="K26" s="27"/>
      <c r="L26" s="27"/>
      <c r="M26" s="27"/>
      <c r="O26">
        <f>(I26*21)/100</f>
        <v>0</v>
      </c>
      <c r="P26" t="s">
        <v>27</v>
      </c>
    </row>
    <row r="27" spans="1:16" x14ac:dyDescent="0.2">
      <c r="A27" s="35" t="s">
        <v>64</v>
      </c>
      <c r="E27" s="25" t="s">
        <v>65</v>
      </c>
    </row>
    <row r="28" spans="1:16" x14ac:dyDescent="0.2">
      <c r="A28" s="36" t="s">
        <v>66</v>
      </c>
      <c r="E28" s="37" t="s">
        <v>389</v>
      </c>
    </row>
    <row r="29" spans="1:16" ht="63.75" x14ac:dyDescent="0.2">
      <c r="A29" t="s">
        <v>67</v>
      </c>
      <c r="E29" s="25" t="s">
        <v>537</v>
      </c>
    </row>
    <row r="30" spans="1:16" x14ac:dyDescent="0.2">
      <c r="A30" s="27" t="s">
        <v>59</v>
      </c>
      <c r="B30" s="31" t="s">
        <v>41</v>
      </c>
      <c r="C30" s="31" t="s">
        <v>397</v>
      </c>
      <c r="D30" s="27" t="s">
        <v>65</v>
      </c>
      <c r="E30" s="32" t="s">
        <v>398</v>
      </c>
      <c r="F30" s="18" t="s">
        <v>62</v>
      </c>
      <c r="G30" s="33">
        <v>6</v>
      </c>
      <c r="H30" s="34"/>
      <c r="I30" s="34">
        <f>ROUND(ROUND(H30,2)*ROUND(G30,3),2)</f>
        <v>0</v>
      </c>
      <c r="J30" s="18" t="s">
        <v>164</v>
      </c>
      <c r="K30" s="27"/>
      <c r="L30" s="27"/>
      <c r="M30" s="27"/>
      <c r="O30">
        <f>(I30*21)/100</f>
        <v>0</v>
      </c>
      <c r="P30" t="s">
        <v>27</v>
      </c>
    </row>
    <row r="31" spans="1:16" x14ac:dyDescent="0.2">
      <c r="A31" s="35" t="s">
        <v>64</v>
      </c>
      <c r="E31" s="25" t="s">
        <v>65</v>
      </c>
    </row>
    <row r="32" spans="1:16" x14ac:dyDescent="0.2">
      <c r="A32" s="36" t="s">
        <v>66</v>
      </c>
      <c r="E32" s="37" t="s">
        <v>389</v>
      </c>
    </row>
    <row r="33" spans="1:16" ht="229.5" x14ac:dyDescent="0.2">
      <c r="A33" t="s">
        <v>67</v>
      </c>
      <c r="E33" s="25" t="s">
        <v>399</v>
      </c>
    </row>
    <row r="34" spans="1:16" x14ac:dyDescent="0.2">
      <c r="A34" s="27" t="s">
        <v>59</v>
      </c>
      <c r="B34" s="31" t="s">
        <v>82</v>
      </c>
      <c r="C34" s="31" t="s">
        <v>542</v>
      </c>
      <c r="D34" s="27" t="s">
        <v>65</v>
      </c>
      <c r="E34" s="32" t="s">
        <v>543</v>
      </c>
      <c r="F34" s="18" t="s">
        <v>544</v>
      </c>
      <c r="G34" s="33">
        <v>120</v>
      </c>
      <c r="H34" s="34"/>
      <c r="I34" s="34">
        <f>ROUND(ROUND(H34,2)*ROUND(G34,3),2)</f>
        <v>0</v>
      </c>
      <c r="J34" s="18" t="s">
        <v>164</v>
      </c>
      <c r="K34" s="27"/>
      <c r="L34" s="27"/>
      <c r="M34" s="27"/>
      <c r="O34">
        <f>(I34*21)/100</f>
        <v>0</v>
      </c>
      <c r="P34" t="s">
        <v>27</v>
      </c>
    </row>
    <row r="35" spans="1:16" x14ac:dyDescent="0.2">
      <c r="A35" s="35" t="s">
        <v>64</v>
      </c>
      <c r="E35" s="25" t="s">
        <v>65</v>
      </c>
    </row>
    <row r="36" spans="1:16" x14ac:dyDescent="0.2">
      <c r="A36" s="36" t="s">
        <v>66</v>
      </c>
      <c r="E36" s="37" t="s">
        <v>389</v>
      </c>
    </row>
    <row r="37" spans="1:16" ht="25.5" x14ac:dyDescent="0.2">
      <c r="A37" t="s">
        <v>67</v>
      </c>
      <c r="E37" s="25" t="s">
        <v>545</v>
      </c>
    </row>
    <row r="38" spans="1:16" x14ac:dyDescent="0.2">
      <c r="A38" s="27" t="s">
        <v>59</v>
      </c>
      <c r="B38" s="31" t="s">
        <v>88</v>
      </c>
      <c r="C38" s="31" t="s">
        <v>400</v>
      </c>
      <c r="D38" s="27" t="s">
        <v>65</v>
      </c>
      <c r="E38" s="32" t="s">
        <v>401</v>
      </c>
      <c r="F38" s="18" t="s">
        <v>62</v>
      </c>
      <c r="G38" s="33">
        <v>250</v>
      </c>
      <c r="H38" s="34"/>
      <c r="I38" s="34">
        <f>ROUND(ROUND(H38,2)*ROUND(G38,3),2)</f>
        <v>0</v>
      </c>
      <c r="J38" s="18" t="s">
        <v>164</v>
      </c>
      <c r="K38" s="27"/>
      <c r="L38" s="27"/>
      <c r="M38" s="27"/>
      <c r="O38">
        <f>(I38*21)/100</f>
        <v>0</v>
      </c>
      <c r="P38" t="s">
        <v>27</v>
      </c>
    </row>
    <row r="39" spans="1:16" x14ac:dyDescent="0.2">
      <c r="A39" s="35" t="s">
        <v>64</v>
      </c>
      <c r="E39" s="25" t="s">
        <v>65</v>
      </c>
    </row>
    <row r="40" spans="1:16" x14ac:dyDescent="0.2">
      <c r="A40" s="36" t="s">
        <v>66</v>
      </c>
      <c r="E40" s="37" t="s">
        <v>389</v>
      </c>
    </row>
    <row r="41" spans="1:16" ht="229.5" x14ac:dyDescent="0.2">
      <c r="A41" t="s">
        <v>67</v>
      </c>
      <c r="E41" s="25" t="s">
        <v>399</v>
      </c>
    </row>
    <row r="42" spans="1:16" x14ac:dyDescent="0.2">
      <c r="A42" s="27" t="s">
        <v>59</v>
      </c>
      <c r="B42" s="31" t="s">
        <v>44</v>
      </c>
      <c r="C42" s="31" t="s">
        <v>546</v>
      </c>
      <c r="D42" s="27" t="s">
        <v>65</v>
      </c>
      <c r="E42" s="32" t="s">
        <v>547</v>
      </c>
      <c r="F42" s="18" t="s">
        <v>544</v>
      </c>
      <c r="G42" s="33">
        <v>5000</v>
      </c>
      <c r="H42" s="34"/>
      <c r="I42" s="34">
        <f>ROUND(ROUND(H42,2)*ROUND(G42,3),2)</f>
        <v>0</v>
      </c>
      <c r="J42" s="18" t="s">
        <v>164</v>
      </c>
      <c r="K42" s="27"/>
      <c r="L42" s="27"/>
      <c r="M42" s="27"/>
      <c r="O42">
        <f>(I42*21)/100</f>
        <v>0</v>
      </c>
      <c r="P42" t="s">
        <v>27</v>
      </c>
    </row>
    <row r="43" spans="1:16" x14ac:dyDescent="0.2">
      <c r="A43" s="35" t="s">
        <v>64</v>
      </c>
      <c r="E43" s="25" t="s">
        <v>65</v>
      </c>
    </row>
    <row r="44" spans="1:16" x14ac:dyDescent="0.2">
      <c r="A44" s="36" t="s">
        <v>66</v>
      </c>
      <c r="E44" s="37" t="s">
        <v>389</v>
      </c>
    </row>
    <row r="45" spans="1:16" ht="25.5" x14ac:dyDescent="0.2">
      <c r="A45" t="s">
        <v>67</v>
      </c>
      <c r="E45" s="25" t="s">
        <v>545</v>
      </c>
    </row>
    <row r="46" spans="1:16" x14ac:dyDescent="0.2">
      <c r="A46" s="27" t="s">
        <v>59</v>
      </c>
      <c r="B46" s="31" t="s">
        <v>46</v>
      </c>
      <c r="C46" s="31" t="s">
        <v>74</v>
      </c>
      <c r="D46" s="27" t="s">
        <v>65</v>
      </c>
      <c r="E46" s="32" t="s">
        <v>198</v>
      </c>
      <c r="F46" s="18" t="s">
        <v>62</v>
      </c>
      <c r="G46" s="33">
        <v>170</v>
      </c>
      <c r="H46" s="34"/>
      <c r="I46" s="34">
        <f>ROUND(ROUND(H46,2)*ROUND(G46,3),2)</f>
        <v>0</v>
      </c>
      <c r="J46" s="18" t="s">
        <v>164</v>
      </c>
      <c r="K46" s="27"/>
      <c r="L46" s="27"/>
      <c r="M46" s="27"/>
      <c r="O46">
        <f>(I46*21)/100</f>
        <v>0</v>
      </c>
      <c r="P46" t="s">
        <v>27</v>
      </c>
    </row>
    <row r="47" spans="1:16" x14ac:dyDescent="0.2">
      <c r="A47" s="35" t="s">
        <v>64</v>
      </c>
      <c r="E47" s="25" t="s">
        <v>65</v>
      </c>
    </row>
    <row r="48" spans="1:16" x14ac:dyDescent="0.2">
      <c r="A48" s="36" t="s">
        <v>66</v>
      </c>
      <c r="E48" s="37" t="s">
        <v>389</v>
      </c>
    </row>
    <row r="49" spans="1:18" ht="165.75" x14ac:dyDescent="0.2">
      <c r="A49" t="s">
        <v>67</v>
      </c>
      <c r="E49" s="25" t="s">
        <v>402</v>
      </c>
    </row>
    <row r="50" spans="1:18" x14ac:dyDescent="0.2">
      <c r="A50" s="27" t="s">
        <v>59</v>
      </c>
      <c r="B50" s="31" t="s">
        <v>48</v>
      </c>
      <c r="C50" s="31" t="s">
        <v>403</v>
      </c>
      <c r="D50" s="27" t="s">
        <v>65</v>
      </c>
      <c r="E50" s="32" t="s">
        <v>404</v>
      </c>
      <c r="F50" s="18" t="s">
        <v>208</v>
      </c>
      <c r="G50" s="33">
        <v>250</v>
      </c>
      <c r="H50" s="34"/>
      <c r="I50" s="34">
        <f>ROUND(ROUND(H50,2)*ROUND(G50,3),2)</f>
        <v>0</v>
      </c>
      <c r="J50" s="18" t="s">
        <v>164</v>
      </c>
      <c r="K50" s="27"/>
      <c r="L50" s="27"/>
      <c r="M50" s="27"/>
      <c r="O50">
        <f>(I50*21)/100</f>
        <v>0</v>
      </c>
      <c r="P50" t="s">
        <v>27</v>
      </c>
    </row>
    <row r="51" spans="1:18" x14ac:dyDescent="0.2">
      <c r="A51" s="35" t="s">
        <v>64</v>
      </c>
      <c r="E51" s="25" t="s">
        <v>65</v>
      </c>
    </row>
    <row r="52" spans="1:18" x14ac:dyDescent="0.2">
      <c r="A52" s="36" t="s">
        <v>66</v>
      </c>
      <c r="E52" s="37" t="s">
        <v>389</v>
      </c>
    </row>
    <row r="53" spans="1:18" ht="38.25" x14ac:dyDescent="0.2">
      <c r="A53" t="s">
        <v>67</v>
      </c>
      <c r="E53" s="25" t="s">
        <v>405</v>
      </c>
    </row>
    <row r="54" spans="1:18" ht="12.75" customHeight="1" x14ac:dyDescent="0.2">
      <c r="A54" t="s">
        <v>57</v>
      </c>
      <c r="C54" s="38" t="s">
        <v>27</v>
      </c>
      <c r="E54" s="29" t="s">
        <v>406</v>
      </c>
      <c r="I54" s="39">
        <f>0+Q54</f>
        <v>0</v>
      </c>
      <c r="O54">
        <f>0+R54</f>
        <v>0</v>
      </c>
      <c r="Q54">
        <f>0+I55+I59</f>
        <v>0</v>
      </c>
      <c r="R54">
        <f>0+O55+O59</f>
        <v>0</v>
      </c>
    </row>
    <row r="55" spans="1:18" x14ac:dyDescent="0.2">
      <c r="A55" s="27" t="s">
        <v>59</v>
      </c>
      <c r="B55" s="31" t="s">
        <v>53</v>
      </c>
      <c r="C55" s="31" t="s">
        <v>407</v>
      </c>
      <c r="D55" s="27" t="s">
        <v>65</v>
      </c>
      <c r="E55" s="32" t="s">
        <v>408</v>
      </c>
      <c r="F55" s="18" t="s">
        <v>62</v>
      </c>
      <c r="G55" s="33">
        <v>0.5</v>
      </c>
      <c r="H55" s="34"/>
      <c r="I55" s="34">
        <f>ROUND(ROUND(H55,2)*ROUND(G55,3),2)</f>
        <v>0</v>
      </c>
      <c r="J55" s="18" t="s">
        <v>164</v>
      </c>
      <c r="K55" s="27"/>
      <c r="L55" s="27"/>
      <c r="M55" s="27"/>
      <c r="O55">
        <f>(I55*21)/100</f>
        <v>0</v>
      </c>
      <c r="P55" t="s">
        <v>27</v>
      </c>
    </row>
    <row r="56" spans="1:18" x14ac:dyDescent="0.2">
      <c r="A56" s="35" t="s">
        <v>64</v>
      </c>
      <c r="E56" s="25" t="s">
        <v>65</v>
      </c>
    </row>
    <row r="57" spans="1:18" x14ac:dyDescent="0.2">
      <c r="A57" s="36" t="s">
        <v>66</v>
      </c>
      <c r="E57" s="37" t="s">
        <v>389</v>
      </c>
    </row>
    <row r="58" spans="1:18" ht="280.5" x14ac:dyDescent="0.2">
      <c r="A58" t="s">
        <v>67</v>
      </c>
      <c r="E58" s="25" t="s">
        <v>409</v>
      </c>
    </row>
    <row r="59" spans="1:18" x14ac:dyDescent="0.2">
      <c r="A59" s="27" t="s">
        <v>59</v>
      </c>
      <c r="B59" s="31" t="s">
        <v>54</v>
      </c>
      <c r="C59" s="31" t="s">
        <v>548</v>
      </c>
      <c r="D59" s="27" t="s">
        <v>65</v>
      </c>
      <c r="E59" s="32" t="s">
        <v>549</v>
      </c>
      <c r="F59" s="18" t="s">
        <v>62</v>
      </c>
      <c r="G59" s="33">
        <v>5</v>
      </c>
      <c r="H59" s="34"/>
      <c r="I59" s="34">
        <f>ROUND(ROUND(H59,2)*ROUND(G59,3),2)</f>
        <v>0</v>
      </c>
      <c r="J59" s="18" t="s">
        <v>164</v>
      </c>
      <c r="K59" s="27"/>
      <c r="L59" s="27"/>
      <c r="M59" s="27"/>
      <c r="O59">
        <f>(I59*21)/100</f>
        <v>0</v>
      </c>
      <c r="P59" t="s">
        <v>27</v>
      </c>
    </row>
    <row r="60" spans="1:18" x14ac:dyDescent="0.2">
      <c r="A60" s="35" t="s">
        <v>64</v>
      </c>
      <c r="E60" s="25" t="s">
        <v>65</v>
      </c>
    </row>
    <row r="61" spans="1:18" x14ac:dyDescent="0.2">
      <c r="A61" s="36" t="s">
        <v>66</v>
      </c>
      <c r="E61" s="37" t="s">
        <v>389</v>
      </c>
    </row>
    <row r="62" spans="1:18" ht="280.5" x14ac:dyDescent="0.2">
      <c r="A62" t="s">
        <v>67</v>
      </c>
      <c r="E62" s="25" t="s">
        <v>409</v>
      </c>
    </row>
    <row r="63" spans="1:18" ht="12.75" customHeight="1" x14ac:dyDescent="0.2">
      <c r="A63" t="s">
        <v>57</v>
      </c>
      <c r="C63" s="38" t="s">
        <v>37</v>
      </c>
      <c r="E63" s="29" t="s">
        <v>410</v>
      </c>
      <c r="I63" s="39">
        <f>0+Q63</f>
        <v>0</v>
      </c>
      <c r="O63">
        <f>0+R63</f>
        <v>0</v>
      </c>
      <c r="Q63">
        <f>0+I64</f>
        <v>0</v>
      </c>
      <c r="R63">
        <f>0+O64</f>
        <v>0</v>
      </c>
    </row>
    <row r="64" spans="1:18" x14ac:dyDescent="0.2">
      <c r="A64" s="27" t="s">
        <v>59</v>
      </c>
      <c r="B64" s="31" t="s">
        <v>55</v>
      </c>
      <c r="C64" s="31" t="s">
        <v>411</v>
      </c>
      <c r="D64" s="27" t="s">
        <v>65</v>
      </c>
      <c r="E64" s="32" t="s">
        <v>412</v>
      </c>
      <c r="F64" s="18" t="s">
        <v>62</v>
      </c>
      <c r="G64" s="33">
        <v>3</v>
      </c>
      <c r="H64" s="34"/>
      <c r="I64" s="34">
        <f>ROUND(ROUND(H64,2)*ROUND(G64,3),2)</f>
        <v>0</v>
      </c>
      <c r="J64" s="18" t="s">
        <v>164</v>
      </c>
      <c r="K64" s="27"/>
      <c r="L64" s="27"/>
      <c r="M64" s="27"/>
      <c r="O64">
        <f>(I64*21)/100</f>
        <v>0</v>
      </c>
      <c r="P64" t="s">
        <v>27</v>
      </c>
    </row>
    <row r="65" spans="1:18" x14ac:dyDescent="0.2">
      <c r="A65" s="35" t="s">
        <v>64</v>
      </c>
      <c r="E65" s="25" t="s">
        <v>65</v>
      </c>
    </row>
    <row r="66" spans="1:18" x14ac:dyDescent="0.2">
      <c r="A66" s="36" t="s">
        <v>66</v>
      </c>
      <c r="E66" s="37" t="s">
        <v>389</v>
      </c>
    </row>
    <row r="67" spans="1:18" ht="38.25" x14ac:dyDescent="0.2">
      <c r="A67" t="s">
        <v>67</v>
      </c>
      <c r="E67" s="25" t="s">
        <v>413</v>
      </c>
    </row>
    <row r="68" spans="1:18" ht="12.75" customHeight="1" x14ac:dyDescent="0.2">
      <c r="A68" t="s">
        <v>57</v>
      </c>
      <c r="C68" s="38" t="s">
        <v>39</v>
      </c>
      <c r="E68" s="29" t="s">
        <v>550</v>
      </c>
      <c r="I68" s="39">
        <f>0+Q68</f>
        <v>0</v>
      </c>
      <c r="O68">
        <f>0+R68</f>
        <v>0</v>
      </c>
      <c r="Q68">
        <f>0+I69+I73</f>
        <v>0</v>
      </c>
      <c r="R68">
        <f>0+O69+O73</f>
        <v>0</v>
      </c>
    </row>
    <row r="69" spans="1:18" x14ac:dyDescent="0.2">
      <c r="A69" s="27" t="s">
        <v>59</v>
      </c>
      <c r="B69" s="31" t="s">
        <v>104</v>
      </c>
      <c r="C69" s="31" t="s">
        <v>551</v>
      </c>
      <c r="D69" s="27" t="s">
        <v>65</v>
      </c>
      <c r="E69" s="32" t="s">
        <v>552</v>
      </c>
      <c r="F69" s="18" t="s">
        <v>208</v>
      </c>
      <c r="G69" s="33">
        <v>5</v>
      </c>
      <c r="H69" s="34"/>
      <c r="I69" s="34">
        <f>ROUND(ROUND(H69,2)*ROUND(G69,3),2)</f>
        <v>0</v>
      </c>
      <c r="J69" s="18" t="s">
        <v>164</v>
      </c>
      <c r="K69" s="27"/>
      <c r="L69" s="27"/>
      <c r="M69" s="27"/>
      <c r="O69">
        <f>(I69*21)/100</f>
        <v>0</v>
      </c>
      <c r="P69" t="s">
        <v>27</v>
      </c>
    </row>
    <row r="70" spans="1:18" x14ac:dyDescent="0.2">
      <c r="A70" s="35" t="s">
        <v>64</v>
      </c>
      <c r="E70" s="25" t="s">
        <v>65</v>
      </c>
    </row>
    <row r="71" spans="1:18" x14ac:dyDescent="0.2">
      <c r="A71" s="36" t="s">
        <v>66</v>
      </c>
      <c r="E71" s="37" t="s">
        <v>389</v>
      </c>
    </row>
    <row r="72" spans="1:18" ht="38.25" x14ac:dyDescent="0.2">
      <c r="A72" t="s">
        <v>67</v>
      </c>
      <c r="E72" s="25" t="s">
        <v>553</v>
      </c>
    </row>
    <row r="73" spans="1:18" x14ac:dyDescent="0.2">
      <c r="A73" s="27" t="s">
        <v>59</v>
      </c>
      <c r="B73" s="31" t="s">
        <v>107</v>
      </c>
      <c r="C73" s="31" t="s">
        <v>554</v>
      </c>
      <c r="D73" s="27" t="s">
        <v>65</v>
      </c>
      <c r="E73" s="32" t="s">
        <v>555</v>
      </c>
      <c r="F73" s="18" t="s">
        <v>208</v>
      </c>
      <c r="G73" s="33">
        <v>5</v>
      </c>
      <c r="H73" s="34"/>
      <c r="I73" s="34">
        <f>ROUND(ROUND(H73,2)*ROUND(G73,3),2)</f>
        <v>0</v>
      </c>
      <c r="J73" s="18" t="s">
        <v>164</v>
      </c>
      <c r="K73" s="27"/>
      <c r="L73" s="27"/>
      <c r="M73" s="27"/>
      <c r="O73">
        <f>(I73*21)/100</f>
        <v>0</v>
      </c>
      <c r="P73" t="s">
        <v>27</v>
      </c>
    </row>
    <row r="74" spans="1:18" x14ac:dyDescent="0.2">
      <c r="A74" s="35" t="s">
        <v>64</v>
      </c>
      <c r="E74" s="25" t="s">
        <v>65</v>
      </c>
    </row>
    <row r="75" spans="1:18" x14ac:dyDescent="0.2">
      <c r="A75" s="36" t="s">
        <v>66</v>
      </c>
      <c r="E75" s="37" t="s">
        <v>389</v>
      </c>
    </row>
    <row r="76" spans="1:18" ht="114.75" x14ac:dyDescent="0.2">
      <c r="A76" t="s">
        <v>67</v>
      </c>
      <c r="E76" s="25" t="s">
        <v>556</v>
      </c>
    </row>
    <row r="77" spans="1:18" ht="12.75" customHeight="1" x14ac:dyDescent="0.2">
      <c r="A77" t="s">
        <v>57</v>
      </c>
      <c r="C77" s="38" t="s">
        <v>41</v>
      </c>
      <c r="E77" s="29" t="s">
        <v>557</v>
      </c>
      <c r="I77" s="39">
        <f>0+Q77</f>
        <v>0</v>
      </c>
      <c r="O77">
        <f>0+R77</f>
        <v>0</v>
      </c>
      <c r="Q77">
        <f>0+I78+I82</f>
        <v>0</v>
      </c>
      <c r="R77">
        <f>0+O78+O82</f>
        <v>0</v>
      </c>
    </row>
    <row r="78" spans="1:18" x14ac:dyDescent="0.2">
      <c r="A78" s="27" t="s">
        <v>59</v>
      </c>
      <c r="B78" s="31" t="s">
        <v>110</v>
      </c>
      <c r="C78" s="31" t="s">
        <v>558</v>
      </c>
      <c r="D78" s="27" t="s">
        <v>65</v>
      </c>
      <c r="E78" s="32" t="s">
        <v>559</v>
      </c>
      <c r="F78" s="18" t="s">
        <v>208</v>
      </c>
      <c r="G78" s="33">
        <v>3</v>
      </c>
      <c r="H78" s="34"/>
      <c r="I78" s="34">
        <f>ROUND(ROUND(H78,2)*ROUND(G78,3),2)</f>
        <v>0</v>
      </c>
      <c r="J78" s="18" t="s">
        <v>164</v>
      </c>
      <c r="K78" s="27"/>
      <c r="L78" s="27"/>
      <c r="M78" s="27"/>
      <c r="O78">
        <f>(I78*21)/100</f>
        <v>0</v>
      </c>
      <c r="P78" t="s">
        <v>27</v>
      </c>
    </row>
    <row r="79" spans="1:18" x14ac:dyDescent="0.2">
      <c r="A79" s="35" t="s">
        <v>64</v>
      </c>
      <c r="E79" s="25" t="s">
        <v>65</v>
      </c>
    </row>
    <row r="80" spans="1:18" x14ac:dyDescent="0.2">
      <c r="A80" s="36" t="s">
        <v>66</v>
      </c>
      <c r="E80" s="37" t="s">
        <v>389</v>
      </c>
    </row>
    <row r="81" spans="1:18" ht="38.25" x14ac:dyDescent="0.2">
      <c r="A81" t="s">
        <v>67</v>
      </c>
      <c r="E81" s="25" t="s">
        <v>560</v>
      </c>
    </row>
    <row r="82" spans="1:18" x14ac:dyDescent="0.2">
      <c r="A82" s="27" t="s">
        <v>59</v>
      </c>
      <c r="B82" s="31" t="s">
        <v>113</v>
      </c>
      <c r="C82" s="31" t="s">
        <v>561</v>
      </c>
      <c r="D82" s="27" t="s">
        <v>65</v>
      </c>
      <c r="E82" s="32" t="s">
        <v>562</v>
      </c>
      <c r="F82" s="18" t="s">
        <v>208</v>
      </c>
      <c r="G82" s="33">
        <v>10</v>
      </c>
      <c r="H82" s="34"/>
      <c r="I82" s="34">
        <f>ROUND(ROUND(H82,2)*ROUND(G82,3),2)</f>
        <v>0</v>
      </c>
      <c r="J82" s="18" t="s">
        <v>164</v>
      </c>
      <c r="K82" s="27"/>
      <c r="L82" s="27"/>
      <c r="M82" s="27"/>
      <c r="O82">
        <f>(I82*21)/100</f>
        <v>0</v>
      </c>
      <c r="P82" t="s">
        <v>27</v>
      </c>
    </row>
    <row r="83" spans="1:18" x14ac:dyDescent="0.2">
      <c r="A83" s="35" t="s">
        <v>64</v>
      </c>
      <c r="E83" s="25" t="s">
        <v>65</v>
      </c>
    </row>
    <row r="84" spans="1:18" x14ac:dyDescent="0.2">
      <c r="A84" s="36" t="s">
        <v>66</v>
      </c>
      <c r="E84" s="37" t="s">
        <v>389</v>
      </c>
    </row>
    <row r="85" spans="1:18" ht="38.25" x14ac:dyDescent="0.2">
      <c r="A85" t="s">
        <v>67</v>
      </c>
      <c r="E85" s="25" t="s">
        <v>560</v>
      </c>
    </row>
    <row r="86" spans="1:18" ht="12.75" customHeight="1" x14ac:dyDescent="0.2">
      <c r="A86" t="s">
        <v>57</v>
      </c>
      <c r="C86" s="38" t="s">
        <v>82</v>
      </c>
      <c r="E86" s="29" t="s">
        <v>143</v>
      </c>
      <c r="I86" s="39">
        <f>0+Q86</f>
        <v>0</v>
      </c>
      <c r="O86">
        <f>0+R86</f>
        <v>0</v>
      </c>
      <c r="Q86">
        <f>0+I87</f>
        <v>0</v>
      </c>
      <c r="R86">
        <f>0+O87</f>
        <v>0</v>
      </c>
    </row>
    <row r="87" spans="1:18" x14ac:dyDescent="0.2">
      <c r="A87" s="27" t="s">
        <v>59</v>
      </c>
      <c r="B87" s="31" t="s">
        <v>117</v>
      </c>
      <c r="C87" s="31" t="s">
        <v>563</v>
      </c>
      <c r="D87" s="27" t="s">
        <v>65</v>
      </c>
      <c r="E87" s="32" t="s">
        <v>564</v>
      </c>
      <c r="F87" s="18" t="s">
        <v>208</v>
      </c>
      <c r="G87" s="33">
        <v>10</v>
      </c>
      <c r="H87" s="34"/>
      <c r="I87" s="34">
        <f>ROUND(ROUND(H87,2)*ROUND(G87,3),2)</f>
        <v>0</v>
      </c>
      <c r="J87" s="18" t="s">
        <v>164</v>
      </c>
      <c r="K87" s="27"/>
      <c r="L87" s="27"/>
      <c r="M87" s="27"/>
      <c r="O87">
        <f>(I87*21)/100</f>
        <v>0</v>
      </c>
      <c r="P87" t="s">
        <v>27</v>
      </c>
    </row>
    <row r="88" spans="1:18" x14ac:dyDescent="0.2">
      <c r="A88" s="35" t="s">
        <v>64</v>
      </c>
      <c r="E88" s="25" t="s">
        <v>65</v>
      </c>
    </row>
    <row r="89" spans="1:18" x14ac:dyDescent="0.2">
      <c r="A89" s="36" t="s">
        <v>66</v>
      </c>
      <c r="E89" s="37" t="s">
        <v>389</v>
      </c>
    </row>
    <row r="90" spans="1:18" ht="38.25" x14ac:dyDescent="0.2">
      <c r="A90" t="s">
        <v>67</v>
      </c>
      <c r="E90" s="25" t="s">
        <v>565</v>
      </c>
    </row>
    <row r="91" spans="1:18" ht="12.75" customHeight="1" x14ac:dyDescent="0.2">
      <c r="A91" t="s">
        <v>57</v>
      </c>
      <c r="C91" s="38" t="s">
        <v>366</v>
      </c>
      <c r="E91" s="29" t="s">
        <v>414</v>
      </c>
      <c r="I91" s="39">
        <f>0+Q91</f>
        <v>0</v>
      </c>
      <c r="O91">
        <f>0+R91</f>
        <v>0</v>
      </c>
      <c r="Q91">
        <f>0+I92+I96+I100+I104+I108+I112+I116+I120+I124+I128+I132+I136+I140+I144+I148+I152+I156</f>
        <v>0</v>
      </c>
      <c r="R91">
        <f>0+O92+O96+O100+O104+O108+O112+O116+O120+O124+O128+O132+O136+O140+O144+O148+O152+O156</f>
        <v>0</v>
      </c>
    </row>
    <row r="92" spans="1:18" x14ac:dyDescent="0.2">
      <c r="A92" s="27" t="s">
        <v>59</v>
      </c>
      <c r="B92" s="31" t="s">
        <v>120</v>
      </c>
      <c r="C92" s="31" t="s">
        <v>415</v>
      </c>
      <c r="D92" s="27" t="s">
        <v>65</v>
      </c>
      <c r="E92" s="32" t="s">
        <v>416</v>
      </c>
      <c r="F92" s="18" t="s">
        <v>93</v>
      </c>
      <c r="G92" s="33">
        <v>20</v>
      </c>
      <c r="H92" s="34"/>
      <c r="I92" s="34">
        <f>ROUND(ROUND(H92,2)*ROUND(G92,3),2)</f>
        <v>0</v>
      </c>
      <c r="J92" s="18" t="s">
        <v>164</v>
      </c>
      <c r="K92" s="27"/>
      <c r="L92" s="27"/>
      <c r="M92" s="27"/>
      <c r="O92">
        <f>(I92*21)/100</f>
        <v>0</v>
      </c>
      <c r="P92" t="s">
        <v>27</v>
      </c>
    </row>
    <row r="93" spans="1:18" x14ac:dyDescent="0.2">
      <c r="A93" s="35" t="s">
        <v>64</v>
      </c>
      <c r="E93" s="25" t="s">
        <v>65</v>
      </c>
    </row>
    <row r="94" spans="1:18" x14ac:dyDescent="0.2">
      <c r="A94" s="36" t="s">
        <v>66</v>
      </c>
      <c r="E94" s="37" t="s">
        <v>389</v>
      </c>
    </row>
    <row r="95" spans="1:18" ht="63.75" x14ac:dyDescent="0.2">
      <c r="A95" t="s">
        <v>67</v>
      </c>
      <c r="E95" s="25" t="s">
        <v>417</v>
      </c>
    </row>
    <row r="96" spans="1:18" x14ac:dyDescent="0.2">
      <c r="A96" s="27" t="s">
        <v>59</v>
      </c>
      <c r="B96" s="31" t="s">
        <v>123</v>
      </c>
      <c r="C96" s="31" t="s">
        <v>418</v>
      </c>
      <c r="D96" s="27" t="s">
        <v>65</v>
      </c>
      <c r="E96" s="32" t="s">
        <v>419</v>
      </c>
      <c r="F96" s="18" t="s">
        <v>73</v>
      </c>
      <c r="G96" s="33">
        <v>520</v>
      </c>
      <c r="H96" s="34"/>
      <c r="I96" s="34">
        <f>ROUND(ROUND(H96,2)*ROUND(G96,3),2)</f>
        <v>0</v>
      </c>
      <c r="J96" s="18" t="s">
        <v>164</v>
      </c>
      <c r="K96" s="27"/>
      <c r="L96" s="27"/>
      <c r="M96" s="27"/>
      <c r="O96">
        <f>(I96*21)/100</f>
        <v>0</v>
      </c>
      <c r="P96" t="s">
        <v>27</v>
      </c>
    </row>
    <row r="97" spans="1:16" x14ac:dyDescent="0.2">
      <c r="A97" s="35" t="s">
        <v>64</v>
      </c>
      <c r="E97" s="25" t="s">
        <v>65</v>
      </c>
    </row>
    <row r="98" spans="1:16" x14ac:dyDescent="0.2">
      <c r="A98" s="36" t="s">
        <v>66</v>
      </c>
      <c r="E98" s="37" t="s">
        <v>389</v>
      </c>
    </row>
    <row r="99" spans="1:16" ht="51" x14ac:dyDescent="0.2">
      <c r="A99" t="s">
        <v>67</v>
      </c>
      <c r="E99" s="25" t="s">
        <v>420</v>
      </c>
    </row>
    <row r="100" spans="1:16" x14ac:dyDescent="0.2">
      <c r="A100" s="27" t="s">
        <v>59</v>
      </c>
      <c r="B100" s="31" t="s">
        <v>126</v>
      </c>
      <c r="C100" s="31" t="s">
        <v>421</v>
      </c>
      <c r="D100" s="27" t="s">
        <v>65</v>
      </c>
      <c r="E100" s="32" t="s">
        <v>422</v>
      </c>
      <c r="F100" s="18" t="s">
        <v>73</v>
      </c>
      <c r="G100" s="33">
        <v>30</v>
      </c>
      <c r="H100" s="34"/>
      <c r="I100" s="34">
        <f>ROUND(ROUND(H100,2)*ROUND(G100,3),2)</f>
        <v>0</v>
      </c>
      <c r="J100" s="18" t="s">
        <v>164</v>
      </c>
      <c r="K100" s="27"/>
      <c r="L100" s="27"/>
      <c r="M100" s="27"/>
      <c r="O100">
        <f>(I100*21)/100</f>
        <v>0</v>
      </c>
      <c r="P100" t="s">
        <v>27</v>
      </c>
    </row>
    <row r="101" spans="1:16" x14ac:dyDescent="0.2">
      <c r="A101" s="35" t="s">
        <v>64</v>
      </c>
      <c r="E101" s="25" t="s">
        <v>65</v>
      </c>
    </row>
    <row r="102" spans="1:16" x14ac:dyDescent="0.2">
      <c r="A102" s="36" t="s">
        <v>66</v>
      </c>
      <c r="E102" s="37" t="s">
        <v>389</v>
      </c>
    </row>
    <row r="103" spans="1:16" ht="51" x14ac:dyDescent="0.2">
      <c r="A103" t="s">
        <v>67</v>
      </c>
      <c r="E103" s="25" t="s">
        <v>423</v>
      </c>
    </row>
    <row r="104" spans="1:16" x14ac:dyDescent="0.2">
      <c r="A104" s="27" t="s">
        <v>59</v>
      </c>
      <c r="B104" s="31" t="s">
        <v>130</v>
      </c>
      <c r="C104" s="31" t="s">
        <v>424</v>
      </c>
      <c r="D104" s="27" t="s">
        <v>65</v>
      </c>
      <c r="E104" s="32" t="s">
        <v>425</v>
      </c>
      <c r="F104" s="18" t="s">
        <v>73</v>
      </c>
      <c r="G104" s="33">
        <v>520</v>
      </c>
      <c r="H104" s="34"/>
      <c r="I104" s="34">
        <f>ROUND(ROUND(H104,2)*ROUND(G104,3),2)</f>
        <v>0</v>
      </c>
      <c r="J104" s="18" t="s">
        <v>164</v>
      </c>
      <c r="K104" s="27"/>
      <c r="L104" s="27"/>
      <c r="M104" s="27"/>
      <c r="O104">
        <f>(I104*21)/100</f>
        <v>0</v>
      </c>
      <c r="P104" t="s">
        <v>27</v>
      </c>
    </row>
    <row r="105" spans="1:16" x14ac:dyDescent="0.2">
      <c r="A105" s="35" t="s">
        <v>64</v>
      </c>
      <c r="E105" s="25" t="s">
        <v>65</v>
      </c>
    </row>
    <row r="106" spans="1:16" x14ac:dyDescent="0.2">
      <c r="A106" s="36" t="s">
        <v>66</v>
      </c>
      <c r="E106" s="37" t="s">
        <v>389</v>
      </c>
    </row>
    <row r="107" spans="1:16" ht="76.5" x14ac:dyDescent="0.2">
      <c r="A107" t="s">
        <v>67</v>
      </c>
      <c r="E107" s="25" t="s">
        <v>426</v>
      </c>
    </row>
    <row r="108" spans="1:16" x14ac:dyDescent="0.2">
      <c r="A108" s="27" t="s">
        <v>59</v>
      </c>
      <c r="B108" s="31" t="s">
        <v>134</v>
      </c>
      <c r="C108" s="31" t="s">
        <v>566</v>
      </c>
      <c r="D108" s="27" t="s">
        <v>65</v>
      </c>
      <c r="E108" s="32" t="s">
        <v>567</v>
      </c>
      <c r="F108" s="18" t="s">
        <v>93</v>
      </c>
      <c r="G108" s="33">
        <v>1</v>
      </c>
      <c r="H108" s="34"/>
      <c r="I108" s="34">
        <f>ROUND(ROUND(H108,2)*ROUND(G108,3),2)</f>
        <v>0</v>
      </c>
      <c r="J108" s="18" t="s">
        <v>164</v>
      </c>
      <c r="K108" s="27"/>
      <c r="L108" s="27"/>
      <c r="M108" s="27"/>
      <c r="O108">
        <f>(I108*21)/100</f>
        <v>0</v>
      </c>
      <c r="P108" t="s">
        <v>27</v>
      </c>
    </row>
    <row r="109" spans="1:16" x14ac:dyDescent="0.2">
      <c r="A109" s="35" t="s">
        <v>64</v>
      </c>
      <c r="E109" s="25" t="s">
        <v>65</v>
      </c>
    </row>
    <row r="110" spans="1:16" x14ac:dyDescent="0.2">
      <c r="A110" s="36" t="s">
        <v>66</v>
      </c>
      <c r="E110" s="37" t="s">
        <v>389</v>
      </c>
    </row>
    <row r="111" spans="1:16" ht="38.25" x14ac:dyDescent="0.2">
      <c r="A111" t="s">
        <v>67</v>
      </c>
      <c r="E111" s="25" t="s">
        <v>568</v>
      </c>
    </row>
    <row r="112" spans="1:16" ht="25.5" x14ac:dyDescent="0.2">
      <c r="A112" s="27" t="s">
        <v>59</v>
      </c>
      <c r="B112" s="31" t="s">
        <v>136</v>
      </c>
      <c r="C112" s="31" t="s">
        <v>569</v>
      </c>
      <c r="D112" s="27" t="s">
        <v>65</v>
      </c>
      <c r="E112" s="32" t="s">
        <v>570</v>
      </c>
      <c r="F112" s="18" t="s">
        <v>73</v>
      </c>
      <c r="G112" s="33">
        <v>130</v>
      </c>
      <c r="H112" s="34"/>
      <c r="I112" s="34">
        <f>ROUND(ROUND(H112,2)*ROUND(G112,3),2)</f>
        <v>0</v>
      </c>
      <c r="J112" s="18" t="s">
        <v>164</v>
      </c>
      <c r="K112" s="27"/>
      <c r="L112" s="27"/>
      <c r="M112" s="27"/>
      <c r="O112">
        <f>(I112*21)/100</f>
        <v>0</v>
      </c>
      <c r="P112" t="s">
        <v>27</v>
      </c>
    </row>
    <row r="113" spans="1:16" x14ac:dyDescent="0.2">
      <c r="A113" s="35" t="s">
        <v>64</v>
      </c>
      <c r="E113" s="25" t="s">
        <v>65</v>
      </c>
    </row>
    <row r="114" spans="1:16" x14ac:dyDescent="0.2">
      <c r="A114" s="36" t="s">
        <v>66</v>
      </c>
      <c r="E114" s="37" t="s">
        <v>389</v>
      </c>
    </row>
    <row r="115" spans="1:16" ht="25.5" x14ac:dyDescent="0.2">
      <c r="A115" t="s">
        <v>67</v>
      </c>
      <c r="E115" s="25" t="s">
        <v>429</v>
      </c>
    </row>
    <row r="116" spans="1:16" x14ac:dyDescent="0.2">
      <c r="A116" s="27" t="s">
        <v>59</v>
      </c>
      <c r="B116" s="31" t="s">
        <v>239</v>
      </c>
      <c r="C116" s="31" t="s">
        <v>214</v>
      </c>
      <c r="D116" s="27" t="s">
        <v>65</v>
      </c>
      <c r="E116" s="32" t="s">
        <v>215</v>
      </c>
      <c r="F116" s="18" t="s">
        <v>73</v>
      </c>
      <c r="G116" s="33">
        <v>5</v>
      </c>
      <c r="H116" s="34"/>
      <c r="I116" s="34">
        <f>ROUND(ROUND(H116,2)*ROUND(G116,3),2)</f>
        <v>0</v>
      </c>
      <c r="J116" s="18" t="s">
        <v>164</v>
      </c>
      <c r="K116" s="27"/>
      <c r="L116" s="27"/>
      <c r="M116" s="27"/>
      <c r="O116">
        <f>(I116*21)/100</f>
        <v>0</v>
      </c>
      <c r="P116" t="s">
        <v>27</v>
      </c>
    </row>
    <row r="117" spans="1:16" x14ac:dyDescent="0.2">
      <c r="A117" s="35" t="s">
        <v>64</v>
      </c>
      <c r="E117" s="25" t="s">
        <v>65</v>
      </c>
    </row>
    <row r="118" spans="1:16" x14ac:dyDescent="0.2">
      <c r="A118" s="36" t="s">
        <v>66</v>
      </c>
      <c r="E118" s="37" t="s">
        <v>389</v>
      </c>
    </row>
    <row r="119" spans="1:16" ht="25.5" x14ac:dyDescent="0.2">
      <c r="A119" t="s">
        <v>67</v>
      </c>
      <c r="E119" s="25" t="s">
        <v>429</v>
      </c>
    </row>
    <row r="120" spans="1:16" ht="25.5" x14ac:dyDescent="0.2">
      <c r="A120" s="27" t="s">
        <v>59</v>
      </c>
      <c r="B120" s="31" t="s">
        <v>242</v>
      </c>
      <c r="C120" s="31" t="s">
        <v>571</v>
      </c>
      <c r="D120" s="27" t="s">
        <v>65</v>
      </c>
      <c r="E120" s="32" t="s">
        <v>572</v>
      </c>
      <c r="F120" s="18" t="s">
        <v>93</v>
      </c>
      <c r="G120" s="33">
        <v>15</v>
      </c>
      <c r="H120" s="34"/>
      <c r="I120" s="34">
        <f>ROUND(ROUND(H120,2)*ROUND(G120,3),2)</f>
        <v>0</v>
      </c>
      <c r="J120" s="18" t="s">
        <v>164</v>
      </c>
      <c r="K120" s="27"/>
      <c r="L120" s="27"/>
      <c r="M120" s="27"/>
      <c r="O120">
        <f>(I120*21)/100</f>
        <v>0</v>
      </c>
      <c r="P120" t="s">
        <v>27</v>
      </c>
    </row>
    <row r="121" spans="1:16" x14ac:dyDescent="0.2">
      <c r="A121" s="35" t="s">
        <v>64</v>
      </c>
      <c r="E121" s="25" t="s">
        <v>65</v>
      </c>
    </row>
    <row r="122" spans="1:16" x14ac:dyDescent="0.2">
      <c r="A122" s="36" t="s">
        <v>66</v>
      </c>
      <c r="E122" s="37" t="s">
        <v>389</v>
      </c>
    </row>
    <row r="123" spans="1:16" ht="25.5" x14ac:dyDescent="0.2">
      <c r="A123" t="s">
        <v>67</v>
      </c>
      <c r="E123" s="25" t="s">
        <v>573</v>
      </c>
    </row>
    <row r="124" spans="1:16" ht="25.5" x14ac:dyDescent="0.2">
      <c r="A124" s="27" t="s">
        <v>59</v>
      </c>
      <c r="B124" s="31" t="s">
        <v>245</v>
      </c>
      <c r="C124" s="31" t="s">
        <v>220</v>
      </c>
      <c r="D124" s="27" t="s">
        <v>65</v>
      </c>
      <c r="E124" s="32" t="s">
        <v>221</v>
      </c>
      <c r="F124" s="18" t="s">
        <v>93</v>
      </c>
      <c r="G124" s="33">
        <v>1</v>
      </c>
      <c r="H124" s="34"/>
      <c r="I124" s="34">
        <f>ROUND(ROUND(H124,2)*ROUND(G124,3),2)</f>
        <v>0</v>
      </c>
      <c r="J124" s="18" t="s">
        <v>164</v>
      </c>
      <c r="K124" s="27"/>
      <c r="L124" s="27"/>
      <c r="M124" s="27"/>
      <c r="O124">
        <f>(I124*21)/100</f>
        <v>0</v>
      </c>
      <c r="P124" t="s">
        <v>27</v>
      </c>
    </row>
    <row r="125" spans="1:16" x14ac:dyDescent="0.2">
      <c r="A125" s="35" t="s">
        <v>64</v>
      </c>
      <c r="E125" s="25" t="s">
        <v>65</v>
      </c>
    </row>
    <row r="126" spans="1:16" x14ac:dyDescent="0.2">
      <c r="A126" s="36" t="s">
        <v>66</v>
      </c>
      <c r="E126" s="37" t="s">
        <v>389</v>
      </c>
    </row>
    <row r="127" spans="1:16" ht="51" x14ac:dyDescent="0.2">
      <c r="A127" t="s">
        <v>67</v>
      </c>
      <c r="E127" s="25" t="s">
        <v>574</v>
      </c>
    </row>
    <row r="128" spans="1:16" x14ac:dyDescent="0.2">
      <c r="A128" s="27" t="s">
        <v>59</v>
      </c>
      <c r="B128" s="31" t="s">
        <v>248</v>
      </c>
      <c r="C128" s="31" t="s">
        <v>430</v>
      </c>
      <c r="D128" s="27" t="s">
        <v>65</v>
      </c>
      <c r="E128" s="32" t="s">
        <v>431</v>
      </c>
      <c r="F128" s="18" t="s">
        <v>93</v>
      </c>
      <c r="G128" s="33">
        <v>5</v>
      </c>
      <c r="H128" s="34"/>
      <c r="I128" s="34">
        <f>ROUND(ROUND(H128,2)*ROUND(G128,3),2)</f>
        <v>0</v>
      </c>
      <c r="J128" s="18" t="s">
        <v>164</v>
      </c>
      <c r="K128" s="27"/>
      <c r="L128" s="27"/>
      <c r="M128" s="27"/>
      <c r="O128">
        <f>(I128*21)/100</f>
        <v>0</v>
      </c>
      <c r="P128" t="s">
        <v>27</v>
      </c>
    </row>
    <row r="129" spans="1:16" x14ac:dyDescent="0.2">
      <c r="A129" s="35" t="s">
        <v>64</v>
      </c>
      <c r="E129" s="25" t="s">
        <v>65</v>
      </c>
    </row>
    <row r="130" spans="1:16" x14ac:dyDescent="0.2">
      <c r="A130" s="36" t="s">
        <v>66</v>
      </c>
      <c r="E130" s="37" t="s">
        <v>389</v>
      </c>
    </row>
    <row r="131" spans="1:16" ht="51" x14ac:dyDescent="0.2">
      <c r="A131" t="s">
        <v>67</v>
      </c>
      <c r="E131" s="25" t="s">
        <v>432</v>
      </c>
    </row>
    <row r="132" spans="1:16" x14ac:dyDescent="0.2">
      <c r="A132" s="27" t="s">
        <v>59</v>
      </c>
      <c r="B132" s="31" t="s">
        <v>251</v>
      </c>
      <c r="C132" s="31" t="s">
        <v>433</v>
      </c>
      <c r="D132" s="27" t="s">
        <v>65</v>
      </c>
      <c r="E132" s="32" t="s">
        <v>434</v>
      </c>
      <c r="F132" s="18" t="s">
        <v>93</v>
      </c>
      <c r="G132" s="33">
        <v>5</v>
      </c>
      <c r="H132" s="34"/>
      <c r="I132" s="34">
        <f>ROUND(ROUND(H132,2)*ROUND(G132,3),2)</f>
        <v>0</v>
      </c>
      <c r="J132" s="18" t="s">
        <v>164</v>
      </c>
      <c r="K132" s="27"/>
      <c r="L132" s="27"/>
      <c r="M132" s="27"/>
      <c r="O132">
        <f>(I132*21)/100</f>
        <v>0</v>
      </c>
      <c r="P132" t="s">
        <v>27</v>
      </c>
    </row>
    <row r="133" spans="1:16" x14ac:dyDescent="0.2">
      <c r="A133" s="35" t="s">
        <v>64</v>
      </c>
      <c r="E133" s="25" t="s">
        <v>65</v>
      </c>
    </row>
    <row r="134" spans="1:16" x14ac:dyDescent="0.2">
      <c r="A134" s="36" t="s">
        <v>66</v>
      </c>
      <c r="E134" s="37" t="s">
        <v>389</v>
      </c>
    </row>
    <row r="135" spans="1:16" ht="51" x14ac:dyDescent="0.2">
      <c r="A135" t="s">
        <v>67</v>
      </c>
      <c r="E135" s="25" t="s">
        <v>432</v>
      </c>
    </row>
    <row r="136" spans="1:16" ht="25.5" x14ac:dyDescent="0.2">
      <c r="A136" s="27" t="s">
        <v>59</v>
      </c>
      <c r="B136" s="31" t="s">
        <v>254</v>
      </c>
      <c r="C136" s="31" t="s">
        <v>435</v>
      </c>
      <c r="D136" s="27" t="s">
        <v>65</v>
      </c>
      <c r="E136" s="32" t="s">
        <v>436</v>
      </c>
      <c r="F136" s="18" t="s">
        <v>93</v>
      </c>
      <c r="G136" s="33">
        <v>10</v>
      </c>
      <c r="H136" s="34"/>
      <c r="I136" s="34">
        <f>ROUND(ROUND(H136,2)*ROUND(G136,3),2)</f>
        <v>0</v>
      </c>
      <c r="J136" s="18" t="s">
        <v>164</v>
      </c>
      <c r="K136" s="27"/>
      <c r="L136" s="27"/>
      <c r="M136" s="27"/>
      <c r="O136">
        <f>(I136*21)/100</f>
        <v>0</v>
      </c>
      <c r="P136" t="s">
        <v>27</v>
      </c>
    </row>
    <row r="137" spans="1:16" x14ac:dyDescent="0.2">
      <c r="A137" s="35" t="s">
        <v>64</v>
      </c>
      <c r="E137" s="25" t="s">
        <v>65</v>
      </c>
    </row>
    <row r="138" spans="1:16" x14ac:dyDescent="0.2">
      <c r="A138" s="36" t="s">
        <v>66</v>
      </c>
      <c r="E138" s="37" t="s">
        <v>389</v>
      </c>
    </row>
    <row r="139" spans="1:16" ht="51" x14ac:dyDescent="0.2">
      <c r="A139" t="s">
        <v>67</v>
      </c>
      <c r="E139" s="25" t="s">
        <v>420</v>
      </c>
    </row>
    <row r="140" spans="1:16" x14ac:dyDescent="0.2">
      <c r="A140" s="27" t="s">
        <v>59</v>
      </c>
      <c r="B140" s="31" t="s">
        <v>257</v>
      </c>
      <c r="C140" s="31" t="s">
        <v>575</v>
      </c>
      <c r="D140" s="27" t="s">
        <v>65</v>
      </c>
      <c r="E140" s="32" t="s">
        <v>576</v>
      </c>
      <c r="F140" s="18" t="s">
        <v>73</v>
      </c>
      <c r="G140" s="33">
        <v>150</v>
      </c>
      <c r="H140" s="34"/>
      <c r="I140" s="34">
        <f>ROUND(ROUND(H140,2)*ROUND(G140,3),2)</f>
        <v>0</v>
      </c>
      <c r="J140" s="18" t="s">
        <v>164</v>
      </c>
      <c r="K140" s="27"/>
      <c r="L140" s="27"/>
      <c r="M140" s="27"/>
      <c r="O140">
        <f>(I140*21)/100</f>
        <v>0</v>
      </c>
      <c r="P140" t="s">
        <v>27</v>
      </c>
    </row>
    <row r="141" spans="1:16" x14ac:dyDescent="0.2">
      <c r="A141" s="35" t="s">
        <v>64</v>
      </c>
      <c r="E141" s="25" t="s">
        <v>65</v>
      </c>
    </row>
    <row r="142" spans="1:16" x14ac:dyDescent="0.2">
      <c r="A142" s="36" t="s">
        <v>66</v>
      </c>
      <c r="E142" s="37" t="s">
        <v>389</v>
      </c>
    </row>
    <row r="143" spans="1:16" ht="25.5" x14ac:dyDescent="0.2">
      <c r="A143" t="s">
        <v>67</v>
      </c>
      <c r="E143" s="25" t="s">
        <v>429</v>
      </c>
    </row>
    <row r="144" spans="1:16" x14ac:dyDescent="0.2">
      <c r="A144" s="27" t="s">
        <v>59</v>
      </c>
      <c r="B144" s="31" t="s">
        <v>260</v>
      </c>
      <c r="C144" s="31" t="s">
        <v>577</v>
      </c>
      <c r="D144" s="27" t="s">
        <v>65</v>
      </c>
      <c r="E144" s="32" t="s">
        <v>578</v>
      </c>
      <c r="F144" s="18" t="s">
        <v>73</v>
      </c>
      <c r="G144" s="33">
        <v>150</v>
      </c>
      <c r="H144" s="34"/>
      <c r="I144" s="34">
        <f>ROUND(ROUND(H144,2)*ROUND(G144,3),2)</f>
        <v>0</v>
      </c>
      <c r="J144" s="18" t="s">
        <v>164</v>
      </c>
      <c r="K144" s="27"/>
      <c r="L144" s="27"/>
      <c r="M144" s="27"/>
      <c r="O144">
        <f>(I144*21)/100</f>
        <v>0</v>
      </c>
      <c r="P144" t="s">
        <v>27</v>
      </c>
    </row>
    <row r="145" spans="1:18" x14ac:dyDescent="0.2">
      <c r="A145" s="35" t="s">
        <v>64</v>
      </c>
      <c r="E145" s="25" t="s">
        <v>65</v>
      </c>
    </row>
    <row r="146" spans="1:18" x14ac:dyDescent="0.2">
      <c r="A146" s="36" t="s">
        <v>66</v>
      </c>
      <c r="E146" s="37" t="s">
        <v>389</v>
      </c>
    </row>
    <row r="147" spans="1:18" ht="38.25" x14ac:dyDescent="0.2">
      <c r="A147" t="s">
        <v>67</v>
      </c>
      <c r="E147" s="25" t="s">
        <v>579</v>
      </c>
    </row>
    <row r="148" spans="1:18" x14ac:dyDescent="0.2">
      <c r="A148" s="27" t="s">
        <v>59</v>
      </c>
      <c r="B148" s="31" t="s">
        <v>263</v>
      </c>
      <c r="C148" s="31" t="s">
        <v>437</v>
      </c>
      <c r="D148" s="27" t="s">
        <v>65</v>
      </c>
      <c r="E148" s="32" t="s">
        <v>438</v>
      </c>
      <c r="F148" s="18" t="s">
        <v>62</v>
      </c>
      <c r="G148" s="33">
        <v>80</v>
      </c>
      <c r="H148" s="34"/>
      <c r="I148" s="34">
        <f>ROUND(ROUND(H148,2)*ROUND(G148,3),2)</f>
        <v>0</v>
      </c>
      <c r="J148" s="18" t="s">
        <v>439</v>
      </c>
      <c r="K148" s="27"/>
      <c r="L148" s="27"/>
      <c r="M148" s="27"/>
      <c r="O148">
        <f>(I148*21)/100</f>
        <v>0</v>
      </c>
      <c r="P148" t="s">
        <v>27</v>
      </c>
    </row>
    <row r="149" spans="1:18" x14ac:dyDescent="0.2">
      <c r="A149" s="35" t="s">
        <v>64</v>
      </c>
      <c r="E149" s="25" t="s">
        <v>65</v>
      </c>
    </row>
    <row r="150" spans="1:18" x14ac:dyDescent="0.2">
      <c r="A150" s="36" t="s">
        <v>66</v>
      </c>
      <c r="E150" s="37" t="s">
        <v>389</v>
      </c>
    </row>
    <row r="151" spans="1:18" ht="76.5" x14ac:dyDescent="0.2">
      <c r="A151" t="s">
        <v>67</v>
      </c>
      <c r="E151" s="25" t="s">
        <v>440</v>
      </c>
    </row>
    <row r="152" spans="1:18" ht="25.5" x14ac:dyDescent="0.2">
      <c r="A152" s="27" t="s">
        <v>59</v>
      </c>
      <c r="B152" s="31" t="s">
        <v>266</v>
      </c>
      <c r="C152" s="31" t="s">
        <v>441</v>
      </c>
      <c r="D152" s="27" t="s">
        <v>65</v>
      </c>
      <c r="E152" s="32" t="s">
        <v>442</v>
      </c>
      <c r="F152" s="18" t="s">
        <v>93</v>
      </c>
      <c r="G152" s="33">
        <v>5</v>
      </c>
      <c r="H152" s="34"/>
      <c r="I152" s="34">
        <f>ROUND(ROUND(H152,2)*ROUND(G152,3),2)</f>
        <v>0</v>
      </c>
      <c r="J152" s="18" t="s">
        <v>439</v>
      </c>
      <c r="K152" s="27"/>
      <c r="L152" s="27"/>
      <c r="M152" s="27"/>
      <c r="O152">
        <f>(I152*21)/100</f>
        <v>0</v>
      </c>
      <c r="P152" t="s">
        <v>27</v>
      </c>
    </row>
    <row r="153" spans="1:18" x14ac:dyDescent="0.2">
      <c r="A153" s="35" t="s">
        <v>64</v>
      </c>
      <c r="E153" s="25" t="s">
        <v>65</v>
      </c>
    </row>
    <row r="154" spans="1:18" x14ac:dyDescent="0.2">
      <c r="A154" s="36" t="s">
        <v>66</v>
      </c>
      <c r="E154" s="37" t="s">
        <v>389</v>
      </c>
    </row>
    <row r="155" spans="1:18" ht="89.25" x14ac:dyDescent="0.2">
      <c r="A155" t="s">
        <v>67</v>
      </c>
      <c r="E155" s="25" t="s">
        <v>443</v>
      </c>
    </row>
    <row r="156" spans="1:18" x14ac:dyDescent="0.2">
      <c r="A156" s="27" t="s">
        <v>59</v>
      </c>
      <c r="B156" s="31" t="s">
        <v>269</v>
      </c>
      <c r="C156" s="31" t="s">
        <v>444</v>
      </c>
      <c r="D156" s="27" t="s">
        <v>65</v>
      </c>
      <c r="E156" s="32" t="s">
        <v>445</v>
      </c>
      <c r="F156" s="18" t="s">
        <v>208</v>
      </c>
      <c r="G156" s="33">
        <v>150</v>
      </c>
      <c r="H156" s="34"/>
      <c r="I156" s="34">
        <f>ROUND(ROUND(H156,2)*ROUND(G156,3),2)</f>
        <v>0</v>
      </c>
      <c r="J156" s="18" t="s">
        <v>439</v>
      </c>
      <c r="K156" s="27"/>
      <c r="L156" s="27"/>
      <c r="M156" s="27"/>
      <c r="O156">
        <f>(I156*21)/100</f>
        <v>0</v>
      </c>
      <c r="P156" t="s">
        <v>27</v>
      </c>
    </row>
    <row r="157" spans="1:18" x14ac:dyDescent="0.2">
      <c r="A157" s="35" t="s">
        <v>64</v>
      </c>
      <c r="E157" s="25" t="s">
        <v>65</v>
      </c>
    </row>
    <row r="158" spans="1:18" x14ac:dyDescent="0.2">
      <c r="A158" s="36" t="s">
        <v>66</v>
      </c>
      <c r="E158" s="37" t="s">
        <v>389</v>
      </c>
    </row>
    <row r="159" spans="1:18" ht="102" x14ac:dyDescent="0.2">
      <c r="A159" t="s">
        <v>67</v>
      </c>
      <c r="E159" s="25" t="s">
        <v>446</v>
      </c>
    </row>
    <row r="160" spans="1:18" ht="12.75" customHeight="1" x14ac:dyDescent="0.2">
      <c r="A160" t="s">
        <v>57</v>
      </c>
      <c r="C160" s="38" t="s">
        <v>447</v>
      </c>
      <c r="E160" s="29" t="s">
        <v>448</v>
      </c>
      <c r="I160" s="39">
        <f>0+Q160</f>
        <v>0</v>
      </c>
      <c r="O160">
        <f>0+R160</f>
        <v>0</v>
      </c>
      <c r="Q160">
        <f>0+I161+I165+I169+I173+I177+I181+I185+I189</f>
        <v>0</v>
      </c>
      <c r="R160">
        <f>0+O161+O165+O169+O173+O177+O181+O185+O189</f>
        <v>0</v>
      </c>
    </row>
    <row r="161" spans="1:16" ht="25.5" x14ac:dyDescent="0.2">
      <c r="A161" s="27" t="s">
        <v>59</v>
      </c>
      <c r="B161" s="31" t="s">
        <v>272</v>
      </c>
      <c r="C161" s="31" t="s">
        <v>580</v>
      </c>
      <c r="D161" s="27" t="s">
        <v>65</v>
      </c>
      <c r="E161" s="32" t="s">
        <v>581</v>
      </c>
      <c r="F161" s="18" t="s">
        <v>93</v>
      </c>
      <c r="G161" s="33">
        <v>1</v>
      </c>
      <c r="H161" s="34"/>
      <c r="I161" s="34">
        <f>ROUND(ROUND(H161,2)*ROUND(G161,3),2)</f>
        <v>0</v>
      </c>
      <c r="J161" s="18" t="s">
        <v>164</v>
      </c>
      <c r="K161" s="27"/>
      <c r="L161" s="27"/>
      <c r="M161" s="27"/>
      <c r="O161">
        <f>(I161*21)/100</f>
        <v>0</v>
      </c>
      <c r="P161" t="s">
        <v>27</v>
      </c>
    </row>
    <row r="162" spans="1:16" x14ac:dyDescent="0.2">
      <c r="A162" s="35" t="s">
        <v>64</v>
      </c>
      <c r="E162" s="25" t="s">
        <v>65</v>
      </c>
    </row>
    <row r="163" spans="1:16" x14ac:dyDescent="0.2">
      <c r="A163" s="36" t="s">
        <v>66</v>
      </c>
      <c r="E163" s="37" t="s">
        <v>389</v>
      </c>
    </row>
    <row r="164" spans="1:16" ht="38.25" x14ac:dyDescent="0.2">
      <c r="A164" t="s">
        <v>67</v>
      </c>
      <c r="E164" s="25" t="s">
        <v>582</v>
      </c>
    </row>
    <row r="165" spans="1:16" x14ac:dyDescent="0.2">
      <c r="A165" s="27" t="s">
        <v>59</v>
      </c>
      <c r="B165" s="31" t="s">
        <v>275</v>
      </c>
      <c r="C165" s="31" t="s">
        <v>583</v>
      </c>
      <c r="D165" s="27" t="s">
        <v>65</v>
      </c>
      <c r="E165" s="32" t="s">
        <v>584</v>
      </c>
      <c r="F165" s="18" t="s">
        <v>73</v>
      </c>
      <c r="G165" s="33">
        <v>160</v>
      </c>
      <c r="H165" s="34"/>
      <c r="I165" s="34">
        <f>ROUND(ROUND(H165,2)*ROUND(G165,3),2)</f>
        <v>0</v>
      </c>
      <c r="J165" s="18" t="s">
        <v>164</v>
      </c>
      <c r="K165" s="27"/>
      <c r="L165" s="27"/>
      <c r="M165" s="27"/>
      <c r="O165">
        <f>(I165*21)/100</f>
        <v>0</v>
      </c>
      <c r="P165" t="s">
        <v>27</v>
      </c>
    </row>
    <row r="166" spans="1:16" x14ac:dyDescent="0.2">
      <c r="A166" s="35" t="s">
        <v>64</v>
      </c>
      <c r="E166" s="25" t="s">
        <v>65</v>
      </c>
    </row>
    <row r="167" spans="1:16" x14ac:dyDescent="0.2">
      <c r="A167" s="36" t="s">
        <v>66</v>
      </c>
      <c r="E167" s="37" t="s">
        <v>389</v>
      </c>
    </row>
    <row r="168" spans="1:16" ht="51" x14ac:dyDescent="0.2">
      <c r="A168" t="s">
        <v>67</v>
      </c>
      <c r="E168" s="25" t="s">
        <v>585</v>
      </c>
    </row>
    <row r="169" spans="1:16" x14ac:dyDescent="0.2">
      <c r="A169" s="27" t="s">
        <v>59</v>
      </c>
      <c r="B169" s="31" t="s">
        <v>278</v>
      </c>
      <c r="C169" s="31" t="s">
        <v>586</v>
      </c>
      <c r="D169" s="27" t="s">
        <v>65</v>
      </c>
      <c r="E169" s="32" t="s">
        <v>587</v>
      </c>
      <c r="F169" s="18" t="s">
        <v>93</v>
      </c>
      <c r="G169" s="33">
        <v>1</v>
      </c>
      <c r="H169" s="34"/>
      <c r="I169" s="34">
        <f>ROUND(ROUND(H169,2)*ROUND(G169,3),2)</f>
        <v>0</v>
      </c>
      <c r="J169" s="18" t="s">
        <v>164</v>
      </c>
      <c r="K169" s="27"/>
      <c r="L169" s="27"/>
      <c r="M169" s="27"/>
      <c r="O169">
        <f>(I169*21)/100</f>
        <v>0</v>
      </c>
      <c r="P169" t="s">
        <v>27</v>
      </c>
    </row>
    <row r="170" spans="1:16" x14ac:dyDescent="0.2">
      <c r="A170" s="35" t="s">
        <v>64</v>
      </c>
      <c r="E170" s="25" t="s">
        <v>65</v>
      </c>
    </row>
    <row r="171" spans="1:16" x14ac:dyDescent="0.2">
      <c r="A171" s="36" t="s">
        <v>66</v>
      </c>
      <c r="E171" s="37" t="s">
        <v>389</v>
      </c>
    </row>
    <row r="172" spans="1:16" ht="38.25" x14ac:dyDescent="0.2">
      <c r="A172" t="s">
        <v>67</v>
      </c>
      <c r="E172" s="25" t="s">
        <v>579</v>
      </c>
    </row>
    <row r="173" spans="1:16" x14ac:dyDescent="0.2">
      <c r="A173" s="27" t="s">
        <v>59</v>
      </c>
      <c r="B173" s="31" t="s">
        <v>281</v>
      </c>
      <c r="C173" s="31" t="s">
        <v>452</v>
      </c>
      <c r="D173" s="27" t="s">
        <v>65</v>
      </c>
      <c r="E173" s="32" t="s">
        <v>453</v>
      </c>
      <c r="F173" s="18" t="s">
        <v>93</v>
      </c>
      <c r="G173" s="33">
        <v>10</v>
      </c>
      <c r="H173" s="34"/>
      <c r="I173" s="34">
        <f>ROUND(ROUND(H173,2)*ROUND(G173,3),2)</f>
        <v>0</v>
      </c>
      <c r="J173" s="18" t="s">
        <v>164</v>
      </c>
      <c r="K173" s="27"/>
      <c r="L173" s="27"/>
      <c r="M173" s="27"/>
      <c r="O173">
        <f>(I173*21)/100</f>
        <v>0</v>
      </c>
      <c r="P173" t="s">
        <v>27</v>
      </c>
    </row>
    <row r="174" spans="1:16" x14ac:dyDescent="0.2">
      <c r="A174" s="35" t="s">
        <v>64</v>
      </c>
      <c r="E174" s="25" t="s">
        <v>65</v>
      </c>
    </row>
    <row r="175" spans="1:16" x14ac:dyDescent="0.2">
      <c r="A175" s="36" t="s">
        <v>66</v>
      </c>
      <c r="E175" s="37" t="s">
        <v>389</v>
      </c>
    </row>
    <row r="176" spans="1:16" ht="25.5" x14ac:dyDescent="0.2">
      <c r="A176" t="s">
        <v>67</v>
      </c>
      <c r="E176" s="25" t="s">
        <v>454</v>
      </c>
    </row>
    <row r="177" spans="1:16" x14ac:dyDescent="0.2">
      <c r="A177" s="27" t="s">
        <v>59</v>
      </c>
      <c r="B177" s="31" t="s">
        <v>284</v>
      </c>
      <c r="C177" s="31" t="s">
        <v>588</v>
      </c>
      <c r="D177" s="27" t="s">
        <v>65</v>
      </c>
      <c r="E177" s="32" t="s">
        <v>589</v>
      </c>
      <c r="F177" s="18" t="s">
        <v>93</v>
      </c>
      <c r="G177" s="33">
        <v>2</v>
      </c>
      <c r="H177" s="34"/>
      <c r="I177" s="34">
        <f>ROUND(ROUND(H177,2)*ROUND(G177,3),2)</f>
        <v>0</v>
      </c>
      <c r="J177" s="18" t="s">
        <v>164</v>
      </c>
      <c r="K177" s="27"/>
      <c r="L177" s="27"/>
      <c r="M177" s="27"/>
      <c r="O177">
        <f>(I177*21)/100</f>
        <v>0</v>
      </c>
      <c r="P177" t="s">
        <v>27</v>
      </c>
    </row>
    <row r="178" spans="1:16" x14ac:dyDescent="0.2">
      <c r="A178" s="35" t="s">
        <v>64</v>
      </c>
      <c r="E178" s="25" t="s">
        <v>65</v>
      </c>
    </row>
    <row r="179" spans="1:16" x14ac:dyDescent="0.2">
      <c r="A179" s="36" t="s">
        <v>66</v>
      </c>
      <c r="E179" s="37" t="s">
        <v>389</v>
      </c>
    </row>
    <row r="180" spans="1:16" ht="38.25" x14ac:dyDescent="0.2">
      <c r="A180" t="s">
        <v>67</v>
      </c>
      <c r="E180" s="25" t="s">
        <v>590</v>
      </c>
    </row>
    <row r="181" spans="1:16" x14ac:dyDescent="0.2">
      <c r="A181" s="27" t="s">
        <v>59</v>
      </c>
      <c r="B181" s="31" t="s">
        <v>287</v>
      </c>
      <c r="C181" s="31" t="s">
        <v>455</v>
      </c>
      <c r="D181" s="27" t="s">
        <v>65</v>
      </c>
      <c r="E181" s="32" t="s">
        <v>456</v>
      </c>
      <c r="F181" s="18" t="s">
        <v>93</v>
      </c>
      <c r="G181" s="33">
        <v>10</v>
      </c>
      <c r="H181" s="34"/>
      <c r="I181" s="34">
        <f>ROUND(ROUND(H181,2)*ROUND(G181,3),2)</f>
        <v>0</v>
      </c>
      <c r="J181" s="18" t="s">
        <v>164</v>
      </c>
      <c r="K181" s="27"/>
      <c r="L181" s="27"/>
      <c r="M181" s="27"/>
      <c r="O181">
        <f>(I181*21)/100</f>
        <v>0</v>
      </c>
      <c r="P181" t="s">
        <v>27</v>
      </c>
    </row>
    <row r="182" spans="1:16" x14ac:dyDescent="0.2">
      <c r="A182" s="35" t="s">
        <v>64</v>
      </c>
      <c r="E182" s="25" t="s">
        <v>65</v>
      </c>
    </row>
    <row r="183" spans="1:16" x14ac:dyDescent="0.2">
      <c r="A183" s="36" t="s">
        <v>66</v>
      </c>
      <c r="E183" s="37" t="s">
        <v>389</v>
      </c>
    </row>
    <row r="184" spans="1:16" ht="38.25" x14ac:dyDescent="0.2">
      <c r="A184" t="s">
        <v>67</v>
      </c>
      <c r="E184" s="25" t="s">
        <v>457</v>
      </c>
    </row>
    <row r="185" spans="1:16" x14ac:dyDescent="0.2">
      <c r="A185" s="27" t="s">
        <v>59</v>
      </c>
      <c r="B185" s="31" t="s">
        <v>291</v>
      </c>
      <c r="C185" s="31" t="s">
        <v>591</v>
      </c>
      <c r="D185" s="27" t="s">
        <v>65</v>
      </c>
      <c r="E185" s="32" t="s">
        <v>592</v>
      </c>
      <c r="F185" s="18" t="s">
        <v>93</v>
      </c>
      <c r="G185" s="33">
        <v>10</v>
      </c>
      <c r="H185" s="34"/>
      <c r="I185" s="34">
        <f>ROUND(ROUND(H185,2)*ROUND(G185,3),2)</f>
        <v>0</v>
      </c>
      <c r="J185" s="18" t="s">
        <v>164</v>
      </c>
      <c r="K185" s="27"/>
      <c r="L185" s="27"/>
      <c r="M185" s="27"/>
      <c r="O185">
        <f>(I185*21)/100</f>
        <v>0</v>
      </c>
      <c r="P185" t="s">
        <v>27</v>
      </c>
    </row>
    <row r="186" spans="1:16" x14ac:dyDescent="0.2">
      <c r="A186" s="35" t="s">
        <v>64</v>
      </c>
      <c r="E186" s="25" t="s">
        <v>65</v>
      </c>
    </row>
    <row r="187" spans="1:16" x14ac:dyDescent="0.2">
      <c r="A187" s="36" t="s">
        <v>66</v>
      </c>
      <c r="E187" s="37" t="s">
        <v>389</v>
      </c>
    </row>
    <row r="188" spans="1:16" ht="51" x14ac:dyDescent="0.2">
      <c r="A188" t="s">
        <v>67</v>
      </c>
      <c r="E188" s="25" t="s">
        <v>593</v>
      </c>
    </row>
    <row r="189" spans="1:16" x14ac:dyDescent="0.2">
      <c r="A189" s="27" t="s">
        <v>59</v>
      </c>
      <c r="B189" s="31" t="s">
        <v>294</v>
      </c>
      <c r="C189" s="31" t="s">
        <v>594</v>
      </c>
      <c r="D189" s="27" t="s">
        <v>65</v>
      </c>
      <c r="E189" s="32" t="s">
        <v>595</v>
      </c>
      <c r="F189" s="18" t="s">
        <v>73</v>
      </c>
      <c r="G189" s="33">
        <v>50</v>
      </c>
      <c r="H189" s="34"/>
      <c r="I189" s="34">
        <f>ROUND(ROUND(H189,2)*ROUND(G189,3),2)</f>
        <v>0</v>
      </c>
      <c r="J189" s="18" t="s">
        <v>164</v>
      </c>
      <c r="K189" s="27"/>
      <c r="L189" s="27"/>
      <c r="M189" s="27"/>
      <c r="O189">
        <f>(I189*21)/100</f>
        <v>0</v>
      </c>
      <c r="P189" t="s">
        <v>27</v>
      </c>
    </row>
    <row r="190" spans="1:16" x14ac:dyDescent="0.2">
      <c r="A190" s="35" t="s">
        <v>64</v>
      </c>
      <c r="E190" s="25" t="s">
        <v>65</v>
      </c>
    </row>
    <row r="191" spans="1:16" x14ac:dyDescent="0.2">
      <c r="A191" s="36" t="s">
        <v>66</v>
      </c>
      <c r="E191" s="37" t="s">
        <v>389</v>
      </c>
    </row>
    <row r="192" spans="1:16" ht="63.75" x14ac:dyDescent="0.2">
      <c r="A192" t="s">
        <v>67</v>
      </c>
      <c r="E192" s="25" t="s">
        <v>596</v>
      </c>
    </row>
    <row r="193" spans="1:18" ht="12.75" customHeight="1" x14ac:dyDescent="0.2">
      <c r="A193" t="s">
        <v>57</v>
      </c>
      <c r="C193" s="38" t="s">
        <v>458</v>
      </c>
      <c r="E193" s="29" t="s">
        <v>459</v>
      </c>
      <c r="I193" s="39">
        <f>0+Q193</f>
        <v>0</v>
      </c>
      <c r="O193">
        <f>0+R193</f>
        <v>0</v>
      </c>
      <c r="Q193">
        <f>0+I194+I198+I202+I206+I210+I214+I218+I222+I226+I230+I234+I238+I242</f>
        <v>0</v>
      </c>
      <c r="R193">
        <f>0+O194+O198+O202+O206+O210+O214+O218+O222+O226+O230+O234+O238+O242</f>
        <v>0</v>
      </c>
    </row>
    <row r="194" spans="1:18" x14ac:dyDescent="0.2">
      <c r="A194" s="27" t="s">
        <v>59</v>
      </c>
      <c r="B194" s="31" t="s">
        <v>297</v>
      </c>
      <c r="C194" s="31" t="s">
        <v>224</v>
      </c>
      <c r="D194" s="27" t="s">
        <v>65</v>
      </c>
      <c r="E194" s="32" t="s">
        <v>225</v>
      </c>
      <c r="F194" s="18" t="s">
        <v>73</v>
      </c>
      <c r="G194" s="33">
        <v>145</v>
      </c>
      <c r="H194" s="34"/>
      <c r="I194" s="34">
        <f>ROUND(ROUND(H194,2)*ROUND(G194,3),2)</f>
        <v>0</v>
      </c>
      <c r="J194" s="18" t="s">
        <v>164</v>
      </c>
      <c r="K194" s="27"/>
      <c r="L194" s="27"/>
      <c r="M194" s="27"/>
      <c r="O194">
        <f>(I194*21)/100</f>
        <v>0</v>
      </c>
      <c r="P194" t="s">
        <v>27</v>
      </c>
    </row>
    <row r="195" spans="1:18" x14ac:dyDescent="0.2">
      <c r="A195" s="35" t="s">
        <v>64</v>
      </c>
      <c r="E195" s="25" t="s">
        <v>65</v>
      </c>
    </row>
    <row r="196" spans="1:18" x14ac:dyDescent="0.2">
      <c r="A196" s="36" t="s">
        <v>66</v>
      </c>
      <c r="E196" s="37" t="s">
        <v>389</v>
      </c>
    </row>
    <row r="197" spans="1:18" ht="38.25" x14ac:dyDescent="0.2">
      <c r="A197" t="s">
        <v>67</v>
      </c>
      <c r="E197" s="25" t="s">
        <v>462</v>
      </c>
    </row>
    <row r="198" spans="1:18" x14ac:dyDescent="0.2">
      <c r="A198" s="27" t="s">
        <v>59</v>
      </c>
      <c r="B198" s="31" t="s">
        <v>300</v>
      </c>
      <c r="C198" s="31" t="s">
        <v>460</v>
      </c>
      <c r="D198" s="27" t="s">
        <v>65</v>
      </c>
      <c r="E198" s="32" t="s">
        <v>461</v>
      </c>
      <c r="F198" s="18" t="s">
        <v>73</v>
      </c>
      <c r="G198" s="33">
        <v>80</v>
      </c>
      <c r="H198" s="34"/>
      <c r="I198" s="34">
        <f>ROUND(ROUND(H198,2)*ROUND(G198,3),2)</f>
        <v>0</v>
      </c>
      <c r="J198" s="18" t="s">
        <v>164</v>
      </c>
      <c r="K198" s="27"/>
      <c r="L198" s="27"/>
      <c r="M198" s="27"/>
      <c r="O198">
        <f>(I198*21)/100</f>
        <v>0</v>
      </c>
      <c r="P198" t="s">
        <v>27</v>
      </c>
    </row>
    <row r="199" spans="1:18" x14ac:dyDescent="0.2">
      <c r="A199" s="35" t="s">
        <v>64</v>
      </c>
      <c r="E199" s="25" t="s">
        <v>65</v>
      </c>
    </row>
    <row r="200" spans="1:18" x14ac:dyDescent="0.2">
      <c r="A200" s="36" t="s">
        <v>66</v>
      </c>
      <c r="E200" s="37" t="s">
        <v>389</v>
      </c>
    </row>
    <row r="201" spans="1:18" ht="38.25" x14ac:dyDescent="0.2">
      <c r="A201" t="s">
        <v>67</v>
      </c>
      <c r="E201" s="25" t="s">
        <v>462</v>
      </c>
    </row>
    <row r="202" spans="1:18" ht="25.5" x14ac:dyDescent="0.2">
      <c r="A202" s="27" t="s">
        <v>59</v>
      </c>
      <c r="B202" s="31" t="s">
        <v>303</v>
      </c>
      <c r="C202" s="31" t="s">
        <v>463</v>
      </c>
      <c r="D202" s="27" t="s">
        <v>65</v>
      </c>
      <c r="E202" s="32" t="s">
        <v>464</v>
      </c>
      <c r="F202" s="18" t="s">
        <v>73</v>
      </c>
      <c r="G202" s="33">
        <v>835</v>
      </c>
      <c r="H202" s="34"/>
      <c r="I202" s="34">
        <f>ROUND(ROUND(H202,2)*ROUND(G202,3),2)</f>
        <v>0</v>
      </c>
      <c r="J202" s="18" t="s">
        <v>164</v>
      </c>
      <c r="K202" s="27"/>
      <c r="L202" s="27"/>
      <c r="M202" s="27"/>
      <c r="O202">
        <f>(I202*21)/100</f>
        <v>0</v>
      </c>
      <c r="P202" t="s">
        <v>27</v>
      </c>
    </row>
    <row r="203" spans="1:18" x14ac:dyDescent="0.2">
      <c r="A203" s="35" t="s">
        <v>64</v>
      </c>
      <c r="E203" s="25" t="s">
        <v>65</v>
      </c>
    </row>
    <row r="204" spans="1:18" x14ac:dyDescent="0.2">
      <c r="A204" s="36" t="s">
        <v>66</v>
      </c>
      <c r="E204" s="37" t="s">
        <v>389</v>
      </c>
    </row>
    <row r="205" spans="1:18" ht="38.25" x14ac:dyDescent="0.2">
      <c r="A205" t="s">
        <v>67</v>
      </c>
      <c r="E205" s="25" t="s">
        <v>462</v>
      </c>
    </row>
    <row r="206" spans="1:18" ht="25.5" x14ac:dyDescent="0.2">
      <c r="A206" s="27" t="s">
        <v>59</v>
      </c>
      <c r="B206" s="31" t="s">
        <v>306</v>
      </c>
      <c r="C206" s="31" t="s">
        <v>597</v>
      </c>
      <c r="D206" s="27" t="s">
        <v>65</v>
      </c>
      <c r="E206" s="32" t="s">
        <v>598</v>
      </c>
      <c r="F206" s="18" t="s">
        <v>73</v>
      </c>
      <c r="G206" s="33">
        <v>15</v>
      </c>
      <c r="H206" s="34"/>
      <c r="I206" s="34">
        <f>ROUND(ROUND(H206,2)*ROUND(G206,3),2)</f>
        <v>0</v>
      </c>
      <c r="J206" s="18" t="s">
        <v>164</v>
      </c>
      <c r="K206" s="27"/>
      <c r="L206" s="27"/>
      <c r="M206" s="27"/>
      <c r="O206">
        <f>(I206*21)/100</f>
        <v>0</v>
      </c>
      <c r="P206" t="s">
        <v>27</v>
      </c>
    </row>
    <row r="207" spans="1:18" x14ac:dyDescent="0.2">
      <c r="A207" s="35" t="s">
        <v>64</v>
      </c>
      <c r="E207" s="25" t="s">
        <v>65</v>
      </c>
    </row>
    <row r="208" spans="1:18" x14ac:dyDescent="0.2">
      <c r="A208" s="36" t="s">
        <v>66</v>
      </c>
      <c r="E208" s="37" t="s">
        <v>389</v>
      </c>
    </row>
    <row r="209" spans="1:16" ht="38.25" x14ac:dyDescent="0.2">
      <c r="A209" t="s">
        <v>67</v>
      </c>
      <c r="E209" s="25" t="s">
        <v>462</v>
      </c>
    </row>
    <row r="210" spans="1:16" x14ac:dyDescent="0.2">
      <c r="A210" s="27" t="s">
        <v>59</v>
      </c>
      <c r="B210" s="31" t="s">
        <v>309</v>
      </c>
      <c r="C210" s="31" t="s">
        <v>465</v>
      </c>
      <c r="D210" s="27" t="s">
        <v>65</v>
      </c>
      <c r="E210" s="32" t="s">
        <v>466</v>
      </c>
      <c r="F210" s="18" t="s">
        <v>73</v>
      </c>
      <c r="G210" s="33">
        <v>15</v>
      </c>
      <c r="H210" s="34"/>
      <c r="I210" s="34">
        <f>ROUND(ROUND(H210,2)*ROUND(G210,3),2)</f>
        <v>0</v>
      </c>
      <c r="J210" s="18" t="s">
        <v>164</v>
      </c>
      <c r="K210" s="27"/>
      <c r="L210" s="27"/>
      <c r="M210" s="27"/>
      <c r="O210">
        <f>(I210*21)/100</f>
        <v>0</v>
      </c>
      <c r="P210" t="s">
        <v>27</v>
      </c>
    </row>
    <row r="211" spans="1:16" x14ac:dyDescent="0.2">
      <c r="A211" s="35" t="s">
        <v>64</v>
      </c>
      <c r="E211" s="25" t="s">
        <v>65</v>
      </c>
    </row>
    <row r="212" spans="1:16" x14ac:dyDescent="0.2">
      <c r="A212" s="36" t="s">
        <v>66</v>
      </c>
      <c r="E212" s="37" t="s">
        <v>389</v>
      </c>
    </row>
    <row r="213" spans="1:16" ht="38.25" x14ac:dyDescent="0.2">
      <c r="A213" t="s">
        <v>67</v>
      </c>
      <c r="E213" s="25" t="s">
        <v>462</v>
      </c>
    </row>
    <row r="214" spans="1:16" x14ac:dyDescent="0.2">
      <c r="A214" s="27" t="s">
        <v>59</v>
      </c>
      <c r="B214" s="31" t="s">
        <v>312</v>
      </c>
      <c r="C214" s="31" t="s">
        <v>599</v>
      </c>
      <c r="D214" s="27" t="s">
        <v>65</v>
      </c>
      <c r="E214" s="32" t="s">
        <v>600</v>
      </c>
      <c r="F214" s="18" t="s">
        <v>73</v>
      </c>
      <c r="G214" s="33">
        <v>5</v>
      </c>
      <c r="H214" s="34"/>
      <c r="I214" s="34">
        <f>ROUND(ROUND(H214,2)*ROUND(G214,3),2)</f>
        <v>0</v>
      </c>
      <c r="J214" s="18" t="s">
        <v>164</v>
      </c>
      <c r="K214" s="27"/>
      <c r="L214" s="27"/>
      <c r="M214" s="27"/>
      <c r="O214">
        <f>(I214*21)/100</f>
        <v>0</v>
      </c>
      <c r="P214" t="s">
        <v>27</v>
      </c>
    </row>
    <row r="215" spans="1:16" x14ac:dyDescent="0.2">
      <c r="A215" s="35" t="s">
        <v>64</v>
      </c>
      <c r="E215" s="25" t="s">
        <v>65</v>
      </c>
    </row>
    <row r="216" spans="1:16" x14ac:dyDescent="0.2">
      <c r="A216" s="36" t="s">
        <v>66</v>
      </c>
      <c r="E216" s="37" t="s">
        <v>389</v>
      </c>
    </row>
    <row r="217" spans="1:16" ht="38.25" x14ac:dyDescent="0.2">
      <c r="A217" t="s">
        <v>67</v>
      </c>
      <c r="E217" s="25" t="s">
        <v>469</v>
      </c>
    </row>
    <row r="218" spans="1:16" ht="25.5" x14ac:dyDescent="0.2">
      <c r="A218" s="27" t="s">
        <v>59</v>
      </c>
      <c r="B218" s="31" t="s">
        <v>313</v>
      </c>
      <c r="C218" s="31" t="s">
        <v>473</v>
      </c>
      <c r="D218" s="27" t="s">
        <v>65</v>
      </c>
      <c r="E218" s="32" t="s">
        <v>474</v>
      </c>
      <c r="F218" s="18" t="s">
        <v>93</v>
      </c>
      <c r="G218" s="33">
        <v>20</v>
      </c>
      <c r="H218" s="34"/>
      <c r="I218" s="34">
        <f>ROUND(ROUND(H218,2)*ROUND(G218,3),2)</f>
        <v>0</v>
      </c>
      <c r="J218" s="18" t="s">
        <v>164</v>
      </c>
      <c r="K218" s="27"/>
      <c r="L218" s="27"/>
      <c r="M218" s="27"/>
      <c r="O218">
        <f>(I218*21)/100</f>
        <v>0</v>
      </c>
      <c r="P218" t="s">
        <v>27</v>
      </c>
    </row>
    <row r="219" spans="1:16" x14ac:dyDescent="0.2">
      <c r="A219" s="35" t="s">
        <v>64</v>
      </c>
      <c r="E219" s="25" t="s">
        <v>65</v>
      </c>
    </row>
    <row r="220" spans="1:16" x14ac:dyDescent="0.2">
      <c r="A220" s="36" t="s">
        <v>66</v>
      </c>
      <c r="E220" s="37" t="s">
        <v>389</v>
      </c>
    </row>
    <row r="221" spans="1:16" ht="38.25" x14ac:dyDescent="0.2">
      <c r="A221" t="s">
        <v>67</v>
      </c>
      <c r="E221" s="25" t="s">
        <v>475</v>
      </c>
    </row>
    <row r="222" spans="1:16" ht="25.5" x14ac:dyDescent="0.2">
      <c r="A222" s="27" t="s">
        <v>59</v>
      </c>
      <c r="B222" s="31" t="s">
        <v>316</v>
      </c>
      <c r="C222" s="31" t="s">
        <v>601</v>
      </c>
      <c r="D222" s="27" t="s">
        <v>65</v>
      </c>
      <c r="E222" s="32" t="s">
        <v>602</v>
      </c>
      <c r="F222" s="18" t="s">
        <v>93</v>
      </c>
      <c r="G222" s="33">
        <v>30</v>
      </c>
      <c r="H222" s="34"/>
      <c r="I222" s="34">
        <f>ROUND(ROUND(H222,2)*ROUND(G222,3),2)</f>
        <v>0</v>
      </c>
      <c r="J222" s="18" t="s">
        <v>164</v>
      </c>
      <c r="K222" s="27"/>
      <c r="L222" s="27"/>
      <c r="M222" s="27"/>
      <c r="O222">
        <f>(I222*21)/100</f>
        <v>0</v>
      </c>
      <c r="P222" t="s">
        <v>27</v>
      </c>
    </row>
    <row r="223" spans="1:16" x14ac:dyDescent="0.2">
      <c r="A223" s="35" t="s">
        <v>64</v>
      </c>
      <c r="E223" s="25" t="s">
        <v>65</v>
      </c>
    </row>
    <row r="224" spans="1:16" x14ac:dyDescent="0.2">
      <c r="A224" s="36" t="s">
        <v>66</v>
      </c>
      <c r="E224" s="37" t="s">
        <v>389</v>
      </c>
    </row>
    <row r="225" spans="1:16" ht="38.25" x14ac:dyDescent="0.2">
      <c r="A225" t="s">
        <v>67</v>
      </c>
      <c r="E225" s="25" t="s">
        <v>475</v>
      </c>
    </row>
    <row r="226" spans="1:16" ht="25.5" x14ac:dyDescent="0.2">
      <c r="A226" s="27" t="s">
        <v>59</v>
      </c>
      <c r="B226" s="31" t="s">
        <v>317</v>
      </c>
      <c r="C226" s="31" t="s">
        <v>603</v>
      </c>
      <c r="D226" s="27" t="s">
        <v>65</v>
      </c>
      <c r="E226" s="32" t="s">
        <v>604</v>
      </c>
      <c r="F226" s="18" t="s">
        <v>93</v>
      </c>
      <c r="G226" s="33">
        <v>2</v>
      </c>
      <c r="H226" s="34"/>
      <c r="I226" s="34">
        <f>ROUND(ROUND(H226,2)*ROUND(G226,3),2)</f>
        <v>0</v>
      </c>
      <c r="J226" s="18" t="s">
        <v>164</v>
      </c>
      <c r="K226" s="27"/>
      <c r="L226" s="27"/>
      <c r="M226" s="27"/>
      <c r="O226">
        <f>(I226*21)/100</f>
        <v>0</v>
      </c>
      <c r="P226" t="s">
        <v>27</v>
      </c>
    </row>
    <row r="227" spans="1:16" x14ac:dyDescent="0.2">
      <c r="A227" s="35" t="s">
        <v>64</v>
      </c>
      <c r="E227" s="25" t="s">
        <v>65</v>
      </c>
    </row>
    <row r="228" spans="1:16" x14ac:dyDescent="0.2">
      <c r="A228" s="36" t="s">
        <v>66</v>
      </c>
      <c r="E228" s="37" t="s">
        <v>389</v>
      </c>
    </row>
    <row r="229" spans="1:16" ht="38.25" x14ac:dyDescent="0.2">
      <c r="A229" t="s">
        <v>67</v>
      </c>
      <c r="E229" s="25" t="s">
        <v>475</v>
      </c>
    </row>
    <row r="230" spans="1:16" ht="25.5" x14ac:dyDescent="0.2">
      <c r="A230" s="27" t="s">
        <v>59</v>
      </c>
      <c r="B230" s="31" t="s">
        <v>320</v>
      </c>
      <c r="C230" s="31" t="s">
        <v>476</v>
      </c>
      <c r="D230" s="27" t="s">
        <v>65</v>
      </c>
      <c r="E230" s="32" t="s">
        <v>477</v>
      </c>
      <c r="F230" s="18" t="s">
        <v>93</v>
      </c>
      <c r="G230" s="33">
        <v>4</v>
      </c>
      <c r="H230" s="34"/>
      <c r="I230" s="34">
        <f>ROUND(ROUND(H230,2)*ROUND(G230,3),2)</f>
        <v>0</v>
      </c>
      <c r="J230" s="18" t="s">
        <v>164</v>
      </c>
      <c r="K230" s="27"/>
      <c r="L230" s="27"/>
      <c r="M230" s="27"/>
      <c r="O230">
        <f>(I230*21)/100</f>
        <v>0</v>
      </c>
      <c r="P230" t="s">
        <v>27</v>
      </c>
    </row>
    <row r="231" spans="1:16" x14ac:dyDescent="0.2">
      <c r="A231" s="35" t="s">
        <v>64</v>
      </c>
      <c r="E231" s="25" t="s">
        <v>65</v>
      </c>
    </row>
    <row r="232" spans="1:16" x14ac:dyDescent="0.2">
      <c r="A232" s="36" t="s">
        <v>66</v>
      </c>
      <c r="E232" s="37" t="s">
        <v>389</v>
      </c>
    </row>
    <row r="233" spans="1:16" ht="38.25" x14ac:dyDescent="0.2">
      <c r="A233" t="s">
        <v>67</v>
      </c>
      <c r="E233" s="25" t="s">
        <v>475</v>
      </c>
    </row>
    <row r="234" spans="1:16" x14ac:dyDescent="0.2">
      <c r="A234" s="27" t="s">
        <v>59</v>
      </c>
      <c r="B234" s="31" t="s">
        <v>321</v>
      </c>
      <c r="C234" s="31" t="s">
        <v>478</v>
      </c>
      <c r="D234" s="27" t="s">
        <v>65</v>
      </c>
      <c r="E234" s="32" t="s">
        <v>479</v>
      </c>
      <c r="F234" s="18" t="s">
        <v>93</v>
      </c>
      <c r="G234" s="33">
        <v>40</v>
      </c>
      <c r="H234" s="34"/>
      <c r="I234" s="34">
        <f>ROUND(ROUND(H234,2)*ROUND(G234,3),2)</f>
        <v>0</v>
      </c>
      <c r="J234" s="18" t="s">
        <v>164</v>
      </c>
      <c r="K234" s="27"/>
      <c r="L234" s="27"/>
      <c r="M234" s="27"/>
      <c r="O234">
        <f>(I234*21)/100</f>
        <v>0</v>
      </c>
      <c r="P234" t="s">
        <v>27</v>
      </c>
    </row>
    <row r="235" spans="1:16" x14ac:dyDescent="0.2">
      <c r="A235" s="35" t="s">
        <v>64</v>
      </c>
      <c r="E235" s="25" t="s">
        <v>65</v>
      </c>
    </row>
    <row r="236" spans="1:16" x14ac:dyDescent="0.2">
      <c r="A236" s="36" t="s">
        <v>66</v>
      </c>
      <c r="E236" s="37" t="s">
        <v>389</v>
      </c>
    </row>
    <row r="237" spans="1:16" ht="25.5" x14ac:dyDescent="0.2">
      <c r="A237" t="s">
        <v>67</v>
      </c>
      <c r="E237" s="25" t="s">
        <v>480</v>
      </c>
    </row>
    <row r="238" spans="1:16" x14ac:dyDescent="0.2">
      <c r="A238" s="27" t="s">
        <v>59</v>
      </c>
      <c r="B238" s="31" t="s">
        <v>324</v>
      </c>
      <c r="C238" s="31" t="s">
        <v>605</v>
      </c>
      <c r="D238" s="27" t="s">
        <v>65</v>
      </c>
      <c r="E238" s="32" t="s">
        <v>606</v>
      </c>
      <c r="F238" s="18" t="s">
        <v>93</v>
      </c>
      <c r="G238" s="33">
        <v>10</v>
      </c>
      <c r="H238" s="34"/>
      <c r="I238" s="34">
        <f>ROUND(ROUND(H238,2)*ROUND(G238,3),2)</f>
        <v>0</v>
      </c>
      <c r="J238" s="18" t="s">
        <v>164</v>
      </c>
      <c r="K238" s="27"/>
      <c r="L238" s="27"/>
      <c r="M238" s="27"/>
      <c r="O238">
        <f>(I238*21)/100</f>
        <v>0</v>
      </c>
      <c r="P238" t="s">
        <v>27</v>
      </c>
    </row>
    <row r="239" spans="1:16" x14ac:dyDescent="0.2">
      <c r="A239" s="35" t="s">
        <v>64</v>
      </c>
      <c r="E239" s="25" t="s">
        <v>65</v>
      </c>
    </row>
    <row r="240" spans="1:16" x14ac:dyDescent="0.2">
      <c r="A240" s="36" t="s">
        <v>66</v>
      </c>
      <c r="E240" s="37" t="s">
        <v>389</v>
      </c>
    </row>
    <row r="241" spans="1:18" ht="63.75" x14ac:dyDescent="0.2">
      <c r="A241" t="s">
        <v>67</v>
      </c>
      <c r="E241" s="25" t="s">
        <v>607</v>
      </c>
    </row>
    <row r="242" spans="1:18" x14ac:dyDescent="0.2">
      <c r="A242" s="27" t="s">
        <v>59</v>
      </c>
      <c r="B242" s="31" t="s">
        <v>327</v>
      </c>
      <c r="C242" s="31" t="s">
        <v>608</v>
      </c>
      <c r="D242" s="27" t="s">
        <v>65</v>
      </c>
      <c r="E242" s="32" t="s">
        <v>609</v>
      </c>
      <c r="F242" s="18" t="s">
        <v>73</v>
      </c>
      <c r="G242" s="33">
        <v>240</v>
      </c>
      <c r="H242" s="34"/>
      <c r="I242" s="34">
        <f>ROUND(ROUND(H242,2)*ROUND(G242,3),2)</f>
        <v>0</v>
      </c>
      <c r="J242" s="18" t="s">
        <v>164</v>
      </c>
      <c r="K242" s="27"/>
      <c r="L242" s="27"/>
      <c r="M242" s="27"/>
      <c r="O242">
        <f>(I242*21)/100</f>
        <v>0</v>
      </c>
      <c r="P242" t="s">
        <v>27</v>
      </c>
    </row>
    <row r="243" spans="1:18" x14ac:dyDescent="0.2">
      <c r="A243" s="35" t="s">
        <v>64</v>
      </c>
      <c r="E243" s="25" t="s">
        <v>65</v>
      </c>
    </row>
    <row r="244" spans="1:18" x14ac:dyDescent="0.2">
      <c r="A244" s="36" t="s">
        <v>66</v>
      </c>
      <c r="E244" s="37" t="s">
        <v>389</v>
      </c>
    </row>
    <row r="245" spans="1:18" ht="63.75" x14ac:dyDescent="0.2">
      <c r="A245" t="s">
        <v>67</v>
      </c>
      <c r="E245" s="25" t="s">
        <v>596</v>
      </c>
    </row>
    <row r="246" spans="1:18" ht="12.75" customHeight="1" x14ac:dyDescent="0.2">
      <c r="A246" t="s">
        <v>57</v>
      </c>
      <c r="C246" s="38" t="s">
        <v>481</v>
      </c>
      <c r="E246" s="29" t="s">
        <v>482</v>
      </c>
      <c r="I246" s="39">
        <f>0+Q246</f>
        <v>0</v>
      </c>
      <c r="O246">
        <f>0+R246</f>
        <v>0</v>
      </c>
      <c r="Q246">
        <f>0+I247+I251+I255+I259+I263+I267+I271+I275+I279+I283+I287+I291+I295+I299+I303</f>
        <v>0</v>
      </c>
      <c r="R246">
        <f>0+O247+O251+O255+O259+O263+O267+O271+O275+O279+O283+O287+O291+O295+O299+O303</f>
        <v>0</v>
      </c>
    </row>
    <row r="247" spans="1:18" x14ac:dyDescent="0.2">
      <c r="A247" s="27" t="s">
        <v>59</v>
      </c>
      <c r="B247" s="31" t="s">
        <v>330</v>
      </c>
      <c r="C247" s="31" t="s">
        <v>610</v>
      </c>
      <c r="D247" s="27" t="s">
        <v>65</v>
      </c>
      <c r="E247" s="32" t="s">
        <v>611</v>
      </c>
      <c r="F247" s="18" t="s">
        <v>93</v>
      </c>
      <c r="G247" s="33">
        <v>1</v>
      </c>
      <c r="H247" s="34"/>
      <c r="I247" s="34">
        <f>ROUND(ROUND(H247,2)*ROUND(G247,3),2)</f>
        <v>0</v>
      </c>
      <c r="J247" s="18" t="s">
        <v>164</v>
      </c>
      <c r="K247" s="27"/>
      <c r="L247" s="27"/>
      <c r="M247" s="27"/>
      <c r="O247">
        <f>(I247*21)/100</f>
        <v>0</v>
      </c>
      <c r="P247" t="s">
        <v>27</v>
      </c>
    </row>
    <row r="248" spans="1:18" x14ac:dyDescent="0.2">
      <c r="A248" s="35" t="s">
        <v>64</v>
      </c>
      <c r="E248" s="25" t="s">
        <v>65</v>
      </c>
    </row>
    <row r="249" spans="1:18" x14ac:dyDescent="0.2">
      <c r="A249" s="36" t="s">
        <v>66</v>
      </c>
      <c r="E249" s="37" t="s">
        <v>389</v>
      </c>
    </row>
    <row r="250" spans="1:18" ht="63.75" x14ac:dyDescent="0.2">
      <c r="A250" t="s">
        <v>67</v>
      </c>
      <c r="E250" s="25" t="s">
        <v>612</v>
      </c>
    </row>
    <row r="251" spans="1:18" ht="25.5" x14ac:dyDescent="0.2">
      <c r="A251" s="27" t="s">
        <v>59</v>
      </c>
      <c r="B251" s="31" t="s">
        <v>333</v>
      </c>
      <c r="C251" s="31" t="s">
        <v>613</v>
      </c>
      <c r="D251" s="27" t="s">
        <v>65</v>
      </c>
      <c r="E251" s="32" t="s">
        <v>614</v>
      </c>
      <c r="F251" s="18" t="s">
        <v>93</v>
      </c>
      <c r="G251" s="33">
        <v>7</v>
      </c>
      <c r="H251" s="34"/>
      <c r="I251" s="34">
        <f>ROUND(ROUND(H251,2)*ROUND(G251,3),2)</f>
        <v>0</v>
      </c>
      <c r="J251" s="18" t="s">
        <v>164</v>
      </c>
      <c r="K251" s="27"/>
      <c r="L251" s="27"/>
      <c r="M251" s="27"/>
      <c r="O251">
        <f>(I251*21)/100</f>
        <v>0</v>
      </c>
      <c r="P251" t="s">
        <v>27</v>
      </c>
    </row>
    <row r="252" spans="1:18" x14ac:dyDescent="0.2">
      <c r="A252" s="35" t="s">
        <v>64</v>
      </c>
      <c r="E252" s="25" t="s">
        <v>65</v>
      </c>
    </row>
    <row r="253" spans="1:18" x14ac:dyDescent="0.2">
      <c r="A253" s="36" t="s">
        <v>66</v>
      </c>
      <c r="E253" s="37" t="s">
        <v>389</v>
      </c>
    </row>
    <row r="254" spans="1:18" ht="63.75" x14ac:dyDescent="0.2">
      <c r="A254" t="s">
        <v>67</v>
      </c>
      <c r="E254" s="25" t="s">
        <v>615</v>
      </c>
    </row>
    <row r="255" spans="1:18" x14ac:dyDescent="0.2">
      <c r="A255" s="27" t="s">
        <v>59</v>
      </c>
      <c r="B255" s="31" t="s">
        <v>336</v>
      </c>
      <c r="C255" s="31" t="s">
        <v>616</v>
      </c>
      <c r="D255" s="27" t="s">
        <v>65</v>
      </c>
      <c r="E255" s="32" t="s">
        <v>617</v>
      </c>
      <c r="F255" s="18" t="s">
        <v>93</v>
      </c>
      <c r="G255" s="33">
        <v>8</v>
      </c>
      <c r="H255" s="34"/>
      <c r="I255" s="34">
        <f>ROUND(ROUND(H255,2)*ROUND(G255,3),2)</f>
        <v>0</v>
      </c>
      <c r="J255" s="18" t="s">
        <v>164</v>
      </c>
      <c r="K255" s="27"/>
      <c r="L255" s="27"/>
      <c r="M255" s="27"/>
      <c r="O255">
        <f>(I255*21)/100</f>
        <v>0</v>
      </c>
      <c r="P255" t="s">
        <v>27</v>
      </c>
    </row>
    <row r="256" spans="1:18" x14ac:dyDescent="0.2">
      <c r="A256" s="35" t="s">
        <v>64</v>
      </c>
      <c r="E256" s="25" t="s">
        <v>65</v>
      </c>
    </row>
    <row r="257" spans="1:16" x14ac:dyDescent="0.2">
      <c r="A257" s="36" t="s">
        <v>66</v>
      </c>
      <c r="E257" s="37" t="s">
        <v>389</v>
      </c>
    </row>
    <row r="258" spans="1:16" ht="38.25" x14ac:dyDescent="0.2">
      <c r="A258" t="s">
        <v>67</v>
      </c>
      <c r="E258" s="25" t="s">
        <v>618</v>
      </c>
    </row>
    <row r="259" spans="1:16" x14ac:dyDescent="0.2">
      <c r="A259" s="27" t="s">
        <v>59</v>
      </c>
      <c r="B259" s="31" t="s">
        <v>339</v>
      </c>
      <c r="C259" s="31" t="s">
        <v>619</v>
      </c>
      <c r="D259" s="27" t="s">
        <v>65</v>
      </c>
      <c r="E259" s="32" t="s">
        <v>620</v>
      </c>
      <c r="F259" s="18" t="s">
        <v>93</v>
      </c>
      <c r="G259" s="33">
        <v>1</v>
      </c>
      <c r="H259" s="34"/>
      <c r="I259" s="34">
        <f>ROUND(ROUND(H259,2)*ROUND(G259,3),2)</f>
        <v>0</v>
      </c>
      <c r="J259" s="18" t="s">
        <v>164</v>
      </c>
      <c r="K259" s="27"/>
      <c r="L259" s="27"/>
      <c r="M259" s="27"/>
      <c r="O259">
        <f>(I259*21)/100</f>
        <v>0</v>
      </c>
      <c r="P259" t="s">
        <v>27</v>
      </c>
    </row>
    <row r="260" spans="1:16" x14ac:dyDescent="0.2">
      <c r="A260" s="35" t="s">
        <v>64</v>
      </c>
      <c r="E260" s="25" t="s">
        <v>65</v>
      </c>
    </row>
    <row r="261" spans="1:16" x14ac:dyDescent="0.2">
      <c r="A261" s="36" t="s">
        <v>66</v>
      </c>
      <c r="E261" s="37" t="s">
        <v>389</v>
      </c>
    </row>
    <row r="262" spans="1:16" ht="38.25" x14ac:dyDescent="0.2">
      <c r="A262" t="s">
        <v>67</v>
      </c>
      <c r="E262" s="25" t="s">
        <v>621</v>
      </c>
    </row>
    <row r="263" spans="1:16" ht="25.5" x14ac:dyDescent="0.2">
      <c r="A263" s="27" t="s">
        <v>59</v>
      </c>
      <c r="B263" s="31" t="s">
        <v>342</v>
      </c>
      <c r="C263" s="31" t="s">
        <v>622</v>
      </c>
      <c r="D263" s="27" t="s">
        <v>65</v>
      </c>
      <c r="E263" s="32" t="s">
        <v>623</v>
      </c>
      <c r="F263" s="18" t="s">
        <v>93</v>
      </c>
      <c r="G263" s="33">
        <v>1</v>
      </c>
      <c r="H263" s="34"/>
      <c r="I263" s="34">
        <f>ROUND(ROUND(H263,2)*ROUND(G263,3),2)</f>
        <v>0</v>
      </c>
      <c r="J263" s="18" t="s">
        <v>164</v>
      </c>
      <c r="K263" s="27"/>
      <c r="L263" s="27"/>
      <c r="M263" s="27"/>
      <c r="O263">
        <f>(I263*21)/100</f>
        <v>0</v>
      </c>
      <c r="P263" t="s">
        <v>27</v>
      </c>
    </row>
    <row r="264" spans="1:16" x14ac:dyDescent="0.2">
      <c r="A264" s="35" t="s">
        <v>64</v>
      </c>
      <c r="E264" s="25" t="s">
        <v>65</v>
      </c>
    </row>
    <row r="265" spans="1:16" x14ac:dyDescent="0.2">
      <c r="A265" s="36" t="s">
        <v>66</v>
      </c>
      <c r="E265" s="37" t="s">
        <v>389</v>
      </c>
    </row>
    <row r="266" spans="1:16" ht="38.25" x14ac:dyDescent="0.2">
      <c r="A266" t="s">
        <v>67</v>
      </c>
      <c r="E266" s="25" t="s">
        <v>621</v>
      </c>
    </row>
    <row r="267" spans="1:16" ht="25.5" x14ac:dyDescent="0.2">
      <c r="A267" s="27" t="s">
        <v>59</v>
      </c>
      <c r="B267" s="31" t="s">
        <v>345</v>
      </c>
      <c r="C267" s="31" t="s">
        <v>624</v>
      </c>
      <c r="D267" s="27" t="s">
        <v>65</v>
      </c>
      <c r="E267" s="32" t="s">
        <v>625</v>
      </c>
      <c r="F267" s="18" t="s">
        <v>93</v>
      </c>
      <c r="G267" s="33">
        <v>9</v>
      </c>
      <c r="H267" s="34"/>
      <c r="I267" s="34">
        <f>ROUND(ROUND(H267,2)*ROUND(G267,3),2)</f>
        <v>0</v>
      </c>
      <c r="J267" s="18" t="s">
        <v>164</v>
      </c>
      <c r="K267" s="27"/>
      <c r="L267" s="27"/>
      <c r="M267" s="27"/>
      <c r="O267">
        <f>(I267*21)/100</f>
        <v>0</v>
      </c>
      <c r="P267" t="s">
        <v>27</v>
      </c>
    </row>
    <row r="268" spans="1:16" x14ac:dyDescent="0.2">
      <c r="A268" s="35" t="s">
        <v>64</v>
      </c>
      <c r="E268" s="25" t="s">
        <v>65</v>
      </c>
    </row>
    <row r="269" spans="1:16" x14ac:dyDescent="0.2">
      <c r="A269" s="36" t="s">
        <v>66</v>
      </c>
      <c r="E269" s="37" t="s">
        <v>389</v>
      </c>
    </row>
    <row r="270" spans="1:16" ht="38.25" x14ac:dyDescent="0.2">
      <c r="A270" t="s">
        <v>67</v>
      </c>
      <c r="E270" s="25" t="s">
        <v>626</v>
      </c>
    </row>
    <row r="271" spans="1:16" x14ac:dyDescent="0.2">
      <c r="A271" s="27" t="s">
        <v>59</v>
      </c>
      <c r="B271" s="31" t="s">
        <v>348</v>
      </c>
      <c r="C271" s="31" t="s">
        <v>627</v>
      </c>
      <c r="D271" s="27" t="s">
        <v>65</v>
      </c>
      <c r="E271" s="32" t="s">
        <v>628</v>
      </c>
      <c r="F271" s="18" t="s">
        <v>93</v>
      </c>
      <c r="G271" s="33">
        <v>2</v>
      </c>
      <c r="H271" s="34"/>
      <c r="I271" s="34">
        <f>ROUND(ROUND(H271,2)*ROUND(G271,3),2)</f>
        <v>0</v>
      </c>
      <c r="J271" s="18" t="s">
        <v>164</v>
      </c>
      <c r="K271" s="27"/>
      <c r="L271" s="27"/>
      <c r="M271" s="27"/>
      <c r="O271">
        <f>(I271*21)/100</f>
        <v>0</v>
      </c>
      <c r="P271" t="s">
        <v>27</v>
      </c>
    </row>
    <row r="272" spans="1:16" x14ac:dyDescent="0.2">
      <c r="A272" s="35" t="s">
        <v>64</v>
      </c>
      <c r="E272" s="25" t="s">
        <v>65</v>
      </c>
    </row>
    <row r="273" spans="1:16" x14ac:dyDescent="0.2">
      <c r="A273" s="36" t="s">
        <v>66</v>
      </c>
      <c r="E273" s="37" t="s">
        <v>389</v>
      </c>
    </row>
    <row r="274" spans="1:16" ht="38.25" x14ac:dyDescent="0.2">
      <c r="A274" t="s">
        <v>67</v>
      </c>
      <c r="E274" s="25" t="s">
        <v>626</v>
      </c>
    </row>
    <row r="275" spans="1:16" ht="25.5" x14ac:dyDescent="0.2">
      <c r="A275" s="27" t="s">
        <v>59</v>
      </c>
      <c r="B275" s="31" t="s">
        <v>351</v>
      </c>
      <c r="C275" s="31" t="s">
        <v>629</v>
      </c>
      <c r="D275" s="27" t="s">
        <v>65</v>
      </c>
      <c r="E275" s="32" t="s">
        <v>630</v>
      </c>
      <c r="F275" s="18" t="s">
        <v>93</v>
      </c>
      <c r="G275" s="33">
        <v>1</v>
      </c>
      <c r="H275" s="34"/>
      <c r="I275" s="34">
        <f>ROUND(ROUND(H275,2)*ROUND(G275,3),2)</f>
        <v>0</v>
      </c>
      <c r="J275" s="18" t="s">
        <v>164</v>
      </c>
      <c r="K275" s="27"/>
      <c r="L275" s="27"/>
      <c r="M275" s="27"/>
      <c r="O275">
        <f>(I275*21)/100</f>
        <v>0</v>
      </c>
      <c r="P275" t="s">
        <v>27</v>
      </c>
    </row>
    <row r="276" spans="1:16" x14ac:dyDescent="0.2">
      <c r="A276" s="35" t="s">
        <v>64</v>
      </c>
      <c r="E276" s="25" t="s">
        <v>65</v>
      </c>
    </row>
    <row r="277" spans="1:16" x14ac:dyDescent="0.2">
      <c r="A277" s="36" t="s">
        <v>66</v>
      </c>
      <c r="E277" s="37" t="s">
        <v>389</v>
      </c>
    </row>
    <row r="278" spans="1:16" ht="51" x14ac:dyDescent="0.2">
      <c r="A278" t="s">
        <v>67</v>
      </c>
      <c r="E278" s="25" t="s">
        <v>494</v>
      </c>
    </row>
    <row r="279" spans="1:16" ht="25.5" x14ac:dyDescent="0.2">
      <c r="A279" s="27" t="s">
        <v>59</v>
      </c>
      <c r="B279" s="31" t="s">
        <v>354</v>
      </c>
      <c r="C279" s="31" t="s">
        <v>631</v>
      </c>
      <c r="D279" s="27" t="s">
        <v>65</v>
      </c>
      <c r="E279" s="32" t="s">
        <v>632</v>
      </c>
      <c r="F279" s="18" t="s">
        <v>93</v>
      </c>
      <c r="G279" s="33">
        <v>1</v>
      </c>
      <c r="H279" s="34"/>
      <c r="I279" s="34">
        <f>ROUND(ROUND(H279,2)*ROUND(G279,3),2)</f>
        <v>0</v>
      </c>
      <c r="J279" s="18" t="s">
        <v>164</v>
      </c>
      <c r="K279" s="27"/>
      <c r="L279" s="27"/>
      <c r="M279" s="27"/>
      <c r="O279">
        <f>(I279*21)/100</f>
        <v>0</v>
      </c>
      <c r="P279" t="s">
        <v>27</v>
      </c>
    </row>
    <row r="280" spans="1:16" x14ac:dyDescent="0.2">
      <c r="A280" s="35" t="s">
        <v>64</v>
      </c>
      <c r="E280" s="25" t="s">
        <v>65</v>
      </c>
    </row>
    <row r="281" spans="1:16" x14ac:dyDescent="0.2">
      <c r="A281" s="36" t="s">
        <v>66</v>
      </c>
      <c r="E281" s="37" t="s">
        <v>389</v>
      </c>
    </row>
    <row r="282" spans="1:16" ht="51" x14ac:dyDescent="0.2">
      <c r="A282" t="s">
        <v>67</v>
      </c>
      <c r="E282" s="25" t="s">
        <v>633</v>
      </c>
    </row>
    <row r="283" spans="1:16" ht="38.25" x14ac:dyDescent="0.2">
      <c r="A283" s="27" t="s">
        <v>59</v>
      </c>
      <c r="B283" s="31" t="s">
        <v>357</v>
      </c>
      <c r="C283" s="31" t="s">
        <v>634</v>
      </c>
      <c r="D283" s="27" t="s">
        <v>65</v>
      </c>
      <c r="E283" s="32" t="s">
        <v>635</v>
      </c>
      <c r="F283" s="18" t="s">
        <v>93</v>
      </c>
      <c r="G283" s="33">
        <v>1</v>
      </c>
      <c r="H283" s="34"/>
      <c r="I283" s="34">
        <f>ROUND(ROUND(H283,2)*ROUND(G283,3),2)</f>
        <v>0</v>
      </c>
      <c r="J283" s="18" t="s">
        <v>164</v>
      </c>
      <c r="K283" s="27"/>
      <c r="L283" s="27"/>
      <c r="M283" s="27"/>
      <c r="O283">
        <f>(I283*21)/100</f>
        <v>0</v>
      </c>
      <c r="P283" t="s">
        <v>27</v>
      </c>
    </row>
    <row r="284" spans="1:16" x14ac:dyDescent="0.2">
      <c r="A284" s="35" t="s">
        <v>64</v>
      </c>
      <c r="E284" s="25" t="s">
        <v>65</v>
      </c>
    </row>
    <row r="285" spans="1:16" x14ac:dyDescent="0.2">
      <c r="A285" s="36" t="s">
        <v>66</v>
      </c>
      <c r="E285" s="37" t="s">
        <v>389</v>
      </c>
    </row>
    <row r="286" spans="1:16" ht="51" x14ac:dyDescent="0.2">
      <c r="A286" t="s">
        <v>67</v>
      </c>
      <c r="E286" s="25" t="s">
        <v>497</v>
      </c>
    </row>
    <row r="287" spans="1:16" ht="25.5" x14ac:dyDescent="0.2">
      <c r="A287" s="27" t="s">
        <v>59</v>
      </c>
      <c r="B287" s="31" t="s">
        <v>360</v>
      </c>
      <c r="C287" s="31" t="s">
        <v>636</v>
      </c>
      <c r="D287" s="27" t="s">
        <v>65</v>
      </c>
      <c r="E287" s="32" t="s">
        <v>637</v>
      </c>
      <c r="F287" s="18" t="s">
        <v>93</v>
      </c>
      <c r="G287" s="33">
        <v>1</v>
      </c>
      <c r="H287" s="34"/>
      <c r="I287" s="34">
        <f>ROUND(ROUND(H287,2)*ROUND(G287,3),2)</f>
        <v>0</v>
      </c>
      <c r="J287" s="18" t="s">
        <v>164</v>
      </c>
      <c r="K287" s="27"/>
      <c r="L287" s="27"/>
      <c r="M287" s="27"/>
      <c r="O287">
        <f>(I287*21)/100</f>
        <v>0</v>
      </c>
      <c r="P287" t="s">
        <v>27</v>
      </c>
    </row>
    <row r="288" spans="1:16" x14ac:dyDescent="0.2">
      <c r="A288" s="35" t="s">
        <v>64</v>
      </c>
      <c r="E288" s="25" t="s">
        <v>65</v>
      </c>
    </row>
    <row r="289" spans="1:16" x14ac:dyDescent="0.2">
      <c r="A289" s="36" t="s">
        <v>66</v>
      </c>
      <c r="E289" s="37" t="s">
        <v>389</v>
      </c>
    </row>
    <row r="290" spans="1:16" ht="38.25" x14ac:dyDescent="0.2">
      <c r="A290" t="s">
        <v>67</v>
      </c>
      <c r="E290" s="25" t="s">
        <v>500</v>
      </c>
    </row>
    <row r="291" spans="1:16" ht="25.5" x14ac:dyDescent="0.2">
      <c r="A291" s="27" t="s">
        <v>59</v>
      </c>
      <c r="B291" s="31" t="s">
        <v>363</v>
      </c>
      <c r="C291" s="31" t="s">
        <v>638</v>
      </c>
      <c r="D291" s="27" t="s">
        <v>65</v>
      </c>
      <c r="E291" s="32" t="s">
        <v>639</v>
      </c>
      <c r="F291" s="18" t="s">
        <v>93</v>
      </c>
      <c r="G291" s="33">
        <v>1</v>
      </c>
      <c r="H291" s="34"/>
      <c r="I291" s="34">
        <f>ROUND(ROUND(H291,2)*ROUND(G291,3),2)</f>
        <v>0</v>
      </c>
      <c r="J291" s="18" t="s">
        <v>164</v>
      </c>
      <c r="K291" s="27"/>
      <c r="L291" s="27"/>
      <c r="M291" s="27"/>
      <c r="O291">
        <f>(I291*21)/100</f>
        <v>0</v>
      </c>
      <c r="P291" t="s">
        <v>27</v>
      </c>
    </row>
    <row r="292" spans="1:16" x14ac:dyDescent="0.2">
      <c r="A292" s="35" t="s">
        <v>64</v>
      </c>
      <c r="E292" s="25" t="s">
        <v>65</v>
      </c>
    </row>
    <row r="293" spans="1:16" x14ac:dyDescent="0.2">
      <c r="A293" s="36" t="s">
        <v>66</v>
      </c>
      <c r="E293" s="37" t="s">
        <v>389</v>
      </c>
    </row>
    <row r="294" spans="1:16" ht="51" x14ac:dyDescent="0.2">
      <c r="A294" t="s">
        <v>67</v>
      </c>
      <c r="E294" s="25" t="s">
        <v>640</v>
      </c>
    </row>
    <row r="295" spans="1:16" x14ac:dyDescent="0.2">
      <c r="A295" s="27" t="s">
        <v>59</v>
      </c>
      <c r="B295" s="31" t="s">
        <v>366</v>
      </c>
      <c r="C295" s="31" t="s">
        <v>641</v>
      </c>
      <c r="D295" s="27" t="s">
        <v>65</v>
      </c>
      <c r="E295" s="32" t="s">
        <v>642</v>
      </c>
      <c r="F295" s="18" t="s">
        <v>93</v>
      </c>
      <c r="G295" s="33">
        <v>2</v>
      </c>
      <c r="H295" s="34"/>
      <c r="I295" s="34">
        <f>ROUND(ROUND(H295,2)*ROUND(G295,3),2)</f>
        <v>0</v>
      </c>
      <c r="J295" s="18" t="s">
        <v>164</v>
      </c>
      <c r="K295" s="27"/>
      <c r="L295" s="27"/>
      <c r="M295" s="27"/>
      <c r="O295">
        <f>(I295*21)/100</f>
        <v>0</v>
      </c>
      <c r="P295" t="s">
        <v>27</v>
      </c>
    </row>
    <row r="296" spans="1:16" x14ac:dyDescent="0.2">
      <c r="A296" s="35" t="s">
        <v>64</v>
      </c>
      <c r="E296" s="25" t="s">
        <v>65</v>
      </c>
    </row>
    <row r="297" spans="1:16" x14ac:dyDescent="0.2">
      <c r="A297" s="36" t="s">
        <v>66</v>
      </c>
      <c r="E297" s="37" t="s">
        <v>389</v>
      </c>
    </row>
    <row r="298" spans="1:16" ht="63.75" x14ac:dyDescent="0.2">
      <c r="A298" t="s">
        <v>67</v>
      </c>
      <c r="E298" s="25" t="s">
        <v>607</v>
      </c>
    </row>
    <row r="299" spans="1:16" x14ac:dyDescent="0.2">
      <c r="A299" s="27" t="s">
        <v>59</v>
      </c>
      <c r="B299" s="31" t="s">
        <v>369</v>
      </c>
      <c r="C299" s="31" t="s">
        <v>643</v>
      </c>
      <c r="D299" s="27" t="s">
        <v>65</v>
      </c>
      <c r="E299" s="32" t="s">
        <v>644</v>
      </c>
      <c r="F299" s="18" t="s">
        <v>93</v>
      </c>
      <c r="G299" s="33">
        <v>6</v>
      </c>
      <c r="H299" s="34"/>
      <c r="I299" s="34">
        <f>ROUND(ROUND(H299,2)*ROUND(G299,3),2)</f>
        <v>0</v>
      </c>
      <c r="J299" s="18" t="s">
        <v>164</v>
      </c>
      <c r="K299" s="27"/>
      <c r="L299" s="27"/>
      <c r="M299" s="27"/>
      <c r="O299">
        <f>(I299*21)/100</f>
        <v>0</v>
      </c>
      <c r="P299" t="s">
        <v>27</v>
      </c>
    </row>
    <row r="300" spans="1:16" x14ac:dyDescent="0.2">
      <c r="A300" s="35" t="s">
        <v>64</v>
      </c>
      <c r="E300" s="25" t="s">
        <v>65</v>
      </c>
    </row>
    <row r="301" spans="1:16" x14ac:dyDescent="0.2">
      <c r="A301" s="36" t="s">
        <v>66</v>
      </c>
      <c r="E301" s="37" t="s">
        <v>389</v>
      </c>
    </row>
    <row r="302" spans="1:16" ht="63.75" x14ac:dyDescent="0.2">
      <c r="A302" t="s">
        <v>67</v>
      </c>
      <c r="E302" s="25" t="s">
        <v>607</v>
      </c>
    </row>
    <row r="303" spans="1:16" ht="25.5" x14ac:dyDescent="0.2">
      <c r="A303" s="27" t="s">
        <v>59</v>
      </c>
      <c r="B303" s="31" t="s">
        <v>372</v>
      </c>
      <c r="C303" s="31" t="s">
        <v>645</v>
      </c>
      <c r="D303" s="27" t="s">
        <v>65</v>
      </c>
      <c r="E303" s="32" t="s">
        <v>646</v>
      </c>
      <c r="F303" s="18" t="s">
        <v>93</v>
      </c>
      <c r="G303" s="33">
        <v>1</v>
      </c>
      <c r="H303" s="34"/>
      <c r="I303" s="34">
        <f>ROUND(ROUND(H303,2)*ROUND(G303,3),2)</f>
        <v>0</v>
      </c>
      <c r="J303" s="18" t="s">
        <v>164</v>
      </c>
      <c r="K303" s="27"/>
      <c r="L303" s="27"/>
      <c r="M303" s="27"/>
      <c r="O303">
        <f>(I303*21)/100</f>
        <v>0</v>
      </c>
      <c r="P303" t="s">
        <v>27</v>
      </c>
    </row>
    <row r="304" spans="1:16" x14ac:dyDescent="0.2">
      <c r="A304" s="35" t="s">
        <v>64</v>
      </c>
      <c r="E304" s="25" t="s">
        <v>65</v>
      </c>
    </row>
    <row r="305" spans="1:18" x14ac:dyDescent="0.2">
      <c r="A305" s="36" t="s">
        <v>66</v>
      </c>
      <c r="E305" s="37" t="s">
        <v>389</v>
      </c>
    </row>
    <row r="306" spans="1:18" ht="38.25" x14ac:dyDescent="0.2">
      <c r="A306" t="s">
        <v>67</v>
      </c>
      <c r="E306" s="25" t="s">
        <v>647</v>
      </c>
    </row>
    <row r="307" spans="1:18" ht="12.75" customHeight="1" x14ac:dyDescent="0.2">
      <c r="A307" t="s">
        <v>57</v>
      </c>
      <c r="C307" s="38" t="s">
        <v>648</v>
      </c>
      <c r="E307" s="29" t="s">
        <v>649</v>
      </c>
      <c r="I307" s="39">
        <f>0+Q307</f>
        <v>0</v>
      </c>
      <c r="O307">
        <f>0+R307</f>
        <v>0</v>
      </c>
      <c r="Q307">
        <f>0+I308</f>
        <v>0</v>
      </c>
      <c r="R307">
        <f>0+O308</f>
        <v>0</v>
      </c>
    </row>
    <row r="308" spans="1:18" x14ac:dyDescent="0.2">
      <c r="A308" s="27" t="s">
        <v>59</v>
      </c>
      <c r="B308" s="31" t="s">
        <v>375</v>
      </c>
      <c r="C308" s="31" t="s">
        <v>650</v>
      </c>
      <c r="D308" s="27" t="s">
        <v>65</v>
      </c>
      <c r="E308" s="32" t="s">
        <v>651</v>
      </c>
      <c r="F308" s="18" t="s">
        <v>93</v>
      </c>
      <c r="G308" s="33">
        <v>1</v>
      </c>
      <c r="H308" s="34"/>
      <c r="I308" s="34">
        <f>ROUND(ROUND(H308,2)*ROUND(G308,3),2)</f>
        <v>0</v>
      </c>
      <c r="J308" s="18" t="s">
        <v>164</v>
      </c>
      <c r="K308" s="27"/>
      <c r="L308" s="27"/>
      <c r="M308" s="27"/>
      <c r="O308">
        <f>(I308*21)/100</f>
        <v>0</v>
      </c>
      <c r="P308" t="s">
        <v>27</v>
      </c>
    </row>
    <row r="309" spans="1:18" x14ac:dyDescent="0.2">
      <c r="A309" s="35" t="s">
        <v>64</v>
      </c>
      <c r="E309" s="25" t="s">
        <v>65</v>
      </c>
    </row>
    <row r="310" spans="1:18" x14ac:dyDescent="0.2">
      <c r="A310" s="36" t="s">
        <v>66</v>
      </c>
      <c r="E310" s="37" t="s">
        <v>389</v>
      </c>
    </row>
    <row r="311" spans="1:18" ht="76.5" x14ac:dyDescent="0.2">
      <c r="A311" t="s">
        <v>67</v>
      </c>
      <c r="E311" s="25" t="s">
        <v>652</v>
      </c>
    </row>
    <row r="312" spans="1:18" ht="12.75" customHeight="1" x14ac:dyDescent="0.2">
      <c r="A312" t="s">
        <v>57</v>
      </c>
      <c r="C312" s="38" t="s">
        <v>501</v>
      </c>
      <c r="E312" s="29" t="s">
        <v>502</v>
      </c>
      <c r="I312" s="39">
        <f>0+Q312</f>
        <v>0</v>
      </c>
      <c r="O312">
        <f>0+R312</f>
        <v>0</v>
      </c>
      <c r="Q312">
        <f>0+I313+I317+I321+I325+I329+I333+I337+I341+I345+I349+I353+I357+I361+I365</f>
        <v>0</v>
      </c>
      <c r="R312">
        <f>0+O313+O317+O321+O325+O329+O333+O337+O341+O345+O349+O353+O357+O361+O365</f>
        <v>0</v>
      </c>
    </row>
    <row r="313" spans="1:18" x14ac:dyDescent="0.2">
      <c r="A313" s="27" t="s">
        <v>59</v>
      </c>
      <c r="B313" s="31" t="s">
        <v>378</v>
      </c>
      <c r="C313" s="31" t="s">
        <v>503</v>
      </c>
      <c r="D313" s="27" t="s">
        <v>65</v>
      </c>
      <c r="E313" s="32" t="s">
        <v>504</v>
      </c>
      <c r="F313" s="18" t="s">
        <v>93</v>
      </c>
      <c r="G313" s="33">
        <v>5</v>
      </c>
      <c r="H313" s="34"/>
      <c r="I313" s="34">
        <f>ROUND(ROUND(H313,2)*ROUND(G313,3),2)</f>
        <v>0</v>
      </c>
      <c r="J313" s="18" t="s">
        <v>164</v>
      </c>
      <c r="K313" s="27"/>
      <c r="L313" s="27"/>
      <c r="M313" s="27"/>
      <c r="O313">
        <f>(I313*21)/100</f>
        <v>0</v>
      </c>
      <c r="P313" t="s">
        <v>27</v>
      </c>
    </row>
    <row r="314" spans="1:18" x14ac:dyDescent="0.2">
      <c r="A314" s="35" t="s">
        <v>64</v>
      </c>
      <c r="E314" s="25" t="s">
        <v>65</v>
      </c>
    </row>
    <row r="315" spans="1:18" x14ac:dyDescent="0.2">
      <c r="A315" s="36" t="s">
        <v>66</v>
      </c>
      <c r="E315" s="37" t="s">
        <v>389</v>
      </c>
    </row>
    <row r="316" spans="1:18" ht="51" x14ac:dyDescent="0.2">
      <c r="A316" t="s">
        <v>67</v>
      </c>
      <c r="E316" s="25" t="s">
        <v>505</v>
      </c>
    </row>
    <row r="317" spans="1:18" ht="25.5" x14ac:dyDescent="0.2">
      <c r="A317" s="27" t="s">
        <v>59</v>
      </c>
      <c r="B317" s="31" t="s">
        <v>653</v>
      </c>
      <c r="C317" s="31" t="s">
        <v>506</v>
      </c>
      <c r="D317" s="27" t="s">
        <v>65</v>
      </c>
      <c r="E317" s="32" t="s">
        <v>507</v>
      </c>
      <c r="F317" s="18" t="s">
        <v>93</v>
      </c>
      <c r="G317" s="33">
        <v>1</v>
      </c>
      <c r="H317" s="34"/>
      <c r="I317" s="34">
        <f>ROUND(ROUND(H317,2)*ROUND(G317,3),2)</f>
        <v>0</v>
      </c>
      <c r="J317" s="18" t="s">
        <v>164</v>
      </c>
      <c r="K317" s="27"/>
      <c r="L317" s="27"/>
      <c r="M317" s="27"/>
      <c r="O317">
        <f>(I317*21)/100</f>
        <v>0</v>
      </c>
      <c r="P317" t="s">
        <v>27</v>
      </c>
    </row>
    <row r="318" spans="1:18" x14ac:dyDescent="0.2">
      <c r="A318" s="35" t="s">
        <v>64</v>
      </c>
      <c r="E318" s="25" t="s">
        <v>65</v>
      </c>
    </row>
    <row r="319" spans="1:18" x14ac:dyDescent="0.2">
      <c r="A319" s="36" t="s">
        <v>66</v>
      </c>
      <c r="E319" s="37" t="s">
        <v>389</v>
      </c>
    </row>
    <row r="320" spans="1:18" ht="63.75" x14ac:dyDescent="0.2">
      <c r="A320" t="s">
        <v>67</v>
      </c>
      <c r="E320" s="25" t="s">
        <v>508</v>
      </c>
    </row>
    <row r="321" spans="1:16" ht="25.5" x14ac:dyDescent="0.2">
      <c r="A321" s="27" t="s">
        <v>59</v>
      </c>
      <c r="B321" s="31" t="s">
        <v>654</v>
      </c>
      <c r="C321" s="31" t="s">
        <v>509</v>
      </c>
      <c r="D321" s="27" t="s">
        <v>65</v>
      </c>
      <c r="E321" s="32" t="s">
        <v>510</v>
      </c>
      <c r="F321" s="18" t="s">
        <v>93</v>
      </c>
      <c r="G321" s="33">
        <v>1</v>
      </c>
      <c r="H321" s="34"/>
      <c r="I321" s="34">
        <f>ROUND(ROUND(H321,2)*ROUND(G321,3),2)</f>
        <v>0</v>
      </c>
      <c r="J321" s="18" t="s">
        <v>164</v>
      </c>
      <c r="K321" s="27"/>
      <c r="L321" s="27"/>
      <c r="M321" s="27"/>
      <c r="O321">
        <f>(I321*21)/100</f>
        <v>0</v>
      </c>
      <c r="P321" t="s">
        <v>27</v>
      </c>
    </row>
    <row r="322" spans="1:16" x14ac:dyDescent="0.2">
      <c r="A322" s="35" t="s">
        <v>64</v>
      </c>
      <c r="E322" s="25" t="s">
        <v>65</v>
      </c>
    </row>
    <row r="323" spans="1:16" x14ac:dyDescent="0.2">
      <c r="A323" s="36" t="s">
        <v>66</v>
      </c>
      <c r="E323" s="37" t="s">
        <v>389</v>
      </c>
    </row>
    <row r="324" spans="1:16" ht="38.25" x14ac:dyDescent="0.2">
      <c r="A324" t="s">
        <v>67</v>
      </c>
      <c r="E324" s="25" t="s">
        <v>511</v>
      </c>
    </row>
    <row r="325" spans="1:16" x14ac:dyDescent="0.2">
      <c r="A325" s="27" t="s">
        <v>59</v>
      </c>
      <c r="B325" s="31" t="s">
        <v>655</v>
      </c>
      <c r="C325" s="31" t="s">
        <v>512</v>
      </c>
      <c r="D325" s="27" t="s">
        <v>65</v>
      </c>
      <c r="E325" s="32" t="s">
        <v>513</v>
      </c>
      <c r="F325" s="18" t="s">
        <v>93</v>
      </c>
      <c r="G325" s="33">
        <v>11</v>
      </c>
      <c r="H325" s="34"/>
      <c r="I325" s="34">
        <f>ROUND(ROUND(H325,2)*ROUND(G325,3),2)</f>
        <v>0</v>
      </c>
      <c r="J325" s="18" t="s">
        <v>164</v>
      </c>
      <c r="K325" s="27"/>
      <c r="L325" s="27"/>
      <c r="M325" s="27"/>
      <c r="O325">
        <f>(I325*21)/100</f>
        <v>0</v>
      </c>
      <c r="P325" t="s">
        <v>27</v>
      </c>
    </row>
    <row r="326" spans="1:16" x14ac:dyDescent="0.2">
      <c r="A326" s="35" t="s">
        <v>64</v>
      </c>
      <c r="E326" s="25" t="s">
        <v>65</v>
      </c>
    </row>
    <row r="327" spans="1:16" x14ac:dyDescent="0.2">
      <c r="A327" s="36" t="s">
        <v>66</v>
      </c>
      <c r="E327" s="37" t="s">
        <v>389</v>
      </c>
    </row>
    <row r="328" spans="1:16" ht="38.25" x14ac:dyDescent="0.2">
      <c r="A328" t="s">
        <v>67</v>
      </c>
      <c r="E328" s="25" t="s">
        <v>514</v>
      </c>
    </row>
    <row r="329" spans="1:16" x14ac:dyDescent="0.2">
      <c r="A329" s="27" t="s">
        <v>59</v>
      </c>
      <c r="B329" s="31" t="s">
        <v>656</v>
      </c>
      <c r="C329" s="31" t="s">
        <v>515</v>
      </c>
      <c r="D329" s="27" t="s">
        <v>65</v>
      </c>
      <c r="E329" s="32" t="s">
        <v>516</v>
      </c>
      <c r="F329" s="18" t="s">
        <v>93</v>
      </c>
      <c r="G329" s="33">
        <v>2</v>
      </c>
      <c r="H329" s="34"/>
      <c r="I329" s="34">
        <f>ROUND(ROUND(H329,2)*ROUND(G329,3),2)</f>
        <v>0</v>
      </c>
      <c r="J329" s="18" t="s">
        <v>164</v>
      </c>
      <c r="K329" s="27"/>
      <c r="L329" s="27"/>
      <c r="M329" s="27"/>
      <c r="O329">
        <f>(I329*21)/100</f>
        <v>0</v>
      </c>
      <c r="P329" t="s">
        <v>27</v>
      </c>
    </row>
    <row r="330" spans="1:16" x14ac:dyDescent="0.2">
      <c r="A330" s="35" t="s">
        <v>64</v>
      </c>
      <c r="E330" s="25" t="s">
        <v>65</v>
      </c>
    </row>
    <row r="331" spans="1:16" x14ac:dyDescent="0.2">
      <c r="A331" s="36" t="s">
        <v>66</v>
      </c>
      <c r="E331" s="37" t="s">
        <v>389</v>
      </c>
    </row>
    <row r="332" spans="1:16" ht="38.25" x14ac:dyDescent="0.2">
      <c r="A332" t="s">
        <v>67</v>
      </c>
      <c r="E332" s="25" t="s">
        <v>514</v>
      </c>
    </row>
    <row r="333" spans="1:16" ht="25.5" x14ac:dyDescent="0.2">
      <c r="A333" s="27" t="s">
        <v>59</v>
      </c>
      <c r="B333" s="31" t="s">
        <v>657</v>
      </c>
      <c r="C333" s="31" t="s">
        <v>658</v>
      </c>
      <c r="D333" s="27" t="s">
        <v>65</v>
      </c>
      <c r="E333" s="32" t="s">
        <v>659</v>
      </c>
      <c r="F333" s="18" t="s">
        <v>93</v>
      </c>
      <c r="G333" s="33">
        <v>1</v>
      </c>
      <c r="H333" s="34"/>
      <c r="I333" s="34">
        <f>ROUND(ROUND(H333,2)*ROUND(G333,3),2)</f>
        <v>0</v>
      </c>
      <c r="J333" s="18" t="s">
        <v>164</v>
      </c>
      <c r="K333" s="27"/>
      <c r="L333" s="27"/>
      <c r="M333" s="27"/>
      <c r="O333">
        <f>(I333*21)/100</f>
        <v>0</v>
      </c>
      <c r="P333" t="s">
        <v>27</v>
      </c>
    </row>
    <row r="334" spans="1:16" x14ac:dyDescent="0.2">
      <c r="A334" s="35" t="s">
        <v>64</v>
      </c>
      <c r="E334" s="25" t="s">
        <v>65</v>
      </c>
    </row>
    <row r="335" spans="1:16" x14ac:dyDescent="0.2">
      <c r="A335" s="36" t="s">
        <v>66</v>
      </c>
      <c r="E335" s="37" t="s">
        <v>389</v>
      </c>
    </row>
    <row r="336" spans="1:16" ht="38.25" x14ac:dyDescent="0.2">
      <c r="A336" t="s">
        <v>67</v>
      </c>
      <c r="E336" s="25" t="s">
        <v>660</v>
      </c>
    </row>
    <row r="337" spans="1:16" x14ac:dyDescent="0.2">
      <c r="A337" s="27" t="s">
        <v>59</v>
      </c>
      <c r="B337" s="31" t="s">
        <v>661</v>
      </c>
      <c r="C337" s="31" t="s">
        <v>517</v>
      </c>
      <c r="D337" s="27" t="s">
        <v>65</v>
      </c>
      <c r="E337" s="32" t="s">
        <v>518</v>
      </c>
      <c r="F337" s="18" t="s">
        <v>116</v>
      </c>
      <c r="G337" s="33">
        <v>24</v>
      </c>
      <c r="H337" s="34"/>
      <c r="I337" s="34">
        <f>ROUND(ROUND(H337,2)*ROUND(G337,3),2)</f>
        <v>0</v>
      </c>
      <c r="J337" s="18" t="s">
        <v>164</v>
      </c>
      <c r="K337" s="27"/>
      <c r="L337" s="27"/>
      <c r="M337" s="27"/>
      <c r="O337">
        <f>(I337*21)/100</f>
        <v>0</v>
      </c>
      <c r="P337" t="s">
        <v>27</v>
      </c>
    </row>
    <row r="338" spans="1:16" x14ac:dyDescent="0.2">
      <c r="A338" s="35" t="s">
        <v>64</v>
      </c>
      <c r="E338" s="25" t="s">
        <v>65</v>
      </c>
    </row>
    <row r="339" spans="1:16" x14ac:dyDescent="0.2">
      <c r="A339" s="36" t="s">
        <v>66</v>
      </c>
      <c r="E339" s="37" t="s">
        <v>389</v>
      </c>
    </row>
    <row r="340" spans="1:16" ht="51" x14ac:dyDescent="0.2">
      <c r="A340" t="s">
        <v>67</v>
      </c>
      <c r="E340" s="25" t="s">
        <v>519</v>
      </c>
    </row>
    <row r="341" spans="1:16" x14ac:dyDescent="0.2">
      <c r="A341" s="27" t="s">
        <v>59</v>
      </c>
      <c r="B341" s="31" t="s">
        <v>662</v>
      </c>
      <c r="C341" s="31" t="s">
        <v>663</v>
      </c>
      <c r="D341" s="27" t="s">
        <v>65</v>
      </c>
      <c r="E341" s="32" t="s">
        <v>664</v>
      </c>
      <c r="F341" s="18" t="s">
        <v>116</v>
      </c>
      <c r="G341" s="33">
        <v>12</v>
      </c>
      <c r="H341" s="34"/>
      <c r="I341" s="34">
        <f>ROUND(ROUND(H341,2)*ROUND(G341,3),2)</f>
        <v>0</v>
      </c>
      <c r="J341" s="18" t="s">
        <v>164</v>
      </c>
      <c r="K341" s="27"/>
      <c r="L341" s="27"/>
      <c r="M341" s="27"/>
      <c r="O341">
        <f>(I341*21)/100</f>
        <v>0</v>
      </c>
      <c r="P341" t="s">
        <v>27</v>
      </c>
    </row>
    <row r="342" spans="1:16" x14ac:dyDescent="0.2">
      <c r="A342" s="35" t="s">
        <v>64</v>
      </c>
      <c r="E342" s="25" t="s">
        <v>65</v>
      </c>
    </row>
    <row r="343" spans="1:16" x14ac:dyDescent="0.2">
      <c r="A343" s="36" t="s">
        <v>66</v>
      </c>
      <c r="E343" s="37" t="s">
        <v>389</v>
      </c>
    </row>
    <row r="344" spans="1:16" ht="51" x14ac:dyDescent="0.2">
      <c r="A344" t="s">
        <v>67</v>
      </c>
      <c r="E344" s="25" t="s">
        <v>665</v>
      </c>
    </row>
    <row r="345" spans="1:16" x14ac:dyDescent="0.2">
      <c r="A345" s="27" t="s">
        <v>59</v>
      </c>
      <c r="B345" s="31" t="s">
        <v>666</v>
      </c>
      <c r="C345" s="31" t="s">
        <v>171</v>
      </c>
      <c r="D345" s="27" t="s">
        <v>65</v>
      </c>
      <c r="E345" s="32" t="s">
        <v>148</v>
      </c>
      <c r="F345" s="18" t="s">
        <v>116</v>
      </c>
      <c r="G345" s="33">
        <v>12</v>
      </c>
      <c r="H345" s="34"/>
      <c r="I345" s="34">
        <f>ROUND(ROUND(H345,2)*ROUND(G345,3),2)</f>
        <v>0</v>
      </c>
      <c r="J345" s="18" t="s">
        <v>164</v>
      </c>
      <c r="K345" s="27"/>
      <c r="L345" s="27"/>
      <c r="M345" s="27"/>
      <c r="O345">
        <f>(I345*21)/100</f>
        <v>0</v>
      </c>
      <c r="P345" t="s">
        <v>27</v>
      </c>
    </row>
    <row r="346" spans="1:16" x14ac:dyDescent="0.2">
      <c r="A346" s="35" t="s">
        <v>64</v>
      </c>
      <c r="E346" s="25" t="s">
        <v>65</v>
      </c>
    </row>
    <row r="347" spans="1:16" x14ac:dyDescent="0.2">
      <c r="A347" s="36" t="s">
        <v>66</v>
      </c>
      <c r="E347" s="37" t="s">
        <v>389</v>
      </c>
    </row>
    <row r="348" spans="1:16" ht="38.25" x14ac:dyDescent="0.2">
      <c r="A348" t="s">
        <v>67</v>
      </c>
      <c r="E348" s="25" t="s">
        <v>520</v>
      </c>
    </row>
    <row r="349" spans="1:16" x14ac:dyDescent="0.2">
      <c r="A349" s="27" t="s">
        <v>59</v>
      </c>
      <c r="B349" s="31" t="s">
        <v>667</v>
      </c>
      <c r="C349" s="31" t="s">
        <v>172</v>
      </c>
      <c r="D349" s="27" t="s">
        <v>65</v>
      </c>
      <c r="E349" s="32" t="s">
        <v>149</v>
      </c>
      <c r="F349" s="18" t="s">
        <v>116</v>
      </c>
      <c r="G349" s="33">
        <v>12</v>
      </c>
      <c r="H349" s="34"/>
      <c r="I349" s="34">
        <f>ROUND(ROUND(H349,2)*ROUND(G349,3),2)</f>
        <v>0</v>
      </c>
      <c r="J349" s="18" t="s">
        <v>164</v>
      </c>
      <c r="K349" s="27"/>
      <c r="L349" s="27"/>
      <c r="M349" s="27"/>
      <c r="O349">
        <f>(I349*21)/100</f>
        <v>0</v>
      </c>
      <c r="P349" t="s">
        <v>27</v>
      </c>
    </row>
    <row r="350" spans="1:16" x14ac:dyDescent="0.2">
      <c r="A350" s="35" t="s">
        <v>64</v>
      </c>
      <c r="E350" s="25" t="s">
        <v>65</v>
      </c>
    </row>
    <row r="351" spans="1:16" x14ac:dyDescent="0.2">
      <c r="A351" s="36" t="s">
        <v>66</v>
      </c>
      <c r="E351" s="37" t="s">
        <v>389</v>
      </c>
    </row>
    <row r="352" spans="1:16" ht="38.25" x14ac:dyDescent="0.2">
      <c r="A352" t="s">
        <v>67</v>
      </c>
      <c r="E352" s="25" t="s">
        <v>521</v>
      </c>
    </row>
    <row r="353" spans="1:16" x14ac:dyDescent="0.2">
      <c r="A353" s="27" t="s">
        <v>59</v>
      </c>
      <c r="B353" s="31" t="s">
        <v>668</v>
      </c>
      <c r="C353" s="31" t="s">
        <v>669</v>
      </c>
      <c r="D353" s="27" t="s">
        <v>65</v>
      </c>
      <c r="E353" s="32" t="s">
        <v>670</v>
      </c>
      <c r="F353" s="18" t="s">
        <v>116</v>
      </c>
      <c r="G353" s="33">
        <v>12</v>
      </c>
      <c r="H353" s="34"/>
      <c r="I353" s="34">
        <f>ROUND(ROUND(H353,2)*ROUND(G353,3),2)</f>
        <v>0</v>
      </c>
      <c r="J353" s="18" t="s">
        <v>164</v>
      </c>
      <c r="K353" s="27"/>
      <c r="L353" s="27"/>
      <c r="M353" s="27"/>
      <c r="O353">
        <f>(I353*21)/100</f>
        <v>0</v>
      </c>
      <c r="P353" t="s">
        <v>27</v>
      </c>
    </row>
    <row r="354" spans="1:16" x14ac:dyDescent="0.2">
      <c r="A354" s="35" t="s">
        <v>64</v>
      </c>
      <c r="E354" s="25" t="s">
        <v>65</v>
      </c>
    </row>
    <row r="355" spans="1:16" x14ac:dyDescent="0.2">
      <c r="A355" s="36" t="s">
        <v>66</v>
      </c>
      <c r="E355" s="37" t="s">
        <v>389</v>
      </c>
    </row>
    <row r="356" spans="1:16" ht="38.25" x14ac:dyDescent="0.2">
      <c r="A356" t="s">
        <v>67</v>
      </c>
      <c r="E356" s="25" t="s">
        <v>671</v>
      </c>
    </row>
    <row r="357" spans="1:16" x14ac:dyDescent="0.2">
      <c r="A357" s="27" t="s">
        <v>59</v>
      </c>
      <c r="B357" s="31" t="s">
        <v>672</v>
      </c>
      <c r="C357" s="31" t="s">
        <v>673</v>
      </c>
      <c r="D357" s="27" t="s">
        <v>65</v>
      </c>
      <c r="E357" s="32" t="s">
        <v>674</v>
      </c>
      <c r="F357" s="18" t="s">
        <v>116</v>
      </c>
      <c r="G357" s="33">
        <v>12</v>
      </c>
      <c r="H357" s="34"/>
      <c r="I357" s="34">
        <f>ROUND(ROUND(H357,2)*ROUND(G357,3),2)</f>
        <v>0</v>
      </c>
      <c r="J357" s="18" t="s">
        <v>164</v>
      </c>
      <c r="K357" s="27"/>
      <c r="L357" s="27"/>
      <c r="M357" s="27"/>
      <c r="O357">
        <f>(I357*21)/100</f>
        <v>0</v>
      </c>
      <c r="P357" t="s">
        <v>27</v>
      </c>
    </row>
    <row r="358" spans="1:16" x14ac:dyDescent="0.2">
      <c r="A358" s="35" t="s">
        <v>64</v>
      </c>
      <c r="E358" s="25" t="s">
        <v>65</v>
      </c>
    </row>
    <row r="359" spans="1:16" x14ac:dyDescent="0.2">
      <c r="A359" s="36" t="s">
        <v>66</v>
      </c>
      <c r="E359" s="37" t="s">
        <v>389</v>
      </c>
    </row>
    <row r="360" spans="1:16" ht="38.25" x14ac:dyDescent="0.2">
      <c r="A360" t="s">
        <v>67</v>
      </c>
      <c r="E360" s="25" t="s">
        <v>675</v>
      </c>
    </row>
    <row r="361" spans="1:16" x14ac:dyDescent="0.2">
      <c r="A361" s="27" t="s">
        <v>59</v>
      </c>
      <c r="B361" s="31" t="s">
        <v>676</v>
      </c>
      <c r="C361" s="31" t="s">
        <v>677</v>
      </c>
      <c r="D361" s="27" t="s">
        <v>65</v>
      </c>
      <c r="E361" s="32" t="s">
        <v>678</v>
      </c>
      <c r="F361" s="18" t="s">
        <v>116</v>
      </c>
      <c r="G361" s="33">
        <v>48</v>
      </c>
      <c r="H361" s="34"/>
      <c r="I361" s="34">
        <f>ROUND(ROUND(H361,2)*ROUND(G361,3),2)</f>
        <v>0</v>
      </c>
      <c r="J361" s="18" t="s">
        <v>164</v>
      </c>
      <c r="K361" s="27"/>
      <c r="L361" s="27"/>
      <c r="M361" s="27"/>
      <c r="O361">
        <f>(I361*21)/100</f>
        <v>0</v>
      </c>
      <c r="P361" t="s">
        <v>27</v>
      </c>
    </row>
    <row r="362" spans="1:16" x14ac:dyDescent="0.2">
      <c r="A362" s="35" t="s">
        <v>64</v>
      </c>
      <c r="E362" s="25" t="s">
        <v>65</v>
      </c>
    </row>
    <row r="363" spans="1:16" x14ac:dyDescent="0.2">
      <c r="A363" s="36" t="s">
        <v>66</v>
      </c>
      <c r="E363" s="37" t="s">
        <v>389</v>
      </c>
    </row>
    <row r="364" spans="1:16" ht="38.25" x14ac:dyDescent="0.2">
      <c r="A364" t="s">
        <v>67</v>
      </c>
      <c r="E364" s="25" t="s">
        <v>679</v>
      </c>
    </row>
    <row r="365" spans="1:16" ht="25.5" x14ac:dyDescent="0.2">
      <c r="A365" s="27" t="s">
        <v>59</v>
      </c>
      <c r="B365" s="31" t="s">
        <v>680</v>
      </c>
      <c r="C365" s="31" t="s">
        <v>681</v>
      </c>
      <c r="D365" s="27" t="s">
        <v>65</v>
      </c>
      <c r="E365" s="32" t="s">
        <v>682</v>
      </c>
      <c r="F365" s="18" t="s">
        <v>116</v>
      </c>
      <c r="G365" s="33">
        <v>48</v>
      </c>
      <c r="H365" s="34"/>
      <c r="I365" s="34">
        <f>ROUND(ROUND(H365,2)*ROUND(G365,3),2)</f>
        <v>0</v>
      </c>
      <c r="J365" s="18" t="s">
        <v>164</v>
      </c>
      <c r="K365" s="27"/>
      <c r="L365" s="27"/>
      <c r="M365" s="27"/>
      <c r="O365">
        <f>(I365*21)/100</f>
        <v>0</v>
      </c>
      <c r="P365" t="s">
        <v>27</v>
      </c>
    </row>
    <row r="366" spans="1:16" x14ac:dyDescent="0.2">
      <c r="A366" s="35" t="s">
        <v>64</v>
      </c>
      <c r="E366" s="25" t="s">
        <v>65</v>
      </c>
    </row>
    <row r="367" spans="1:16" x14ac:dyDescent="0.2">
      <c r="A367" s="36" t="s">
        <v>66</v>
      </c>
      <c r="E367" s="37" t="s">
        <v>389</v>
      </c>
    </row>
    <row r="368" spans="1:16" ht="89.25" x14ac:dyDescent="0.2">
      <c r="A368" t="s">
        <v>67</v>
      </c>
      <c r="E368" s="25" t="s">
        <v>683</v>
      </c>
    </row>
    <row r="369" spans="1:18" ht="12.75" customHeight="1" x14ac:dyDescent="0.2">
      <c r="A369" t="s">
        <v>57</v>
      </c>
      <c r="C369" s="38" t="s">
        <v>684</v>
      </c>
      <c r="E369" s="29" t="s">
        <v>685</v>
      </c>
      <c r="I369" s="39">
        <f>0+Q369</f>
        <v>0</v>
      </c>
      <c r="O369">
        <f>0+R369</f>
        <v>0</v>
      </c>
      <c r="Q369">
        <f>0+I370+I374+I378</f>
        <v>0</v>
      </c>
      <c r="R369">
        <f>0+O370+O374+O378</f>
        <v>0</v>
      </c>
    </row>
    <row r="370" spans="1:18" x14ac:dyDescent="0.2">
      <c r="A370" s="27" t="s">
        <v>59</v>
      </c>
      <c r="B370" s="31" t="s">
        <v>686</v>
      </c>
      <c r="C370" s="31" t="s">
        <v>687</v>
      </c>
      <c r="D370" s="27" t="s">
        <v>65</v>
      </c>
      <c r="E370" s="32" t="s">
        <v>688</v>
      </c>
      <c r="F370" s="18" t="s">
        <v>208</v>
      </c>
      <c r="G370" s="33">
        <v>5</v>
      </c>
      <c r="H370" s="34"/>
      <c r="I370" s="34">
        <f>ROUND(ROUND(H370,2)*ROUND(G370,3),2)</f>
        <v>0</v>
      </c>
      <c r="J370" s="18" t="s">
        <v>164</v>
      </c>
      <c r="K370" s="27"/>
      <c r="L370" s="27"/>
      <c r="M370" s="27"/>
      <c r="O370">
        <f>(I370*21)/100</f>
        <v>0</v>
      </c>
      <c r="P370" t="s">
        <v>27</v>
      </c>
    </row>
    <row r="371" spans="1:18" x14ac:dyDescent="0.2">
      <c r="A371" s="35" t="s">
        <v>64</v>
      </c>
      <c r="E371" s="25" t="s">
        <v>65</v>
      </c>
    </row>
    <row r="372" spans="1:18" x14ac:dyDescent="0.2">
      <c r="A372" s="36" t="s">
        <v>66</v>
      </c>
      <c r="E372" s="37" t="s">
        <v>389</v>
      </c>
    </row>
    <row r="373" spans="1:18" ht="25.5" x14ac:dyDescent="0.2">
      <c r="A373" t="s">
        <v>67</v>
      </c>
      <c r="E373" s="25" t="s">
        <v>689</v>
      </c>
    </row>
    <row r="374" spans="1:18" ht="25.5" x14ac:dyDescent="0.2">
      <c r="A374" s="27" t="s">
        <v>59</v>
      </c>
      <c r="B374" s="31" t="s">
        <v>690</v>
      </c>
      <c r="C374" s="31" t="s">
        <v>691</v>
      </c>
      <c r="D374" s="27" t="s">
        <v>65</v>
      </c>
      <c r="E374" s="32" t="s">
        <v>692</v>
      </c>
      <c r="F374" s="18" t="s">
        <v>93</v>
      </c>
      <c r="G374" s="33">
        <v>3</v>
      </c>
      <c r="H374" s="34"/>
      <c r="I374" s="34">
        <f>ROUND(ROUND(H374,2)*ROUND(G374,3),2)</f>
        <v>0</v>
      </c>
      <c r="J374" s="18" t="s">
        <v>164</v>
      </c>
      <c r="K374" s="27"/>
      <c r="L374" s="27"/>
      <c r="M374" s="27"/>
      <c r="O374">
        <f>(I374*21)/100</f>
        <v>0</v>
      </c>
      <c r="P374" t="s">
        <v>27</v>
      </c>
    </row>
    <row r="375" spans="1:18" x14ac:dyDescent="0.2">
      <c r="A375" s="35" t="s">
        <v>64</v>
      </c>
      <c r="E375" s="25" t="s">
        <v>65</v>
      </c>
    </row>
    <row r="376" spans="1:18" x14ac:dyDescent="0.2">
      <c r="A376" s="36" t="s">
        <v>66</v>
      </c>
      <c r="E376" s="37" t="s">
        <v>389</v>
      </c>
    </row>
    <row r="377" spans="1:18" ht="76.5" x14ac:dyDescent="0.2">
      <c r="A377" t="s">
        <v>67</v>
      </c>
      <c r="E377" s="25" t="s">
        <v>693</v>
      </c>
    </row>
    <row r="378" spans="1:18" x14ac:dyDescent="0.2">
      <c r="A378" s="27" t="s">
        <v>59</v>
      </c>
      <c r="B378" s="31" t="s">
        <v>694</v>
      </c>
      <c r="C378" s="31" t="s">
        <v>695</v>
      </c>
      <c r="D378" s="27" t="s">
        <v>65</v>
      </c>
      <c r="E378" s="32" t="s">
        <v>696</v>
      </c>
      <c r="F378" s="18" t="s">
        <v>93</v>
      </c>
      <c r="G378" s="33">
        <v>24</v>
      </c>
      <c r="H378" s="34"/>
      <c r="I378" s="34">
        <f>ROUND(ROUND(H378,2)*ROUND(G378,3),2)</f>
        <v>0</v>
      </c>
      <c r="J378" s="18" t="s">
        <v>164</v>
      </c>
      <c r="K378" s="27"/>
      <c r="L378" s="27"/>
      <c r="M378" s="27"/>
      <c r="O378">
        <f>(I378*21)/100</f>
        <v>0</v>
      </c>
      <c r="P378" t="s">
        <v>27</v>
      </c>
    </row>
    <row r="379" spans="1:18" x14ac:dyDescent="0.2">
      <c r="A379" s="35" t="s">
        <v>64</v>
      </c>
      <c r="E379" s="25" t="s">
        <v>65</v>
      </c>
    </row>
    <row r="380" spans="1:18" x14ac:dyDescent="0.2">
      <c r="A380" s="36" t="s">
        <v>66</v>
      </c>
      <c r="E380" s="37" t="s">
        <v>389</v>
      </c>
    </row>
    <row r="381" spans="1:18" ht="38.25" x14ac:dyDescent="0.2">
      <c r="A381" t="s">
        <v>67</v>
      </c>
      <c r="E381" s="25" t="s">
        <v>697</v>
      </c>
    </row>
    <row r="382" spans="1:18" ht="12.75" customHeight="1" x14ac:dyDescent="0.2">
      <c r="A382" t="s">
        <v>57</v>
      </c>
      <c r="C382" s="38" t="s">
        <v>44</v>
      </c>
      <c r="E382" s="29" t="s">
        <v>698</v>
      </c>
      <c r="I382" s="39">
        <f>0+Q382</f>
        <v>0</v>
      </c>
      <c r="O382">
        <f>0+R382</f>
        <v>0</v>
      </c>
      <c r="Q382">
        <f>0+I383+I387+I391</f>
        <v>0</v>
      </c>
      <c r="R382">
        <f>0+O383+O387+O391</f>
        <v>0</v>
      </c>
    </row>
    <row r="383" spans="1:18" x14ac:dyDescent="0.2">
      <c r="A383" s="27" t="s">
        <v>59</v>
      </c>
      <c r="B383" s="31" t="s">
        <v>699</v>
      </c>
      <c r="C383" s="31" t="s">
        <v>700</v>
      </c>
      <c r="D383" s="27" t="s">
        <v>65</v>
      </c>
      <c r="E383" s="32" t="s">
        <v>701</v>
      </c>
      <c r="F383" s="18" t="s">
        <v>73</v>
      </c>
      <c r="G383" s="33">
        <v>3</v>
      </c>
      <c r="H383" s="34"/>
      <c r="I383" s="34">
        <f>ROUND(ROUND(H383,2)*ROUND(G383,3),2)</f>
        <v>0</v>
      </c>
      <c r="J383" s="18" t="s">
        <v>164</v>
      </c>
      <c r="K383" s="27"/>
      <c r="L383" s="27"/>
      <c r="M383" s="27"/>
      <c r="O383">
        <f>(I383*21)/100</f>
        <v>0</v>
      </c>
      <c r="P383" t="s">
        <v>27</v>
      </c>
    </row>
    <row r="384" spans="1:18" x14ac:dyDescent="0.2">
      <c r="A384" s="35" t="s">
        <v>64</v>
      </c>
      <c r="E384" s="25" t="s">
        <v>65</v>
      </c>
    </row>
    <row r="385" spans="1:18" x14ac:dyDescent="0.2">
      <c r="A385" s="36" t="s">
        <v>66</v>
      </c>
      <c r="E385" s="37" t="s">
        <v>389</v>
      </c>
    </row>
    <row r="386" spans="1:18" ht="25.5" x14ac:dyDescent="0.2">
      <c r="A386" t="s">
        <v>67</v>
      </c>
      <c r="E386" s="25" t="s">
        <v>702</v>
      </c>
    </row>
    <row r="387" spans="1:18" x14ac:dyDescent="0.2">
      <c r="A387" s="27" t="s">
        <v>59</v>
      </c>
      <c r="B387" s="31" t="s">
        <v>703</v>
      </c>
      <c r="C387" s="31" t="s">
        <v>704</v>
      </c>
      <c r="D387" s="27" t="s">
        <v>65</v>
      </c>
      <c r="E387" s="32" t="s">
        <v>705</v>
      </c>
      <c r="F387" s="18" t="s">
        <v>62</v>
      </c>
      <c r="G387" s="33">
        <v>3</v>
      </c>
      <c r="H387" s="34"/>
      <c r="I387" s="34">
        <f>ROUND(ROUND(H387,2)*ROUND(G387,3),2)</f>
        <v>0</v>
      </c>
      <c r="J387" s="18" t="s">
        <v>164</v>
      </c>
      <c r="K387" s="27"/>
      <c r="L387" s="27"/>
      <c r="M387" s="27"/>
      <c r="O387">
        <f>(I387*21)/100</f>
        <v>0</v>
      </c>
      <c r="P387" t="s">
        <v>27</v>
      </c>
    </row>
    <row r="388" spans="1:18" x14ac:dyDescent="0.2">
      <c r="A388" s="35" t="s">
        <v>64</v>
      </c>
      <c r="E388" s="25" t="s">
        <v>65</v>
      </c>
    </row>
    <row r="389" spans="1:18" x14ac:dyDescent="0.2">
      <c r="A389" s="36" t="s">
        <v>66</v>
      </c>
      <c r="E389" s="37" t="s">
        <v>389</v>
      </c>
    </row>
    <row r="390" spans="1:18" ht="89.25" x14ac:dyDescent="0.2">
      <c r="A390" t="s">
        <v>67</v>
      </c>
      <c r="E390" s="25" t="s">
        <v>706</v>
      </c>
    </row>
    <row r="391" spans="1:18" x14ac:dyDescent="0.2">
      <c r="A391" s="27" t="s">
        <v>59</v>
      </c>
      <c r="B391" s="31" t="s">
        <v>707</v>
      </c>
      <c r="C391" s="31" t="s">
        <v>708</v>
      </c>
      <c r="D391" s="27" t="s">
        <v>65</v>
      </c>
      <c r="E391" s="32" t="s">
        <v>709</v>
      </c>
      <c r="F391" s="18" t="s">
        <v>62</v>
      </c>
      <c r="G391" s="33">
        <v>0.75</v>
      </c>
      <c r="H391" s="34"/>
      <c r="I391" s="34">
        <f>ROUND(ROUND(H391,2)*ROUND(G391,3),2)</f>
        <v>0</v>
      </c>
      <c r="J391" s="18" t="s">
        <v>164</v>
      </c>
      <c r="K391" s="27"/>
      <c r="L391" s="27"/>
      <c r="M391" s="27"/>
      <c r="O391">
        <f>(I391*21)/100</f>
        <v>0</v>
      </c>
      <c r="P391" t="s">
        <v>27</v>
      </c>
    </row>
    <row r="392" spans="1:18" x14ac:dyDescent="0.2">
      <c r="A392" s="35" t="s">
        <v>64</v>
      </c>
      <c r="E392" s="25" t="s">
        <v>65</v>
      </c>
    </row>
    <row r="393" spans="1:18" x14ac:dyDescent="0.2">
      <c r="A393" s="36" t="s">
        <v>66</v>
      </c>
      <c r="E393" s="37" t="s">
        <v>389</v>
      </c>
    </row>
    <row r="394" spans="1:18" ht="76.5" x14ac:dyDescent="0.2">
      <c r="A394" t="s">
        <v>67</v>
      </c>
      <c r="E394" s="25" t="s">
        <v>710</v>
      </c>
    </row>
    <row r="395" spans="1:18" ht="12.75" customHeight="1" x14ac:dyDescent="0.2">
      <c r="A395" t="s">
        <v>57</v>
      </c>
      <c r="C395" s="38" t="s">
        <v>526</v>
      </c>
      <c r="E395" s="29" t="s">
        <v>527</v>
      </c>
      <c r="I395" s="39">
        <f>0+Q395</f>
        <v>0</v>
      </c>
      <c r="O395">
        <f>0+R395</f>
        <v>0</v>
      </c>
      <c r="Q395">
        <f>0+I396+I400+I404+I408+I412+I416+I420+I424</f>
        <v>0</v>
      </c>
      <c r="R395">
        <f>0+O396+O400+O404+O408+O412+O416+O420+O424</f>
        <v>0</v>
      </c>
    </row>
    <row r="396" spans="1:18" ht="25.5" x14ac:dyDescent="0.2">
      <c r="A396" s="27" t="s">
        <v>59</v>
      </c>
      <c r="B396" s="31" t="s">
        <v>711</v>
      </c>
      <c r="C396" s="31" t="s">
        <v>528</v>
      </c>
      <c r="D396" s="27" t="s">
        <v>65</v>
      </c>
      <c r="E396" s="32" t="s">
        <v>529</v>
      </c>
      <c r="F396" s="18" t="s">
        <v>183</v>
      </c>
      <c r="G396" s="33">
        <v>145</v>
      </c>
      <c r="H396" s="34"/>
      <c r="I396" s="34">
        <f>ROUND(ROUND(H396,2)*ROUND(G396,3),2)</f>
        <v>0</v>
      </c>
      <c r="J396" s="18" t="s">
        <v>439</v>
      </c>
      <c r="K396" s="27"/>
      <c r="L396" s="27"/>
      <c r="M396" s="27"/>
      <c r="O396">
        <f>(I396*21)/100</f>
        <v>0</v>
      </c>
      <c r="P396" t="s">
        <v>27</v>
      </c>
    </row>
    <row r="397" spans="1:18" x14ac:dyDescent="0.2">
      <c r="A397" s="35" t="s">
        <v>64</v>
      </c>
      <c r="E397" s="25" t="s">
        <v>65</v>
      </c>
    </row>
    <row r="398" spans="1:18" x14ac:dyDescent="0.2">
      <c r="A398" s="36" t="s">
        <v>66</v>
      </c>
      <c r="E398" s="37" t="s">
        <v>389</v>
      </c>
    </row>
    <row r="399" spans="1:18" ht="153" x14ac:dyDescent="0.2">
      <c r="A399" t="s">
        <v>67</v>
      </c>
      <c r="E399" s="25" t="s">
        <v>531</v>
      </c>
    </row>
    <row r="400" spans="1:18" ht="25.5" x14ac:dyDescent="0.2">
      <c r="A400" s="27" t="s">
        <v>59</v>
      </c>
      <c r="B400" s="31" t="s">
        <v>712</v>
      </c>
      <c r="C400" s="31" t="s">
        <v>713</v>
      </c>
      <c r="D400" s="27" t="s">
        <v>65</v>
      </c>
      <c r="E400" s="32" t="s">
        <v>714</v>
      </c>
      <c r="F400" s="18" t="s">
        <v>183</v>
      </c>
      <c r="G400" s="33">
        <v>2</v>
      </c>
      <c r="H400" s="34"/>
      <c r="I400" s="34">
        <f>ROUND(ROUND(H400,2)*ROUND(G400,3),2)</f>
        <v>0</v>
      </c>
      <c r="J400" s="18" t="s">
        <v>439</v>
      </c>
      <c r="K400" s="27"/>
      <c r="L400" s="27"/>
      <c r="M400" s="27"/>
      <c r="O400">
        <f>(I400*21)/100</f>
        <v>0</v>
      </c>
      <c r="P400" t="s">
        <v>27</v>
      </c>
    </row>
    <row r="401" spans="1:16" x14ac:dyDescent="0.2">
      <c r="A401" s="35" t="s">
        <v>64</v>
      </c>
      <c r="E401" s="25" t="s">
        <v>65</v>
      </c>
    </row>
    <row r="402" spans="1:16" x14ac:dyDescent="0.2">
      <c r="A402" s="36" t="s">
        <v>66</v>
      </c>
      <c r="E402" s="37" t="s">
        <v>389</v>
      </c>
    </row>
    <row r="403" spans="1:16" ht="153" x14ac:dyDescent="0.2">
      <c r="A403" t="s">
        <v>67</v>
      </c>
      <c r="E403" s="25" t="s">
        <v>531</v>
      </c>
    </row>
    <row r="404" spans="1:16" ht="38.25" x14ac:dyDescent="0.2">
      <c r="A404" s="27" t="s">
        <v>59</v>
      </c>
      <c r="B404" s="31" t="s">
        <v>715</v>
      </c>
      <c r="C404" s="31" t="s">
        <v>716</v>
      </c>
      <c r="D404" s="27" t="s">
        <v>65</v>
      </c>
      <c r="E404" s="32" t="s">
        <v>717</v>
      </c>
      <c r="F404" s="18" t="s">
        <v>183</v>
      </c>
      <c r="G404" s="33">
        <v>10</v>
      </c>
      <c r="H404" s="34"/>
      <c r="I404" s="34">
        <f>ROUND(ROUND(H404,2)*ROUND(G404,3),2)</f>
        <v>0</v>
      </c>
      <c r="J404" s="18" t="s">
        <v>439</v>
      </c>
      <c r="K404" s="27"/>
      <c r="L404" s="27"/>
      <c r="M404" s="27"/>
      <c r="O404">
        <f>(I404*21)/100</f>
        <v>0</v>
      </c>
      <c r="P404" t="s">
        <v>27</v>
      </c>
    </row>
    <row r="405" spans="1:16" x14ac:dyDescent="0.2">
      <c r="A405" s="35" t="s">
        <v>64</v>
      </c>
      <c r="E405" s="25" t="s">
        <v>65</v>
      </c>
    </row>
    <row r="406" spans="1:16" x14ac:dyDescent="0.2">
      <c r="A406" s="36" t="s">
        <v>66</v>
      </c>
      <c r="E406" s="37" t="s">
        <v>389</v>
      </c>
    </row>
    <row r="407" spans="1:16" ht="153" x14ac:dyDescent="0.2">
      <c r="A407" t="s">
        <v>67</v>
      </c>
      <c r="E407" s="25" t="s">
        <v>531</v>
      </c>
    </row>
    <row r="408" spans="1:16" ht="25.5" x14ac:dyDescent="0.2">
      <c r="A408" s="27" t="s">
        <v>59</v>
      </c>
      <c r="B408" s="31" t="s">
        <v>718</v>
      </c>
      <c r="C408" s="31" t="s">
        <v>719</v>
      </c>
      <c r="D408" s="27" t="s">
        <v>65</v>
      </c>
      <c r="E408" s="32" t="s">
        <v>720</v>
      </c>
      <c r="F408" s="18" t="s">
        <v>183</v>
      </c>
      <c r="G408" s="33">
        <v>1</v>
      </c>
      <c r="H408" s="34"/>
      <c r="I408" s="34">
        <f>ROUND(ROUND(H408,2)*ROUND(G408,3),2)</f>
        <v>0</v>
      </c>
      <c r="J408" s="18" t="s">
        <v>439</v>
      </c>
      <c r="K408" s="27"/>
      <c r="L408" s="27"/>
      <c r="M408" s="27"/>
      <c r="O408">
        <f>(I408*21)/100</f>
        <v>0</v>
      </c>
      <c r="P408" t="s">
        <v>27</v>
      </c>
    </row>
    <row r="409" spans="1:16" x14ac:dyDescent="0.2">
      <c r="A409" s="35" t="s">
        <v>64</v>
      </c>
      <c r="E409" s="25" t="s">
        <v>65</v>
      </c>
    </row>
    <row r="410" spans="1:16" x14ac:dyDescent="0.2">
      <c r="A410" s="36" t="s">
        <v>66</v>
      </c>
      <c r="E410" s="37" t="s">
        <v>389</v>
      </c>
    </row>
    <row r="411" spans="1:16" ht="153" x14ac:dyDescent="0.2">
      <c r="A411" t="s">
        <v>67</v>
      </c>
      <c r="E411" s="25" t="s">
        <v>531</v>
      </c>
    </row>
    <row r="412" spans="1:16" ht="25.5" x14ac:dyDescent="0.2">
      <c r="A412" s="27" t="s">
        <v>59</v>
      </c>
      <c r="B412" s="31" t="s">
        <v>721</v>
      </c>
      <c r="C412" s="31" t="s">
        <v>181</v>
      </c>
      <c r="D412" s="27" t="s">
        <v>65</v>
      </c>
      <c r="E412" s="32" t="s">
        <v>722</v>
      </c>
      <c r="F412" s="18" t="s">
        <v>183</v>
      </c>
      <c r="G412" s="33">
        <v>0.5</v>
      </c>
      <c r="H412" s="34"/>
      <c r="I412" s="34">
        <f>ROUND(ROUND(H412,2)*ROUND(G412,3),2)</f>
        <v>0</v>
      </c>
      <c r="J412" s="18" t="s">
        <v>439</v>
      </c>
      <c r="K412" s="27"/>
      <c r="L412" s="27"/>
      <c r="M412" s="27"/>
      <c r="O412">
        <f>(I412*21)/100</f>
        <v>0</v>
      </c>
      <c r="P412" t="s">
        <v>27</v>
      </c>
    </row>
    <row r="413" spans="1:16" x14ac:dyDescent="0.2">
      <c r="A413" s="35" t="s">
        <v>64</v>
      </c>
      <c r="E413" s="25" t="s">
        <v>65</v>
      </c>
    </row>
    <row r="414" spans="1:16" x14ac:dyDescent="0.2">
      <c r="A414" s="36" t="s">
        <v>66</v>
      </c>
      <c r="E414" s="37" t="s">
        <v>389</v>
      </c>
    </row>
    <row r="415" spans="1:16" ht="153" x14ac:dyDescent="0.2">
      <c r="A415" t="s">
        <v>67</v>
      </c>
      <c r="E415" s="25" t="s">
        <v>531</v>
      </c>
    </row>
    <row r="416" spans="1:16" ht="25.5" x14ac:dyDescent="0.2">
      <c r="A416" s="27" t="s">
        <v>59</v>
      </c>
      <c r="B416" s="31" t="s">
        <v>723</v>
      </c>
      <c r="C416" s="31" t="s">
        <v>724</v>
      </c>
      <c r="D416" s="27" t="s">
        <v>65</v>
      </c>
      <c r="E416" s="32" t="s">
        <v>725</v>
      </c>
      <c r="F416" s="18" t="s">
        <v>183</v>
      </c>
      <c r="G416" s="33">
        <v>3</v>
      </c>
      <c r="H416" s="34"/>
      <c r="I416" s="34">
        <f>ROUND(ROUND(H416,2)*ROUND(G416,3),2)</f>
        <v>0</v>
      </c>
      <c r="J416" s="18" t="s">
        <v>439</v>
      </c>
      <c r="K416" s="27"/>
      <c r="L416" s="27"/>
      <c r="M416" s="27"/>
      <c r="O416">
        <f>(I416*21)/100</f>
        <v>0</v>
      </c>
      <c r="P416" t="s">
        <v>27</v>
      </c>
    </row>
    <row r="417" spans="1:16" x14ac:dyDescent="0.2">
      <c r="A417" s="35" t="s">
        <v>64</v>
      </c>
      <c r="E417" s="25" t="s">
        <v>65</v>
      </c>
    </row>
    <row r="418" spans="1:16" x14ac:dyDescent="0.2">
      <c r="A418" s="36" t="s">
        <v>66</v>
      </c>
      <c r="E418" s="37" t="s">
        <v>389</v>
      </c>
    </row>
    <row r="419" spans="1:16" ht="153" x14ac:dyDescent="0.2">
      <c r="A419" t="s">
        <v>67</v>
      </c>
      <c r="E419" s="25" t="s">
        <v>531</v>
      </c>
    </row>
    <row r="420" spans="1:16" ht="25.5" x14ac:dyDescent="0.2">
      <c r="A420" s="27" t="s">
        <v>59</v>
      </c>
      <c r="B420" s="31" t="s">
        <v>726</v>
      </c>
      <c r="C420" s="31" t="s">
        <v>727</v>
      </c>
      <c r="D420" s="27" t="s">
        <v>65</v>
      </c>
      <c r="E420" s="32" t="s">
        <v>728</v>
      </c>
      <c r="F420" s="18" t="s">
        <v>183</v>
      </c>
      <c r="G420" s="33">
        <v>0.5</v>
      </c>
      <c r="H420" s="34"/>
      <c r="I420" s="34">
        <f>ROUND(ROUND(H420,2)*ROUND(G420,3),2)</f>
        <v>0</v>
      </c>
      <c r="J420" s="18" t="s">
        <v>439</v>
      </c>
      <c r="K420" s="27"/>
      <c r="L420" s="27"/>
      <c r="M420" s="27"/>
      <c r="O420">
        <f>(I420*21)/100</f>
        <v>0</v>
      </c>
      <c r="P420" t="s">
        <v>27</v>
      </c>
    </row>
    <row r="421" spans="1:16" x14ac:dyDescent="0.2">
      <c r="A421" s="35" t="s">
        <v>64</v>
      </c>
      <c r="E421" s="25" t="s">
        <v>65</v>
      </c>
    </row>
    <row r="422" spans="1:16" x14ac:dyDescent="0.2">
      <c r="A422" s="36" t="s">
        <v>66</v>
      </c>
      <c r="E422" s="37" t="s">
        <v>389</v>
      </c>
    </row>
    <row r="423" spans="1:16" ht="153" x14ac:dyDescent="0.2">
      <c r="A423" t="s">
        <v>67</v>
      </c>
      <c r="E423" s="25" t="s">
        <v>531</v>
      </c>
    </row>
    <row r="424" spans="1:16" ht="25.5" x14ac:dyDescent="0.2">
      <c r="A424" s="27" t="s">
        <v>59</v>
      </c>
      <c r="B424" s="31" t="s">
        <v>729</v>
      </c>
      <c r="C424" s="31" t="s">
        <v>730</v>
      </c>
      <c r="D424" s="27" t="s">
        <v>65</v>
      </c>
      <c r="E424" s="32" t="s">
        <v>731</v>
      </c>
      <c r="F424" s="18" t="s">
        <v>183</v>
      </c>
      <c r="G424" s="33">
        <v>1</v>
      </c>
      <c r="H424" s="34"/>
      <c r="I424" s="34">
        <f>ROUND(ROUND(H424,2)*ROUND(G424,3),2)</f>
        <v>0</v>
      </c>
      <c r="J424" s="18" t="s">
        <v>439</v>
      </c>
      <c r="K424" s="27"/>
      <c r="L424" s="27"/>
      <c r="M424" s="27"/>
      <c r="O424">
        <f>(I424*21)/100</f>
        <v>0</v>
      </c>
      <c r="P424" t="s">
        <v>27</v>
      </c>
    </row>
    <row r="425" spans="1:16" x14ac:dyDescent="0.2">
      <c r="A425" s="35" t="s">
        <v>64</v>
      </c>
      <c r="E425" s="25" t="s">
        <v>65</v>
      </c>
    </row>
    <row r="426" spans="1:16" x14ac:dyDescent="0.2">
      <c r="A426" s="36" t="s">
        <v>66</v>
      </c>
      <c r="E426" s="37" t="s">
        <v>389</v>
      </c>
    </row>
    <row r="427" spans="1:16" ht="153" x14ac:dyDescent="0.2">
      <c r="A427" t="s">
        <v>67</v>
      </c>
      <c r="E427" s="25" t="s">
        <v>531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49"/>
  <sheetViews>
    <sheetView workbookViewId="0">
      <pane ySplit="8" topLeftCell="A9" activePane="bottomLeft" state="frozen"/>
      <selection pane="bottomLeft" activeCell="H55" sqref="H5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12"/>
      <c r="D1" s="12"/>
      <c r="E1" s="13"/>
      <c r="F1" s="12"/>
      <c r="G1" s="12"/>
      <c r="H1" s="12"/>
      <c r="I1" s="12"/>
      <c r="J1" s="12"/>
      <c r="K1" s="12"/>
      <c r="L1" s="12"/>
      <c r="M1" s="12"/>
      <c r="P1" t="s">
        <v>26</v>
      </c>
    </row>
    <row r="2" spans="1:18" ht="39.950000000000003" customHeight="1" x14ac:dyDescent="0.2">
      <c r="B2" s="12"/>
      <c r="D2" s="12"/>
      <c r="E2" s="14" t="s">
        <v>13</v>
      </c>
      <c r="F2" s="12"/>
      <c r="G2" s="12"/>
      <c r="H2" s="19"/>
      <c r="I2" s="19"/>
      <c r="J2" s="12"/>
      <c r="K2" s="12"/>
      <c r="L2" s="12"/>
      <c r="M2" s="12"/>
      <c r="O2">
        <f>0+O9</f>
        <v>0</v>
      </c>
      <c r="P2" t="s">
        <v>26</v>
      </c>
    </row>
    <row r="3" spans="1:18" ht="39.950000000000003" customHeight="1" x14ac:dyDescent="0.2">
      <c r="A3" t="s">
        <v>12</v>
      </c>
      <c r="B3" s="21" t="s">
        <v>14</v>
      </c>
      <c r="C3" s="5" t="s">
        <v>15</v>
      </c>
      <c r="D3" s="10"/>
      <c r="E3" s="4" t="s">
        <v>16</v>
      </c>
      <c r="F3" s="10"/>
      <c r="H3" s="18" t="s">
        <v>734</v>
      </c>
      <c r="I3" s="34">
        <f>0+I9</f>
        <v>0</v>
      </c>
      <c r="J3" s="20" t="s">
        <v>0</v>
      </c>
      <c r="O3" t="s">
        <v>23</v>
      </c>
      <c r="P3" t="s">
        <v>27</v>
      </c>
    </row>
    <row r="4" spans="1:18" ht="39.950000000000003" customHeight="1" x14ac:dyDescent="0.2">
      <c r="A4" t="s">
        <v>17</v>
      </c>
      <c r="B4" s="21" t="s">
        <v>18</v>
      </c>
      <c r="C4" s="5" t="s">
        <v>732</v>
      </c>
      <c r="D4" s="10"/>
      <c r="E4" s="4" t="s">
        <v>733</v>
      </c>
      <c r="F4" s="10"/>
      <c r="O4" t="s">
        <v>24</v>
      </c>
      <c r="P4" t="s">
        <v>27</v>
      </c>
    </row>
    <row r="5" spans="1:18" ht="39.950000000000003" customHeight="1" x14ac:dyDescent="0.2">
      <c r="A5" t="s">
        <v>21</v>
      </c>
      <c r="B5" s="23" t="s">
        <v>22</v>
      </c>
      <c r="C5" s="3" t="s">
        <v>734</v>
      </c>
      <c r="D5" s="10"/>
      <c r="E5" s="2" t="s">
        <v>735</v>
      </c>
      <c r="F5" s="10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  <c r="J6" s="1" t="s">
        <v>47</v>
      </c>
      <c r="K6" s="1" t="s">
        <v>49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2" t="s">
        <v>43</v>
      </c>
      <c r="I7" s="22" t="s">
        <v>45</v>
      </c>
      <c r="J7" s="1"/>
      <c r="K7" s="22" t="s">
        <v>50</v>
      </c>
      <c r="L7" s="22" t="s">
        <v>51</v>
      </c>
      <c r="M7" s="22" t="s">
        <v>52</v>
      </c>
    </row>
    <row r="8" spans="1:18" ht="12.75" customHeight="1" x14ac:dyDescent="0.2">
      <c r="A8" s="22" t="s">
        <v>31</v>
      </c>
      <c r="B8" s="22" t="s">
        <v>33</v>
      </c>
      <c r="C8" s="22" t="s">
        <v>27</v>
      </c>
      <c r="D8" s="22" t="s">
        <v>26</v>
      </c>
      <c r="E8" s="22" t="s">
        <v>37</v>
      </c>
      <c r="F8" s="22" t="s">
        <v>39</v>
      </c>
      <c r="G8" s="22" t="s">
        <v>41</v>
      </c>
      <c r="H8" s="22" t="s">
        <v>44</v>
      </c>
      <c r="I8" s="22" t="s">
        <v>46</v>
      </c>
      <c r="J8" s="22" t="s">
        <v>48</v>
      </c>
      <c r="K8" s="22" t="s">
        <v>53</v>
      </c>
      <c r="L8" s="22" t="s">
        <v>54</v>
      </c>
      <c r="M8" s="22" t="s">
        <v>55</v>
      </c>
    </row>
    <row r="9" spans="1:18" ht="12.75" customHeight="1" x14ac:dyDescent="0.2">
      <c r="A9" t="s">
        <v>57</v>
      </c>
      <c r="C9" s="28" t="s">
        <v>31</v>
      </c>
      <c r="E9" s="29" t="s">
        <v>737</v>
      </c>
      <c r="I9" s="30">
        <f>0+Q9</f>
        <v>0</v>
      </c>
      <c r="O9">
        <f>0+R9</f>
        <v>0</v>
      </c>
      <c r="Q9">
        <f>0+I10+I14+I18+I22+I26+I30+I34+I38+I42+I46</f>
        <v>0</v>
      </c>
      <c r="R9">
        <f>0+O10+O14+O18+O22+O26+O30+O34+O38+O42+O46</f>
        <v>0</v>
      </c>
    </row>
    <row r="10" spans="1:18" x14ac:dyDescent="0.2">
      <c r="A10" s="27" t="s">
        <v>59</v>
      </c>
      <c r="B10" s="31" t="s">
        <v>33</v>
      </c>
      <c r="C10" s="31" t="s">
        <v>738</v>
      </c>
      <c r="D10" s="27" t="s">
        <v>65</v>
      </c>
      <c r="E10" s="32" t="s">
        <v>739</v>
      </c>
      <c r="F10" s="18" t="s">
        <v>186</v>
      </c>
      <c r="G10" s="33">
        <v>1</v>
      </c>
      <c r="H10" s="34"/>
      <c r="I10" s="34">
        <f>ROUND(ROUND(H10,2)*ROUND(G10,3),2)</f>
        <v>0</v>
      </c>
      <c r="J10" s="18" t="s">
        <v>740</v>
      </c>
      <c r="K10" s="27"/>
      <c r="L10" s="27"/>
      <c r="M10" s="27"/>
      <c r="O10">
        <f>(I10*21)/100</f>
        <v>0</v>
      </c>
      <c r="P10" t="s">
        <v>27</v>
      </c>
    </row>
    <row r="11" spans="1:18" x14ac:dyDescent="0.2">
      <c r="A11" s="35" t="s">
        <v>64</v>
      </c>
      <c r="E11" s="25" t="s">
        <v>65</v>
      </c>
    </row>
    <row r="12" spans="1:18" x14ac:dyDescent="0.2">
      <c r="A12" s="36" t="s">
        <v>66</v>
      </c>
      <c r="E12" s="37" t="s">
        <v>65</v>
      </c>
    </row>
    <row r="13" spans="1:18" ht="38.25" x14ac:dyDescent="0.2">
      <c r="A13" t="s">
        <v>67</v>
      </c>
      <c r="E13" s="25" t="s">
        <v>741</v>
      </c>
    </row>
    <row r="14" spans="1:18" x14ac:dyDescent="0.2">
      <c r="A14" s="27" t="s">
        <v>59</v>
      </c>
      <c r="B14" s="31" t="s">
        <v>27</v>
      </c>
      <c r="C14" s="31" t="s">
        <v>742</v>
      </c>
      <c r="D14" s="27" t="s">
        <v>65</v>
      </c>
      <c r="E14" s="32" t="s">
        <v>743</v>
      </c>
      <c r="F14" s="18" t="s">
        <v>186</v>
      </c>
      <c r="G14" s="33">
        <v>1</v>
      </c>
      <c r="H14" s="34"/>
      <c r="I14" s="34">
        <f>ROUND(ROUND(H14,2)*ROUND(G14,3),2)</f>
        <v>0</v>
      </c>
      <c r="J14" s="18" t="s">
        <v>740</v>
      </c>
      <c r="K14" s="27"/>
      <c r="L14" s="27"/>
      <c r="M14" s="27"/>
      <c r="O14">
        <f>(I14*21)/100</f>
        <v>0</v>
      </c>
      <c r="P14" t="s">
        <v>27</v>
      </c>
    </row>
    <row r="15" spans="1:18" x14ac:dyDescent="0.2">
      <c r="A15" s="35" t="s">
        <v>64</v>
      </c>
      <c r="E15" s="25" t="s">
        <v>65</v>
      </c>
    </row>
    <row r="16" spans="1:18" x14ac:dyDescent="0.2">
      <c r="A16" s="36" t="s">
        <v>66</v>
      </c>
      <c r="E16" s="37" t="s">
        <v>65</v>
      </c>
    </row>
    <row r="17" spans="1:16" ht="25.5" x14ac:dyDescent="0.2">
      <c r="A17" t="s">
        <v>67</v>
      </c>
      <c r="E17" s="25" t="s">
        <v>744</v>
      </c>
    </row>
    <row r="18" spans="1:16" x14ac:dyDescent="0.2">
      <c r="A18" s="27" t="s">
        <v>59</v>
      </c>
      <c r="B18" s="31" t="s">
        <v>26</v>
      </c>
      <c r="C18" s="31" t="s">
        <v>745</v>
      </c>
      <c r="D18" s="27" t="s">
        <v>65</v>
      </c>
      <c r="E18" s="32" t="s">
        <v>380</v>
      </c>
      <c r="F18" s="18" t="s">
        <v>186</v>
      </c>
      <c r="G18" s="33">
        <v>1</v>
      </c>
      <c r="H18" s="34"/>
      <c r="I18" s="34">
        <f>ROUND(ROUND(H18,2)*ROUND(G18,3),2)</f>
        <v>0</v>
      </c>
      <c r="J18" s="18" t="s">
        <v>740</v>
      </c>
      <c r="K18" s="27"/>
      <c r="L18" s="27"/>
      <c r="M18" s="27"/>
      <c r="O18">
        <f>(I18*21)/100</f>
        <v>0</v>
      </c>
      <c r="P18" t="s">
        <v>27</v>
      </c>
    </row>
    <row r="19" spans="1:16" x14ac:dyDescent="0.2">
      <c r="A19" s="35" t="s">
        <v>64</v>
      </c>
      <c r="E19" s="25" t="s">
        <v>65</v>
      </c>
    </row>
    <row r="20" spans="1:16" x14ac:dyDescent="0.2">
      <c r="A20" s="36" t="s">
        <v>66</v>
      </c>
      <c r="E20" s="37" t="s">
        <v>65</v>
      </c>
    </row>
    <row r="21" spans="1:16" ht="25.5" x14ac:dyDescent="0.2">
      <c r="A21" t="s">
        <v>67</v>
      </c>
      <c r="E21" s="25" t="s">
        <v>746</v>
      </c>
    </row>
    <row r="22" spans="1:16" x14ac:dyDescent="0.2">
      <c r="A22" s="27" t="s">
        <v>59</v>
      </c>
      <c r="B22" s="31" t="s">
        <v>37</v>
      </c>
      <c r="C22" s="31" t="s">
        <v>747</v>
      </c>
      <c r="D22" s="27" t="s">
        <v>65</v>
      </c>
      <c r="E22" s="32" t="s">
        <v>185</v>
      </c>
      <c r="F22" s="18" t="s">
        <v>186</v>
      </c>
      <c r="G22" s="33">
        <v>1</v>
      </c>
      <c r="H22" s="34"/>
      <c r="I22" s="34">
        <f>ROUND(ROUND(H22,2)*ROUND(G22,3),2)</f>
        <v>0</v>
      </c>
      <c r="J22" s="18" t="s">
        <v>164</v>
      </c>
      <c r="K22" s="27"/>
      <c r="L22" s="27"/>
      <c r="M22" s="27"/>
      <c r="O22">
        <f>(I22*21)/100</f>
        <v>0</v>
      </c>
      <c r="P22" t="s">
        <v>27</v>
      </c>
    </row>
    <row r="23" spans="1:16" x14ac:dyDescent="0.2">
      <c r="A23" s="35" t="s">
        <v>64</v>
      </c>
      <c r="E23" s="25" t="s">
        <v>65</v>
      </c>
    </row>
    <row r="24" spans="1:16" x14ac:dyDescent="0.2">
      <c r="A24" s="36" t="s">
        <v>66</v>
      </c>
      <c r="E24" s="37" t="s">
        <v>65</v>
      </c>
    </row>
    <row r="25" spans="1:16" x14ac:dyDescent="0.2">
      <c r="A25" t="s">
        <v>67</v>
      </c>
      <c r="E25" s="25" t="s">
        <v>748</v>
      </c>
    </row>
    <row r="26" spans="1:16" x14ac:dyDescent="0.2">
      <c r="A26" s="27" t="s">
        <v>59</v>
      </c>
      <c r="B26" s="31" t="s">
        <v>39</v>
      </c>
      <c r="C26" s="31" t="s">
        <v>749</v>
      </c>
      <c r="D26" s="27" t="s">
        <v>65</v>
      </c>
      <c r="E26" s="32" t="s">
        <v>750</v>
      </c>
      <c r="F26" s="18" t="s">
        <v>186</v>
      </c>
      <c r="G26" s="33">
        <v>1</v>
      </c>
      <c r="H26" s="34"/>
      <c r="I26" s="34">
        <f>ROUND(ROUND(H26,2)*ROUND(G26,3),2)</f>
        <v>0</v>
      </c>
      <c r="J26" s="18" t="s">
        <v>740</v>
      </c>
      <c r="K26" s="27"/>
      <c r="L26" s="27"/>
      <c r="M26" s="27"/>
      <c r="O26">
        <f>(I26*21)/100</f>
        <v>0</v>
      </c>
      <c r="P26" t="s">
        <v>27</v>
      </c>
    </row>
    <row r="27" spans="1:16" x14ac:dyDescent="0.2">
      <c r="A27" s="35" t="s">
        <v>64</v>
      </c>
      <c r="E27" s="25" t="s">
        <v>65</v>
      </c>
    </row>
    <row r="28" spans="1:16" x14ac:dyDescent="0.2">
      <c r="A28" s="36" t="s">
        <v>66</v>
      </c>
      <c r="E28" s="37" t="s">
        <v>65</v>
      </c>
    </row>
    <row r="29" spans="1:16" ht="25.5" x14ac:dyDescent="0.2">
      <c r="A29" t="s">
        <v>67</v>
      </c>
      <c r="E29" s="25" t="s">
        <v>751</v>
      </c>
    </row>
    <row r="30" spans="1:16" x14ac:dyDescent="0.2">
      <c r="A30" s="27" t="s">
        <v>59</v>
      </c>
      <c r="B30" s="31" t="s">
        <v>41</v>
      </c>
      <c r="C30" s="31" t="s">
        <v>752</v>
      </c>
      <c r="D30" s="27" t="s">
        <v>65</v>
      </c>
      <c r="E30" s="32" t="s">
        <v>188</v>
      </c>
      <c r="F30" s="18" t="s">
        <v>116</v>
      </c>
      <c r="G30" s="33">
        <v>24</v>
      </c>
      <c r="H30" s="34"/>
      <c r="I30" s="34">
        <f>ROUND(ROUND(H30,2)*ROUND(G30,3),2)</f>
        <v>0</v>
      </c>
      <c r="J30" s="18" t="s">
        <v>164</v>
      </c>
      <c r="K30" s="27"/>
      <c r="L30" s="27"/>
      <c r="M30" s="27"/>
      <c r="O30">
        <f>(I30*21)/100</f>
        <v>0</v>
      </c>
      <c r="P30" t="s">
        <v>27</v>
      </c>
    </row>
    <row r="31" spans="1:16" x14ac:dyDescent="0.2">
      <c r="A31" s="35" t="s">
        <v>64</v>
      </c>
      <c r="E31" s="25" t="s">
        <v>65</v>
      </c>
    </row>
    <row r="32" spans="1:16" x14ac:dyDescent="0.2">
      <c r="A32" s="36" t="s">
        <v>66</v>
      </c>
      <c r="E32" s="37" t="s">
        <v>65</v>
      </c>
    </row>
    <row r="33" spans="1:16" x14ac:dyDescent="0.2">
      <c r="A33" t="s">
        <v>67</v>
      </c>
      <c r="E33" s="25" t="s">
        <v>753</v>
      </c>
    </row>
    <row r="34" spans="1:16" x14ac:dyDescent="0.2">
      <c r="A34" s="27" t="s">
        <v>59</v>
      </c>
      <c r="B34" s="31" t="s">
        <v>82</v>
      </c>
      <c r="C34" s="31" t="s">
        <v>754</v>
      </c>
      <c r="D34" s="27" t="s">
        <v>65</v>
      </c>
      <c r="E34" s="32" t="s">
        <v>755</v>
      </c>
      <c r="F34" s="18" t="s">
        <v>186</v>
      </c>
      <c r="G34" s="33">
        <v>1</v>
      </c>
      <c r="H34" s="34"/>
      <c r="I34" s="34">
        <f>ROUND(ROUND(H34,2)*ROUND(G34,3),2)</f>
        <v>0</v>
      </c>
      <c r="J34" s="18" t="s">
        <v>740</v>
      </c>
      <c r="K34" s="27"/>
      <c r="L34" s="27"/>
      <c r="M34" s="27"/>
      <c r="O34">
        <f>(I34*21)/100</f>
        <v>0</v>
      </c>
      <c r="P34" t="s">
        <v>27</v>
      </c>
    </row>
    <row r="35" spans="1:16" x14ac:dyDescent="0.2">
      <c r="A35" s="35" t="s">
        <v>64</v>
      </c>
      <c r="E35" s="25" t="s">
        <v>65</v>
      </c>
    </row>
    <row r="36" spans="1:16" x14ac:dyDescent="0.2">
      <c r="A36" s="36" t="s">
        <v>66</v>
      </c>
      <c r="E36" s="37" t="s">
        <v>65</v>
      </c>
    </row>
    <row r="37" spans="1:16" ht="89.25" x14ac:dyDescent="0.2">
      <c r="A37" t="s">
        <v>67</v>
      </c>
      <c r="E37" s="25" t="s">
        <v>756</v>
      </c>
    </row>
    <row r="38" spans="1:16" ht="25.5" x14ac:dyDescent="0.2">
      <c r="A38" s="27" t="s">
        <v>59</v>
      </c>
      <c r="B38" s="31" t="s">
        <v>88</v>
      </c>
      <c r="C38" s="31" t="s">
        <v>757</v>
      </c>
      <c r="D38" s="27" t="s">
        <v>65</v>
      </c>
      <c r="E38" s="32" t="s">
        <v>758</v>
      </c>
      <c r="F38" s="18" t="s">
        <v>186</v>
      </c>
      <c r="G38" s="33">
        <v>1</v>
      </c>
      <c r="H38" s="34"/>
      <c r="I38" s="34">
        <f>ROUND(ROUND(H38,2)*ROUND(G38,3),2)</f>
        <v>0</v>
      </c>
      <c r="J38" s="18" t="s">
        <v>740</v>
      </c>
      <c r="K38" s="27"/>
      <c r="L38" s="27"/>
      <c r="M38" s="27"/>
      <c r="O38">
        <f>(I38*21)/100</f>
        <v>0</v>
      </c>
      <c r="P38" t="s">
        <v>27</v>
      </c>
    </row>
    <row r="39" spans="1:16" x14ac:dyDescent="0.2">
      <c r="A39" s="35" t="s">
        <v>64</v>
      </c>
      <c r="E39" s="25" t="s">
        <v>65</v>
      </c>
    </row>
    <row r="40" spans="1:16" x14ac:dyDescent="0.2">
      <c r="A40" s="36" t="s">
        <v>66</v>
      </c>
      <c r="E40" s="37" t="s">
        <v>65</v>
      </c>
    </row>
    <row r="41" spans="1:16" x14ac:dyDescent="0.2">
      <c r="A41" t="s">
        <v>67</v>
      </c>
      <c r="E41" s="25" t="s">
        <v>748</v>
      </c>
    </row>
    <row r="42" spans="1:16" x14ac:dyDescent="0.2">
      <c r="A42" s="27" t="s">
        <v>59</v>
      </c>
      <c r="B42" s="31" t="s">
        <v>44</v>
      </c>
      <c r="C42" s="31" t="s">
        <v>759</v>
      </c>
      <c r="D42" s="27" t="s">
        <v>65</v>
      </c>
      <c r="E42" s="32" t="s">
        <v>760</v>
      </c>
      <c r="F42" s="18" t="s">
        <v>186</v>
      </c>
      <c r="G42" s="33">
        <v>1</v>
      </c>
      <c r="H42" s="34"/>
      <c r="I42" s="34">
        <f>ROUND(ROUND(H42,2)*ROUND(G42,3),2)</f>
        <v>0</v>
      </c>
      <c r="J42" s="18" t="s">
        <v>761</v>
      </c>
      <c r="K42" s="27"/>
      <c r="L42" s="27"/>
      <c r="M42" s="27"/>
      <c r="O42">
        <f>(I42*21)/100</f>
        <v>0</v>
      </c>
      <c r="P42" t="s">
        <v>27</v>
      </c>
    </row>
    <row r="43" spans="1:16" x14ac:dyDescent="0.2">
      <c r="A43" s="35" t="s">
        <v>64</v>
      </c>
      <c r="E43" s="25" t="s">
        <v>65</v>
      </c>
    </row>
    <row r="44" spans="1:16" x14ac:dyDescent="0.2">
      <c r="A44" s="36" t="s">
        <v>66</v>
      </c>
      <c r="E44" s="37" t="s">
        <v>65</v>
      </c>
    </row>
    <row r="45" spans="1:16" ht="102" x14ac:dyDescent="0.2">
      <c r="A45" t="s">
        <v>67</v>
      </c>
      <c r="E45" s="25" t="s">
        <v>762</v>
      </c>
    </row>
    <row r="46" spans="1:16" x14ac:dyDescent="0.2">
      <c r="A46" s="27" t="s">
        <v>59</v>
      </c>
      <c r="B46" s="31" t="s">
        <v>46</v>
      </c>
      <c r="C46" s="31" t="s">
        <v>763</v>
      </c>
      <c r="D46" s="27" t="s">
        <v>65</v>
      </c>
      <c r="E46" s="32" t="s">
        <v>764</v>
      </c>
      <c r="F46" s="18" t="s">
        <v>186</v>
      </c>
      <c r="G46" s="33">
        <v>1</v>
      </c>
      <c r="H46" s="34"/>
      <c r="I46" s="34">
        <f>ROUND(ROUND(H46,2)*ROUND(G46,3),2)</f>
        <v>0</v>
      </c>
      <c r="J46" s="18" t="s">
        <v>761</v>
      </c>
      <c r="K46" s="27"/>
      <c r="L46" s="27"/>
      <c r="M46" s="27"/>
      <c r="O46">
        <f>(I46*21)/100</f>
        <v>0</v>
      </c>
      <c r="P46" t="s">
        <v>27</v>
      </c>
    </row>
    <row r="47" spans="1:16" x14ac:dyDescent="0.2">
      <c r="A47" s="35" t="s">
        <v>64</v>
      </c>
      <c r="E47" s="25" t="s">
        <v>65</v>
      </c>
    </row>
    <row r="48" spans="1:16" x14ac:dyDescent="0.2">
      <c r="A48" s="36" t="s">
        <v>66</v>
      </c>
      <c r="E48" s="37" t="s">
        <v>65</v>
      </c>
    </row>
    <row r="49" spans="1:5" x14ac:dyDescent="0.2">
      <c r="A49" t="s">
        <v>67</v>
      </c>
      <c r="E49" s="25" t="s">
        <v>765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D.1.1_PS 07-01-11</vt:lpstr>
      <vt:lpstr>D.1.2_PS 07-02-01</vt:lpstr>
      <vt:lpstr>D.1.2_PS 07-02-01.1</vt:lpstr>
      <vt:lpstr>D.1.2_PS 07-02-11</vt:lpstr>
      <vt:lpstr>D.2.3._SO 07-84-01</vt:lpstr>
      <vt:lpstr>D.2.3._SO 07-86-01</vt:lpstr>
      <vt:lpstr>D.2.4_SO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dcterms:modified xsi:type="dcterms:W3CDTF">2023-02-02T09:03:14Z</dcterms:modified>
  <cp:category/>
  <cp:contentStatus/>
</cp:coreProperties>
</file>