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6650" windowHeight="9390" activeTab="0"/>
  </bookViews>
  <sheets>
    <sheet name="Rekapitulace stavby" sheetId="1" r:id="rId1"/>
    <sheet name="2023-9-1 - SO 01-10-01.05..." sheetId="2" r:id="rId2"/>
    <sheet name="2023-9-2 - D.2.1.1.1 Kole..." sheetId="3" r:id="rId3"/>
    <sheet name="2023-9-3 - SO 14-01.05 Vý..." sheetId="4" r:id="rId4"/>
    <sheet name="2023-9-4 - SO 01-13-02 Že..." sheetId="5" r:id="rId5"/>
    <sheet name="2023-9-5 - SO 01-13-02 Že..." sheetId="6" r:id="rId6"/>
    <sheet name="2023-9-6 - PS 21-02-25 Př..." sheetId="7" r:id="rId7"/>
    <sheet name="2023-9-7 - PS 21-02-25 Oc..." sheetId="8" r:id="rId8"/>
  </sheets>
  <definedNames>
    <definedName name="_xlnm._FilterDatabase" localSheetId="1" hidden="1">'2023-9-1 - SO 01-10-01.05...'!$C$119:$K$208</definedName>
    <definedName name="_xlnm._FilterDatabase" localSheetId="2" hidden="1">'2023-9-2 - D.2.1.1.1 Kole...'!$C$119:$K$183</definedName>
    <definedName name="_xlnm._FilterDatabase" localSheetId="3" hidden="1">'2023-9-3 - SO 14-01.05 Vý...'!$C$119:$K$184</definedName>
    <definedName name="_xlnm._FilterDatabase" localSheetId="4" hidden="1">'2023-9-4 - SO 01-13-02 Že...'!$C$122:$K$242</definedName>
    <definedName name="_xlnm._FilterDatabase" localSheetId="5" hidden="1">'2023-9-5 - SO 01-13-02 Že...'!$C$122:$K$254</definedName>
    <definedName name="_xlnm._FilterDatabase" localSheetId="6" hidden="1">'2023-9-6 - PS 21-02-25 Př...'!$C$119:$K$163</definedName>
    <definedName name="_xlnm._FilterDatabase" localSheetId="7" hidden="1">'2023-9-7 - PS 21-02-25 Oc...'!$C$117:$K$151</definedName>
    <definedName name="_xlnm.Print_Area" localSheetId="1">'2023-9-1 - SO 01-10-01.05...'!$C$4:$J$76,'2023-9-1 - SO 01-10-01.05...'!$C$82:$J$101,'2023-9-1 - SO 01-10-01.05...'!$C$107:$J$208</definedName>
    <definedName name="_xlnm.Print_Area" localSheetId="2">'2023-9-2 - D.2.1.1.1 Kole...'!$C$4:$J$76,'2023-9-2 - D.2.1.1.1 Kole...'!$C$82:$J$101,'2023-9-2 - D.2.1.1.1 Kole...'!$C$107:$J$183</definedName>
    <definedName name="_xlnm.Print_Area" localSheetId="3">'2023-9-3 - SO 14-01.05 Vý...'!$C$4:$J$76,'2023-9-3 - SO 14-01.05 Vý...'!$C$82:$J$101,'2023-9-3 - SO 14-01.05 Vý...'!$C$107:$J$184</definedName>
    <definedName name="_xlnm.Print_Area" localSheetId="4">'2023-9-4 - SO 01-13-02 Že...'!$C$4:$J$76,'2023-9-4 - SO 01-13-02 Že...'!$C$82:$J$104,'2023-9-4 - SO 01-13-02 Že...'!$C$110:$J$242</definedName>
    <definedName name="_xlnm.Print_Area" localSheetId="5">'2023-9-5 - SO 01-13-02 Že...'!$C$4:$J$76,'2023-9-5 - SO 01-13-02 Že...'!$C$82:$J$104,'2023-9-5 - SO 01-13-02 Že...'!$C$110:$J$254</definedName>
    <definedName name="_xlnm.Print_Area" localSheetId="6">'2023-9-6 - PS 21-02-25 Př...'!$C$4:$J$76,'2023-9-6 - PS 21-02-25 Př...'!$C$82:$J$101,'2023-9-6 - PS 21-02-25 Př...'!$C$107:$J$163</definedName>
    <definedName name="_xlnm.Print_Area" localSheetId="7">'2023-9-7 - PS 21-02-25 Oc...'!$C$4:$J$76,'2023-9-7 - PS 21-02-25 Oc...'!$C$82:$J$99,'2023-9-7 - PS 21-02-25 Oc...'!$C$105:$J$151</definedName>
    <definedName name="_xlnm.Print_Area" localSheetId="0">'Rekapitulace stavby'!$D$4:$AO$76,'Rekapitulace stavby'!$C$82:$AQ$102</definedName>
    <definedName name="_xlnm.Print_Titles" localSheetId="0">'Rekapitulace stavby'!$92:$92</definedName>
    <definedName name="_xlnm.Print_Titles" localSheetId="1">'2023-9-1 - SO 01-10-01.05...'!$119:$119</definedName>
    <definedName name="_xlnm.Print_Titles" localSheetId="2">'2023-9-2 - D.2.1.1.1 Kole...'!$119:$119</definedName>
    <definedName name="_xlnm.Print_Titles" localSheetId="3">'2023-9-3 - SO 14-01.05 Vý...'!$119:$119</definedName>
    <definedName name="_xlnm.Print_Titles" localSheetId="4">'2023-9-4 - SO 01-13-02 Že...'!$122:$122</definedName>
    <definedName name="_xlnm.Print_Titles" localSheetId="5">'2023-9-5 - SO 01-13-02 Že...'!$122:$122</definedName>
    <definedName name="_xlnm.Print_Titles" localSheetId="6">'2023-9-6 - PS 21-02-25 Př...'!$119:$119</definedName>
    <definedName name="_xlnm.Print_Titles" localSheetId="7">'2023-9-7 - PS 21-02-25 Oc...'!$117:$117</definedName>
  </definedNames>
  <calcPr calcId="162913"/>
</workbook>
</file>

<file path=xl/sharedStrings.xml><?xml version="1.0" encoding="utf-8"?>
<sst xmlns="http://schemas.openxmlformats.org/spreadsheetml/2006/main" count="7126" uniqueCount="1089">
  <si>
    <t>Export Komplet</t>
  </si>
  <si>
    <t/>
  </si>
  <si>
    <t>2.0</t>
  </si>
  <si>
    <t>False</t>
  </si>
  <si>
    <t>{d61b947d-5a11-40e6-a406-ee9eddd26d10}</t>
  </si>
  <si>
    <t>&gt;&gt;  skryté sloupce  &lt;&lt;</t>
  </si>
  <si>
    <t>0,01</t>
  </si>
  <si>
    <t>21</t>
  </si>
  <si>
    <t>15</t>
  </si>
  <si>
    <t>REKAPITULACE STAVBY</t>
  </si>
  <si>
    <t>v ---  níže se nacházejí doplnkové a pomocné údaje k sestavám  --- v</t>
  </si>
  <si>
    <t>Návod na vyplnění</t>
  </si>
  <si>
    <t>0,001</t>
  </si>
  <si>
    <t>Kód:</t>
  </si>
  <si>
    <t>2023-9-BM</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</si>
  <si>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</si>
  <si>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</si>
  <si>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Oprava trati v úseku Luka nad Jihavou-Jihlava, II.etapa</t>
  </si>
  <si>
    <t>KSO:</t>
  </si>
  <si>
    <t>CC-CZ:</t>
  </si>
  <si>
    <t>Místo:</t>
  </si>
  <si>
    <t xml:space="preserve"> </t>
  </si>
  <si>
    <t>Datum:</t>
  </si>
  <si>
    <t>Zadavatel:</t>
  </si>
  <si>
    <t>IČ:</t>
  </si>
  <si>
    <t>DIČ:</t>
  </si>
  <si>
    <t>Uchazeč:</t>
  </si>
  <si>
    <t>Vyplň údaj</t>
  </si>
  <si>
    <t>Projektant:</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</si>
  <si>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</si>
  <si>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</si>
  <si>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</si>
  <si>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</si>
  <si>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</si>
  <si>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</si>
  <si>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</si>
  <si>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</si>
  <si>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</si>
  <si>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</si>
  <si>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</si>
  <si>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</si>
  <si>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</si>
  <si>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</si>
  <si>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</si>
  <si>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</si>
  <si>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</si>
  <si>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</si>
  <si>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</si>
  <si>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</si>
  <si>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</si>
  <si>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</si>
  <si>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</si>
  <si>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</si>
  <si>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</si>
  <si>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</si>
  <si>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</si>
  <si>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</si>
  <si>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</si>
  <si>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</si>
  <si>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</si>
  <si>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</si>
  <si>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</si>
  <si>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</si>
  <si>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</si>
  <si>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</si>
  <si>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</si>
  <si>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</si>
  <si>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</si>
  <si>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</si>
  <si>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</si>
  <si>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</si>
  <si>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</si>
  <si>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</si>
  <si>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</si>
  <si>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</si>
  <si>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</si>
  <si>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</si>
  <si>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2023-9-1</t>
  </si>
  <si>
    <t>SO 01-10-01.05 Železniční svršek v km 195,000-198,301</t>
  </si>
  <si>
    <t>STA</t>
  </si>
  <si>
    <t>1</t>
  </si>
  <si>
    <t>{aeea8804-fda6-4e91-a291-62321d013b92}</t>
  </si>
  <si>
    <t>2</t>
  </si>
  <si>
    <t>2023-9-2</t>
  </si>
  <si>
    <t>D.2.1.1.1 Kolejový spodek</t>
  </si>
  <si>
    <t>{89361343-5ccf-43c6-88d4-31268462889f}</t>
  </si>
  <si>
    <t>2023-9-3</t>
  </si>
  <si>
    <t>SO 14-01.05 Výstroj trati v km 195,000-198,301</t>
  </si>
  <si>
    <t>{c1061c02-cd16-408b-84b8-d735352c4e1f}</t>
  </si>
  <si>
    <t>2023-9-4</t>
  </si>
  <si>
    <t>SO 01-13-02 Železniční přejezd P3671 v ev. km 196,071</t>
  </si>
  <si>
    <t>{78569e6f-9eae-49a5-a148-971b2ef69db9}</t>
  </si>
  <si>
    <t>2023-9-5</t>
  </si>
  <si>
    <t>SO 01-13-02 Železniční přejezd P3672 v ev. km 196,896</t>
  </si>
  <si>
    <t>{bab268cb-fd2d-4754-9026-ad46e8964f08}</t>
  </si>
  <si>
    <t>2023-9-6</t>
  </si>
  <si>
    <t>PS 21-02-25 Přeložky a ochrany kabalizace zabezpečovacího zařízení</t>
  </si>
  <si>
    <t>{b5a642f7-36a5-46c3-b45c-17ad849dd4fb}</t>
  </si>
  <si>
    <t>2023-9-7</t>
  </si>
  <si>
    <t>PS 21-02-25 Ochrana sdělovacích zařízení</t>
  </si>
  <si>
    <t>{b0ad15ff-b72b-48b7-8c09-3eac0fc6763b}</t>
  </si>
  <si>
    <t>KRYCÍ LIST SOUPISU PRACÍ</t>
  </si>
  <si>
    <t>Objekt:</t>
  </si>
  <si>
    <t>2023-9-1 - SO 01-10-01.05 Železniční svršek v km 195,000-198,301</t>
  </si>
  <si>
    <t>REKAPITULACE ČLENĚNÍ SOUPISU PRACÍ</t>
  </si>
  <si>
    <t>Kód dílu - Popis</t>
  </si>
  <si>
    <t>Cena celkem [CZK]</t>
  </si>
  <si>
    <t>Náklady ze soupisu prací</t>
  </si>
  <si>
    <t>-1</t>
  </si>
  <si>
    <t>HSV - Práce a dodávky HSV</t>
  </si>
  <si>
    <t xml:space="preserve">    5 - Komunikace pozemní</t>
  </si>
  <si>
    <t>OST - Ostatní</t>
  </si>
  <si>
    <t>VRN - Vedlejší rozpočtové náklady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</si>
  <si>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</si>
  <si>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</si>
  <si>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</si>
  <si>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</si>
  <si>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</si>
  <si>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</si>
  <si>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</si>
  <si>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</si>
  <si>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</si>
  <si>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</si>
  <si>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</si>
  <si>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</si>
  <si>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</si>
  <si>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</si>
  <si>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</si>
  <si>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</si>
  <si>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5</t>
  </si>
  <si>
    <t>Komunikace pozemní</t>
  </si>
  <si>
    <t>K</t>
  </si>
  <si>
    <t>5905023020</t>
  </si>
  <si>
    <t>Úprava povrchu stezky rozprostřením štěrkodrtě přes 3 do 5 cm</t>
  </si>
  <si>
    <t>m2</t>
  </si>
  <si>
    <t>4</t>
  </si>
  <si>
    <t>-2019503269</t>
  </si>
  <si>
    <t>VV</t>
  </si>
  <si>
    <t>260*1,3*2</t>
  </si>
  <si>
    <t>5905025110</t>
  </si>
  <si>
    <t>Doplnění stezky štěrkodrtí souvislé</t>
  </si>
  <si>
    <t>m3</t>
  </si>
  <si>
    <t>1276929661</t>
  </si>
  <si>
    <t>676*0,05</t>
  </si>
  <si>
    <t>3</t>
  </si>
  <si>
    <t>5905085045</t>
  </si>
  <si>
    <t>Souvislé čištění KL strojně koleje pražce betonové</t>
  </si>
  <si>
    <t>km</t>
  </si>
  <si>
    <t>1315551492</t>
  </si>
  <si>
    <t>3,28+0,02</t>
  </si>
  <si>
    <t>5905105030</t>
  </si>
  <si>
    <t>Doplnění KL kamenivem souvisle strojně v koleji</t>
  </si>
  <si>
    <t>105109126</t>
  </si>
  <si>
    <t>"vč.zapuštěného KL"3300*2,1*0,3+260*2</t>
  </si>
  <si>
    <t>5905110010</t>
  </si>
  <si>
    <t>Snížení KL pod patou kolejnice v koleji</t>
  </si>
  <si>
    <t>-820514328</t>
  </si>
  <si>
    <t>6</t>
  </si>
  <si>
    <t>5906080015</t>
  </si>
  <si>
    <t>Vystrojení pražce dřevěného s podkladnicovým upevněním čtyři vrtule</t>
  </si>
  <si>
    <t>úl.pl.</t>
  </si>
  <si>
    <t>-313112340</t>
  </si>
  <si>
    <t>"dř.pražce-komplety Skl24 nebo ŽS4"(16+18+76)*2</t>
  </si>
  <si>
    <t>7</t>
  </si>
  <si>
    <t>5906130135</t>
  </si>
  <si>
    <t>Montáž kolejového roštu v ose koleje pražce dřevěné vystrojené, tvar S49, 49E1</t>
  </si>
  <si>
    <t>-542913334</t>
  </si>
  <si>
    <t>0,045+0,02</t>
  </si>
  <si>
    <t>8</t>
  </si>
  <si>
    <t>5906130345</t>
  </si>
  <si>
    <t>Montáž kolejového roštu v ose koleje pražce betonové vystrojené, tvar S49, 49E1</t>
  </si>
  <si>
    <t>1830354234</t>
  </si>
  <si>
    <t>3,28-0,045</t>
  </si>
  <si>
    <t>9</t>
  </si>
  <si>
    <t>5906135035</t>
  </si>
  <si>
    <t>Demontáž kolejového roštu koleje na úložišti pražce dřevěné, tvar S49, T, 49E1</t>
  </si>
  <si>
    <t>961402448</t>
  </si>
  <si>
    <t>0,1+0,02</t>
  </si>
  <si>
    <t>10</t>
  </si>
  <si>
    <t>5906135155</t>
  </si>
  <si>
    <t>Demontáž kolejového roštu koleje na úložišti pražce betonové, tvar S49, T, 49E1</t>
  </si>
  <si>
    <t>-1537859047</t>
  </si>
  <si>
    <t>11</t>
  </si>
  <si>
    <t>5907050120</t>
  </si>
  <si>
    <t>Dělení kolejnic kyslíkem, soustavy S49 nebo T</t>
  </si>
  <si>
    <t>kus</t>
  </si>
  <si>
    <t>1938525589</t>
  </si>
  <si>
    <t>2*134</t>
  </si>
  <si>
    <t>12</t>
  </si>
  <si>
    <t>5908050045</t>
  </si>
  <si>
    <t>Výměna upevnění bezpokladnicového komplety</t>
  </si>
  <si>
    <t>-1204413408</t>
  </si>
  <si>
    <t>"výměna upevnění v přejezdech za antikorozní"(3,6+3,6)/0,6*2</t>
  </si>
  <si>
    <t>13</t>
  </si>
  <si>
    <t>5909032010</t>
  </si>
  <si>
    <t>Přesná úprava GPK koleje směrové a výškové uspořádání pražce dřevěné nebo ocelové</t>
  </si>
  <si>
    <t>133879363</t>
  </si>
  <si>
    <t>14</t>
  </si>
  <si>
    <t>5909032020</t>
  </si>
  <si>
    <t>Přesná úprava GPK koleje směrové a výškové uspořádání pražce betonové</t>
  </si>
  <si>
    <t>1876865461</t>
  </si>
  <si>
    <t>5909030020</t>
  </si>
  <si>
    <t>Následná úprava GPK koleje směrové a výškové uspořádání pražce betonové</t>
  </si>
  <si>
    <t>-1160559326</t>
  </si>
  <si>
    <t>16</t>
  </si>
  <si>
    <t>5909050010</t>
  </si>
  <si>
    <t>Stabilizace kolejového lože koleje nově zřízeného nebo čistého</t>
  </si>
  <si>
    <t>-1644126762</t>
  </si>
  <si>
    <t>17</t>
  </si>
  <si>
    <t>5910015020</t>
  </si>
  <si>
    <t>Odtavovací stykové svařování mobilní svářečkou kolejnic nových délky do 150 m tv. S49</t>
  </si>
  <si>
    <t>svar</t>
  </si>
  <si>
    <t>1519802607</t>
  </si>
  <si>
    <t>"průběžné svary"2*37</t>
  </si>
  <si>
    <t>18</t>
  </si>
  <si>
    <t>5910020130</t>
  </si>
  <si>
    <t>Svařování kolejnic termitem plný předehřev standardní spára svar jednotlivý tv. S49</t>
  </si>
  <si>
    <t>644426143</t>
  </si>
  <si>
    <t>"závěrné svary"2*11</t>
  </si>
  <si>
    <t>19</t>
  </si>
  <si>
    <t>5910035030</t>
  </si>
  <si>
    <t>Dosažení dovolené upínací teploty v BK prodloužením kolejnicového pásu v koleji tv. S49</t>
  </si>
  <si>
    <t>-1063724376</t>
  </si>
  <si>
    <t>20</t>
  </si>
  <si>
    <t>5910040315.R</t>
  </si>
  <si>
    <t>Umožnění volné dilatace kolejnice demontáž upevňovadel s odstraněním kluzných podložek</t>
  </si>
  <si>
    <t>m</t>
  </si>
  <si>
    <t>-825724093</t>
  </si>
  <si>
    <t>5910040415</t>
  </si>
  <si>
    <t>Umožnění volné dilatace kolejnice montáž upevňovadel s odstraněním kluzných podložek</t>
  </si>
  <si>
    <t>-17048764</t>
  </si>
  <si>
    <t>2*3300</t>
  </si>
  <si>
    <t>22</t>
  </si>
  <si>
    <t>5910136010</t>
  </si>
  <si>
    <t>Montáž pražcové kotvy v koleji</t>
  </si>
  <si>
    <t>78137539</t>
  </si>
  <si>
    <t>23</t>
  </si>
  <si>
    <t>5999005010</t>
  </si>
  <si>
    <t>Třídění spojovacích a upevňovacích součástí</t>
  </si>
  <si>
    <t>t</t>
  </si>
  <si>
    <t>-1023174552</t>
  </si>
  <si>
    <t>24</t>
  </si>
  <si>
    <t>5999005020</t>
  </si>
  <si>
    <t>Třídění pražců a kolejnicových podpor</t>
  </si>
  <si>
    <t>2096486286</t>
  </si>
  <si>
    <t>(3180/0,61*0,27)+(120/0,61*0,08)</t>
  </si>
  <si>
    <t>25</t>
  </si>
  <si>
    <t>5999005030</t>
  </si>
  <si>
    <t>Třídění kolejnic</t>
  </si>
  <si>
    <t>-1705049671</t>
  </si>
  <si>
    <t>26</t>
  </si>
  <si>
    <t>5999005060</t>
  </si>
  <si>
    <t>Třídění ostatního materiálu</t>
  </si>
  <si>
    <t>-1528479871</t>
  </si>
  <si>
    <t>"PE a pryž.podl"3</t>
  </si>
  <si>
    <t>27</t>
  </si>
  <si>
    <t>5999010020</t>
  </si>
  <si>
    <t>Vyjmutí a snesení konstrukcí nebo dílů hmotnosti přes 10 do 20 t</t>
  </si>
  <si>
    <t>-503404041</t>
  </si>
  <si>
    <t>(3180*0,585)+(120*0,31)</t>
  </si>
  <si>
    <t>28</t>
  </si>
  <si>
    <t>M</t>
  </si>
  <si>
    <t>5955101000</t>
  </si>
  <si>
    <t>Kamenivo drcené štěrk frakce 31,5/63 třídy BI</t>
  </si>
  <si>
    <t>-1502111142</t>
  </si>
  <si>
    <t>"KL+zapuštěné KL"(3300*2,1*0,3+260*2)*1,8</t>
  </si>
  <si>
    <t>29</t>
  </si>
  <si>
    <t>5955101025.R</t>
  </si>
  <si>
    <t>Kamenivo drcené drť frakce 4/16</t>
  </si>
  <si>
    <t>1377581474</t>
  </si>
  <si>
    <t>33,8*1,8</t>
  </si>
  <si>
    <t>30</t>
  </si>
  <si>
    <t>5956101025</t>
  </si>
  <si>
    <t>Pražec dřevěný příčný vystrojený   dub 2600x260x150 mm</t>
  </si>
  <si>
    <t>-1363969549</t>
  </si>
  <si>
    <t>31</t>
  </si>
  <si>
    <t>5960101000</t>
  </si>
  <si>
    <t>Pražcové kotvy TDHB pro pražec betonový B 91</t>
  </si>
  <si>
    <t>1722002943</t>
  </si>
  <si>
    <t>32</t>
  </si>
  <si>
    <t>5958125010</t>
  </si>
  <si>
    <t>Komplety s antikorozní úpravou ŽS 4 (svěrka ŽS4, šroub RS 1, matice M24, podložka Fe6)</t>
  </si>
  <si>
    <t>-440641970</t>
  </si>
  <si>
    <t>"kolej č.4 P3673"9,6/0,6*4</t>
  </si>
  <si>
    <t>33</t>
  </si>
  <si>
    <t>5958125000</t>
  </si>
  <si>
    <t>Komplety s antikorozní úpravou Skl 14 (svěrka Skl14, vrtule R1, podložka Uls7)</t>
  </si>
  <si>
    <t>26787539</t>
  </si>
  <si>
    <t>(3,6+3,6)/0,6*4</t>
  </si>
  <si>
    <t>34</t>
  </si>
  <si>
    <t>5958128010</t>
  </si>
  <si>
    <t>Komplety ŽS 4 (šroub RS 1, matice M 24, podložka Fe6, svěrka ŽS4)</t>
  </si>
  <si>
    <t>254362746</t>
  </si>
  <si>
    <t>"kolek č.4 mimo P3673"18*4</t>
  </si>
  <si>
    <t>35</t>
  </si>
  <si>
    <t>5958128005</t>
  </si>
  <si>
    <t>Komplety Skl 24 (šroub RS 0, matice M 22, podložka Uls 6)</t>
  </si>
  <si>
    <t>1344924382</t>
  </si>
  <si>
    <t>"dřevěné pražce km 195,698-195,743"76*4</t>
  </si>
  <si>
    <t>OST</t>
  </si>
  <si>
    <t>Ostatní</t>
  </si>
  <si>
    <t>36</t>
  </si>
  <si>
    <t>9902100200</t>
  </si>
  <si>
    <t>Doprava obousměrná mechanizací o nosnosti přes 3,5 t sypanin (kameniva, písku, suti, dlažebních kostek, atd.) do 20 km</t>
  </si>
  <si>
    <t>512</t>
  </si>
  <si>
    <t>391751277</t>
  </si>
  <si>
    <t>"odvoz-odpad ze štěrk.lože+zapuštěné KL"(3300*2,1*0,3+260*1,5)*1,9</t>
  </si>
  <si>
    <t>37</t>
  </si>
  <si>
    <t>9902200200</t>
  </si>
  <si>
    <t>Doprava obousměrná mechanizací o nosnosti přes 3,5 t objemnějšího kusového materiálu (prefabrikátů, stožárů, výhybek, rozvaděčů, vybouraných hmot atd.) do 20 km</t>
  </si>
  <si>
    <t>-1912516376</t>
  </si>
  <si>
    <t>"odvoz pražce, PE a pryž.podložky"1423,279+3</t>
  </si>
  <si>
    <t>38</t>
  </si>
  <si>
    <t>9902300400</t>
  </si>
  <si>
    <t>Doprava jednosměrná mechanizací o nosnosti přes 3,5 t sypanin (kameniva, písku, suti, dlažebních kostek, atd.) do 40 km</t>
  </si>
  <si>
    <t>-874567206</t>
  </si>
  <si>
    <t>"dovoz štěrk"4739,04</t>
  </si>
  <si>
    <t>39</t>
  </si>
  <si>
    <t>9902400800</t>
  </si>
  <si>
    <t>Doprava jednosměrná mechanizací o nosnosti přes 3,5 t objemnějšího kusového materiálu (prefabrikátů, stožárů, výhybek, rozvaděčů, vybouraných hmot atd.) do 150 km</t>
  </si>
  <si>
    <t>1196648389</t>
  </si>
  <si>
    <t>"dovoz-pražce+komplety"1794,04+0,96</t>
  </si>
  <si>
    <t>40</t>
  </si>
  <si>
    <t>9902401100</t>
  </si>
  <si>
    <t>Doprava jednosměrná mechanizací o nosnosti přes 3,5 t objemnějšího kusového materiálu (prefabrikátů, stožárů, výhybek, rozvaděčů, vybouraných hmot atd.) do 300 km</t>
  </si>
  <si>
    <t>-1441774935</t>
  </si>
  <si>
    <t>"dovoz kolejnice"325,97</t>
  </si>
  <si>
    <t>41</t>
  </si>
  <si>
    <t>9902900200</t>
  </si>
  <si>
    <t>Naložení objemnějšího kusového materiálu, vybouraných hmot</t>
  </si>
  <si>
    <t>-970745170</t>
  </si>
  <si>
    <t>"pražce,PE a pryž .podložky"3180/0,61*0,27+120/0,61*0,08+3</t>
  </si>
  <si>
    <t>42</t>
  </si>
  <si>
    <t>9903200100</t>
  </si>
  <si>
    <t>Přeprava mechanizace na místo prováděných prací o hmotnosti přes 12 t přes 50 do 100 km</t>
  </si>
  <si>
    <t>-669849739</t>
  </si>
  <si>
    <t>"dvoucestný bagr, ASP, SSP, DGS"4</t>
  </si>
  <si>
    <t>43</t>
  </si>
  <si>
    <t>9909000110</t>
  </si>
  <si>
    <t>Poplatek za uložení výzisku ze štěrkového lože nekontaminovaného</t>
  </si>
  <si>
    <t>-1577074963</t>
  </si>
  <si>
    <t>4691,1</t>
  </si>
  <si>
    <t>44</t>
  </si>
  <si>
    <t>9909000400</t>
  </si>
  <si>
    <t>Poplatek za likvidaci plastových součástí</t>
  </si>
  <si>
    <t>-917174436</t>
  </si>
  <si>
    <t>"polyethylenové podložky+pryž.podložky"3</t>
  </si>
  <si>
    <t>45</t>
  </si>
  <si>
    <t>9909000500</t>
  </si>
  <si>
    <t>Poplatek uložení odpadu betonových prefabrikátů</t>
  </si>
  <si>
    <t>-1295273289</t>
  </si>
  <si>
    <t>"bet.pražce"3180/0,61*0,27</t>
  </si>
  <si>
    <t>VRN</t>
  </si>
  <si>
    <t>Vedlejší rozpočtové náklady</t>
  </si>
  <si>
    <t>46</t>
  </si>
  <si>
    <t>021101021.R</t>
  </si>
  <si>
    <t>Průzkumné práce pro opravy Geotechnický průzkum doplňující</t>
  </si>
  <si>
    <t>ks</t>
  </si>
  <si>
    <t>-211067383</t>
  </si>
  <si>
    <t>47</t>
  </si>
  <si>
    <t>022111001</t>
  </si>
  <si>
    <t>Geodetické práce Kontrola PPK při směrové a výškové úpravě koleje zaměřením APK trať jednokolejná</t>
  </si>
  <si>
    <t>-985320883</t>
  </si>
  <si>
    <t>2*3,3</t>
  </si>
  <si>
    <t>48</t>
  </si>
  <si>
    <t>022121001.R</t>
  </si>
  <si>
    <t>Geodetické práce Diagnostika technické infrastruktury Vytýčení trasy inženýrských sítí</t>
  </si>
  <si>
    <t>soub</t>
  </si>
  <si>
    <t>-451300523</t>
  </si>
  <si>
    <t>49</t>
  </si>
  <si>
    <t>031101041.R</t>
  </si>
  <si>
    <t>Zařízení a vybavení staveniště vyjma dále jmenované práce včetně opatření na ochranu sousedních pozemků, včetně opatření na ochranu sousedních pozemků, informační tabule, dopravního značení na staveništi aj. při velikosti nákladů přes 20 mil. Kč</t>
  </si>
  <si>
    <t>1270835516</t>
  </si>
  <si>
    <t>2023-9-2 - D.2.1.1.1 Kolejový spodek</t>
  </si>
  <si>
    <t>5904020110</t>
  </si>
  <si>
    <t>Vyřezání křovin porost hustý 6 a více kusů stonků na m2 plochy sklon terénu do 1:2</t>
  </si>
  <si>
    <t>1831501624</t>
  </si>
  <si>
    <t>1350*3"pruh prořezání"</t>
  </si>
  <si>
    <t>5905023030.R</t>
  </si>
  <si>
    <t>Úprava povrchu stezky rozprostřením štěrkodrtě přes 5 do 10 cm</t>
  </si>
  <si>
    <t>-1831679074</t>
  </si>
  <si>
    <t>"rozprostření výzisku do vrstev v rámci pozemků SŽ"(2618+264+2094,55)*0,7/0,1</t>
  </si>
  <si>
    <t>5914005010</t>
  </si>
  <si>
    <t>Rozšíření stezky zemního tělesa dle VL Ž2 přisypávkou zemního tělesa</t>
  </si>
  <si>
    <t>1100375264</t>
  </si>
  <si>
    <t>50*0,75+50*0,25</t>
  </si>
  <si>
    <t>5914035010</t>
  </si>
  <si>
    <t>Zřízení otevřených odvodňovacích zařízení příkopové tvárnice</t>
  </si>
  <si>
    <t>-1111255059</t>
  </si>
  <si>
    <t>5914035150</t>
  </si>
  <si>
    <t>Zřízení otevřených odvodňovacích zařízení příkopového žlabu staveništního prefabrikátu</t>
  </si>
  <si>
    <t>-1116092379</t>
  </si>
  <si>
    <t>5914055010</t>
  </si>
  <si>
    <t>Zřízení krytých odvodňovacích zařízení potrubí trativodu</t>
  </si>
  <si>
    <t>343988278</t>
  </si>
  <si>
    <t>5914055020.R</t>
  </si>
  <si>
    <t>Zřízení krytých odvodňovacích zařízení šachty trativodu</t>
  </si>
  <si>
    <t>1370021533</t>
  </si>
  <si>
    <t>5914055030</t>
  </si>
  <si>
    <t>Zřízení krytých odvodňovacích zařízení svodného potrubí</t>
  </si>
  <si>
    <t>1218304424</t>
  </si>
  <si>
    <t>5914055060</t>
  </si>
  <si>
    <t>Zřízení krytých odvodňovacích zařízení vsakovacího žebra</t>
  </si>
  <si>
    <t>-1647574293</t>
  </si>
  <si>
    <t>5914125030.R</t>
  </si>
  <si>
    <t>Vyrovnání nástupištních desek Sudop</t>
  </si>
  <si>
    <t>1646197843</t>
  </si>
  <si>
    <t>"zastávka Malý Beranov"150</t>
  </si>
  <si>
    <t>5915007020</t>
  </si>
  <si>
    <t>Zásyp jam nebo rýh sypaninou na železničním spodku se zhutněním</t>
  </si>
  <si>
    <t>1900803566</t>
  </si>
  <si>
    <t>(425,7+17,28)/1,8</t>
  </si>
  <si>
    <t>5915010010</t>
  </si>
  <si>
    <t>Těžení zeminy nebo horniny železničního spodku třídy těžitelnosti I skupiny 1</t>
  </si>
  <si>
    <t>-981646676</t>
  </si>
  <si>
    <t>"úprava terénu do sklonu"2094,55</t>
  </si>
  <si>
    <t>5915010020</t>
  </si>
  <si>
    <t>Těžení zeminy nebo horniny železničního spodku třídy těžitelnosti I skupiny 2</t>
  </si>
  <si>
    <t>-749964168</t>
  </si>
  <si>
    <t>"J malé,J velké,TZZ4,vsak.ž.,trativod, šachty, příkp, zazubení"457+880*0,7+345+414+232+3+417+2,66*50</t>
  </si>
  <si>
    <t>5915010040</t>
  </si>
  <si>
    <t>Těžení zeminy nebo horniny železničního spodku třídy těžitelnosti II skupiny 4</t>
  </si>
  <si>
    <t>-1833699462</t>
  </si>
  <si>
    <t>"J vekeé"880*0,3</t>
  </si>
  <si>
    <t>5955101012</t>
  </si>
  <si>
    <t>Kamenivo drcené štěrk frakce 16/32</t>
  </si>
  <si>
    <t>-990337920</t>
  </si>
  <si>
    <t>"vsak.žebro+trativody"1*0,75*180*1,8+0,35*290*1,8</t>
  </si>
  <si>
    <t>5964115005</t>
  </si>
  <si>
    <t>Příkopový žlab tvaru J velký</t>
  </si>
  <si>
    <t>925998481</t>
  </si>
  <si>
    <t>400/2,5</t>
  </si>
  <si>
    <t>5964117005</t>
  </si>
  <si>
    <t>Poklop příkopového žlabu tvaru J velký</t>
  </si>
  <si>
    <t>-32720786</t>
  </si>
  <si>
    <t>160*8</t>
  </si>
  <si>
    <t>5964119010</t>
  </si>
  <si>
    <t>Příkopová tvárnice TZZ 4a</t>
  </si>
  <si>
    <t>-920882562</t>
  </si>
  <si>
    <t>5964133015</t>
  </si>
  <si>
    <t>Geotextilie filtrační</t>
  </si>
  <si>
    <t>-684165837</t>
  </si>
  <si>
    <t>"J žlab velký, vnitřní délka 1.4.m, vnější délka 2m"3,4*432,4"s překryvem 15cm"</t>
  </si>
  <si>
    <t>5964135000</t>
  </si>
  <si>
    <t>Geomříže výztužné</t>
  </si>
  <si>
    <t>-1043402364</t>
  </si>
  <si>
    <t>"dosypání tělesa"75*12</t>
  </si>
  <si>
    <t>5964133005</t>
  </si>
  <si>
    <t>Geotextilie separační</t>
  </si>
  <si>
    <t>895844230</t>
  </si>
  <si>
    <t>5964161005</t>
  </si>
  <si>
    <t>Beton lehce zhutnitelný C 16/20;X0 F5 2 200 2 662</t>
  </si>
  <si>
    <t>1522314159</t>
  </si>
  <si>
    <t>"malý J, velký J, TZZ" 62,11+86,4+36,105</t>
  </si>
  <si>
    <t>5955101035</t>
  </si>
  <si>
    <t>Kamenivo těžené 0/32</t>
  </si>
  <si>
    <t>-1299524740</t>
  </si>
  <si>
    <t>"podsypy"(0,05*0,6*290+0,1*1*1*9)*1,8</t>
  </si>
  <si>
    <t>5955101020</t>
  </si>
  <si>
    <t>Kamenivo drcené štěrkodrť frakce 0/32</t>
  </si>
  <si>
    <t>-662332765</t>
  </si>
  <si>
    <t>"dosypání tělesa"2,86*75*1,8+0,7*25*1,8</t>
  </si>
  <si>
    <t>5964103035</t>
  </si>
  <si>
    <t>Drenážní plastové díly trubka s částečnou perforací DN 250 mm</t>
  </si>
  <si>
    <t>-15191827</t>
  </si>
  <si>
    <t>5964103120</t>
  </si>
  <si>
    <t>Drenážní plastové díly šachta průchozí DN 400/250 1 vtok/1 odtok DN 250 mm</t>
  </si>
  <si>
    <t>109325559</t>
  </si>
  <si>
    <t>5964103135</t>
  </si>
  <si>
    <t>Drenážní plastové díly krytka šachty plastová D 400</t>
  </si>
  <si>
    <t>-2058411006</t>
  </si>
  <si>
    <t>5964104010</t>
  </si>
  <si>
    <t>Kanalizační díly plastové trubka hladká DN 250</t>
  </si>
  <si>
    <t>512236693</t>
  </si>
  <si>
    <t>5964103120.R</t>
  </si>
  <si>
    <t>143923603</t>
  </si>
  <si>
    <t>5964117000</t>
  </si>
  <si>
    <t>Poklop příkopového žlabu tvaru J</t>
  </si>
  <si>
    <t>1512715645</t>
  </si>
  <si>
    <t>265*3</t>
  </si>
  <si>
    <t>9902100100</t>
  </si>
  <si>
    <t>Doprava obousměrná mechanizací o nosnosti přes 3,5 t sypanin (kameniva, písku, suti, dlažebních kostek, atd.) do 10 km</t>
  </si>
  <si>
    <t>-659331193</t>
  </si>
  <si>
    <t>"přemístěn vyzískané hmoty na uložiště"4976,55*0,7</t>
  </si>
  <si>
    <t>-1887737948</t>
  </si>
  <si>
    <t>"odvoz na skládku"4976,55*0,3</t>
  </si>
  <si>
    <t>9902100400</t>
  </si>
  <si>
    <t>Doprava obousměrná mechanizací o nosnosti přes 3,5 t sypanin (kameniva, písku, suti, dlažebních kostek, atd.) do 40 km</t>
  </si>
  <si>
    <t>1597192185</t>
  </si>
  <si>
    <t>"štěrk,beton"425,7+17,28+417,6+184,615*2,2</t>
  </si>
  <si>
    <t>9902100800</t>
  </si>
  <si>
    <t>Doprava obousměrná mechanizací o nosnosti přes 3,5 t sypanin (kameniva, písku, suti, dlažebních kostek, atd.) do 150 km</t>
  </si>
  <si>
    <t>-2082080618</t>
  </si>
  <si>
    <t>"prefabrikáty, trubky, geomříž"0,28+60,9+40,96+26,24+286,4+103,35+0,07</t>
  </si>
  <si>
    <t>9909000100</t>
  </si>
  <si>
    <t>Poplatek za uložení suti nebo hmot na oficiální skládku</t>
  </si>
  <si>
    <t>1403661539</t>
  </si>
  <si>
    <t>4976,55*0,3</t>
  </si>
  <si>
    <t>022101021.R</t>
  </si>
  <si>
    <t>Geodetické práce Geodetické práce po ukončení opravy</t>
  </si>
  <si>
    <t>kpl</t>
  </si>
  <si>
    <t>-1475994819</t>
  </si>
  <si>
    <t>023131001.R</t>
  </si>
  <si>
    <t>Projektové práce Dokumentace skutečného provedení železničního svršku a spodku</t>
  </si>
  <si>
    <t>331076347</t>
  </si>
  <si>
    <t>2023-9-3 - SO 14-01.05 Výstroj trati v km 195,000-198,301</t>
  </si>
  <si>
    <t>5912030090</t>
  </si>
  <si>
    <t>Demontáž návěstidla včetně sloupku a patky</t>
  </si>
  <si>
    <t>-493423494</t>
  </si>
  <si>
    <t>5912035070</t>
  </si>
  <si>
    <t>Montáž návěstidla lichoběžníkové tabule</t>
  </si>
  <si>
    <t>1984702099</t>
  </si>
  <si>
    <t>5912035090</t>
  </si>
  <si>
    <t>Montáž návěstidla staničníku</t>
  </si>
  <si>
    <t>-199563686</t>
  </si>
  <si>
    <t>591204502R</t>
  </si>
  <si>
    <t>Montáž návěstidla včetně sloupku a patky Vzdálenostní upozorňovadlo</t>
  </si>
  <si>
    <t>795830446</t>
  </si>
  <si>
    <t>5912045030</t>
  </si>
  <si>
    <t>Montáž návěstidla včetně sloupku a patky předvěstníku</t>
  </si>
  <si>
    <t>31757242</t>
  </si>
  <si>
    <t>5912045040</t>
  </si>
  <si>
    <t>Montáž návěstidla včetně sloupku a patky rychlostníku</t>
  </si>
  <si>
    <t>-2141761805</t>
  </si>
  <si>
    <t>5912045050</t>
  </si>
  <si>
    <t>Montáž návěstidla včetně sloupku a patky sklonovníku</t>
  </si>
  <si>
    <t>-1726769803</t>
  </si>
  <si>
    <t>5912045080</t>
  </si>
  <si>
    <t>Montáž návěstidla včetně sloupku a patky výstražného kolíku</t>
  </si>
  <si>
    <t>-1018046563</t>
  </si>
  <si>
    <t>5912045090</t>
  </si>
  <si>
    <t>Montáž návěstidla včetně sloupku a patky staničníku</t>
  </si>
  <si>
    <t>321190161</t>
  </si>
  <si>
    <t>5912045100</t>
  </si>
  <si>
    <t>Montáž návěstidla včetně sloupku a patky tabule před zastávkou</t>
  </si>
  <si>
    <t>765497155</t>
  </si>
  <si>
    <t>5912045110</t>
  </si>
  <si>
    <t>Montáž návěstidla včetně sloupku a patky konce nástupiště</t>
  </si>
  <si>
    <t>1884216711</t>
  </si>
  <si>
    <t>5912050120</t>
  </si>
  <si>
    <t>Staničení demontáž hektometrovníku</t>
  </si>
  <si>
    <t>-300391573</t>
  </si>
  <si>
    <t>5912050220</t>
  </si>
  <si>
    <t>Staničení montáž hektometrovníku</t>
  </si>
  <si>
    <t>964170606</t>
  </si>
  <si>
    <t>591205502R</t>
  </si>
  <si>
    <t>Úprava kamenného měřičského bodu</t>
  </si>
  <si>
    <t>-1879349989</t>
  </si>
  <si>
    <t>5912065020</t>
  </si>
  <si>
    <t>Montáž bodu ŽBP hřebové značky</t>
  </si>
  <si>
    <t>2000450983</t>
  </si>
  <si>
    <t>5962101050</t>
  </si>
  <si>
    <t>Návěstidlo tabule před zastávkou</t>
  </si>
  <si>
    <t>-1509185210</t>
  </si>
  <si>
    <t>5962101110</t>
  </si>
  <si>
    <t>Návěstidlo sklonovník reflexní</t>
  </si>
  <si>
    <t>-1397808242</t>
  </si>
  <si>
    <t>5962101105</t>
  </si>
  <si>
    <t>Návěstidlo staničník 480x610 pozink dvoumístný</t>
  </si>
  <si>
    <t>-2030572726</t>
  </si>
  <si>
    <t>5962101010</t>
  </si>
  <si>
    <t>Návěstidlo rychlostník - obdélník</t>
  </si>
  <si>
    <t>440063474</t>
  </si>
  <si>
    <t>5962101045</t>
  </si>
  <si>
    <t>Návěstidlo konec nástupiště</t>
  </si>
  <si>
    <t>768050431</t>
  </si>
  <si>
    <t>5962101090</t>
  </si>
  <si>
    <t>Návěstidlo sloupek s návěstí pískejte</t>
  </si>
  <si>
    <t>1260022939</t>
  </si>
  <si>
    <t>5962113005</t>
  </si>
  <si>
    <t>Sloupek ocelový pozinkovaný 60 mm</t>
  </si>
  <si>
    <t>1304847070</t>
  </si>
  <si>
    <t>5962114020</t>
  </si>
  <si>
    <t>Výstroj sloupku víčko plast 60 mm</t>
  </si>
  <si>
    <t>431783027</t>
  </si>
  <si>
    <t>5962114000</t>
  </si>
  <si>
    <t>Výstroj sloupku objímka 50 až 100 mm kompletní</t>
  </si>
  <si>
    <t>-375019432</t>
  </si>
  <si>
    <t>596211402R</t>
  </si>
  <si>
    <t>Výstroj sloupku patka betonová</t>
  </si>
  <si>
    <t>1626091526</t>
  </si>
  <si>
    <t>5962101120</t>
  </si>
  <si>
    <t>Návěstidlo hektometrovník železobetonový se znaky</t>
  </si>
  <si>
    <t>-1542988824</t>
  </si>
  <si>
    <t>5962119015</t>
  </si>
  <si>
    <t>Zajištění PPK hřebová litinová značka</t>
  </si>
  <si>
    <t>-1779591210</t>
  </si>
  <si>
    <t>7592701545</t>
  </si>
  <si>
    <t>Upozorňovadla, značky Návěsti označující místo na trati Štít návěstní 'předvěstník''  (HM0404129995002)</t>
  </si>
  <si>
    <t>-684056348</t>
  </si>
  <si>
    <t>5964161000</t>
  </si>
  <si>
    <t>Beton lehce zhutnitelný C 12/15;X0 F5 2 080 2 517</t>
  </si>
  <si>
    <t>661120220</t>
  </si>
  <si>
    <t>4*0,5*0,2*0,2</t>
  </si>
  <si>
    <t>Součet</t>
  </si>
  <si>
    <t>5962107000</t>
  </si>
  <si>
    <t>Piktogramy zákaz vstupu</t>
  </si>
  <si>
    <t>-1613448061</t>
  </si>
  <si>
    <t>759270154R</t>
  </si>
  <si>
    <t>37381542</t>
  </si>
  <si>
    <t>7592820130</t>
  </si>
  <si>
    <t>Součásti výstražníku Kříž výstr.jednokolej.reflexní A32a bez zvýraznění (CV002639004)</t>
  </si>
  <si>
    <t>1125008178</t>
  </si>
  <si>
    <t>7592820150</t>
  </si>
  <si>
    <t>Součásti výstražníku Kříž výstr.vícekolej.reflexní A32b bez zvýraznění (CV002649004)</t>
  </si>
  <si>
    <t>-398462965</t>
  </si>
  <si>
    <t>759282024R</t>
  </si>
  <si>
    <t>Součásti výstražníku nálepka čísla přejezdu</t>
  </si>
  <si>
    <t>1454725210</t>
  </si>
  <si>
    <t>5913322010</t>
  </si>
  <si>
    <t>Demontáž svislé dopravní značky bez sloupku</t>
  </si>
  <si>
    <t>-168037546</t>
  </si>
  <si>
    <t>Odstranění výstražných křížů z výstražníků</t>
  </si>
  <si>
    <t>5913323010</t>
  </si>
  <si>
    <t>Montáž svislé dopravní značky bez sloupku</t>
  </si>
  <si>
    <t>-913615802</t>
  </si>
  <si>
    <t>Značky A32a, A32b</t>
  </si>
  <si>
    <t>4+2</t>
  </si>
  <si>
    <t>Doprava obousměrná (např. dodávek z vlastních zásob zhotovitele nebo objednatele nebo výzisku) mechanizací o nosnosti přes 3,5 t sypanin (kameniva, písku, suti, dlažebních kostek, atd.) do 20 km</t>
  </si>
  <si>
    <t>262144</t>
  </si>
  <si>
    <t>-1627322609</t>
  </si>
  <si>
    <t>Odvoz na skládku</t>
  </si>
  <si>
    <t>25*0,157"hektometrovníky</t>
  </si>
  <si>
    <t>0,825 "demont návěsti</t>
  </si>
  <si>
    <t>Doprava jednosměrná (např. nakupovaného materiálu) mechanizací o nosnosti přes 3,5 t objemnějšího kusového materiálu (prefabrikátů, stožárů, výhybek, rozvaděčů, vybouraných hmot atd.) do 150 km</t>
  </si>
  <si>
    <t>928219973</t>
  </si>
  <si>
    <t>Hektometrovníky</t>
  </si>
  <si>
    <t>2,512</t>
  </si>
  <si>
    <t>9909000600</t>
  </si>
  <si>
    <t>Poplatek za recyklaci odpadu (asfaltové směsi, kusový beton)</t>
  </si>
  <si>
    <t>1439978372</t>
  </si>
  <si>
    <t>Hektometrovníky + betonová suť</t>
  </si>
  <si>
    <t>(25*0,157)+(11*0,022*2,5)</t>
  </si>
  <si>
    <t>023111001</t>
  </si>
  <si>
    <t>Projektové práce Technický projekt zajištění PPK bez optimalizace nivelety/osy koleje trať jednokolejná zaměření ZZ</t>
  </si>
  <si>
    <t>1624594562</t>
  </si>
  <si>
    <t>4+1</t>
  </si>
  <si>
    <t>2023-9-4 - SO 01-13-02 Železniční přejezd P3671 v ev. km 196,071</t>
  </si>
  <si>
    <t xml:space="preserve">    2 - Zakládání</t>
  </si>
  <si>
    <t>PSV - Práce a dodávky PSV</t>
  </si>
  <si>
    <t xml:space="preserve">    767 - Konstrukce zámečnické</t>
  </si>
  <si>
    <t>5963104035</t>
  </si>
  <si>
    <t>Přejezd železobetonový kompletní sestava</t>
  </si>
  <si>
    <t>1617662516</t>
  </si>
  <si>
    <t>5964151025</t>
  </si>
  <si>
    <t>Dlažba zámková pro nevidomé cihla</t>
  </si>
  <si>
    <t>-121430743</t>
  </si>
  <si>
    <t>5964151005</t>
  </si>
  <si>
    <t>Dlažba zámková hladká kostka</t>
  </si>
  <si>
    <t>2083079413</t>
  </si>
  <si>
    <t>5964159005</t>
  </si>
  <si>
    <t>Obrubník chodníkový</t>
  </si>
  <si>
    <t>1216218866</t>
  </si>
  <si>
    <t>596412300R</t>
  </si>
  <si>
    <t>Odvodňovací žlab s mříží</t>
  </si>
  <si>
    <t>-1440200198</t>
  </si>
  <si>
    <t>1369411307</t>
  </si>
  <si>
    <t>33,69*0,15*1,7</t>
  </si>
  <si>
    <t>6,75*0,25*1,7</t>
  </si>
  <si>
    <t>5955101013</t>
  </si>
  <si>
    <t>Kamenivo drcené štěrkodrť frakce 0/4</t>
  </si>
  <si>
    <t>1611321398</t>
  </si>
  <si>
    <t>Ložní vrstva dlažby</t>
  </si>
  <si>
    <t>33,690*0,03*1,7</t>
  </si>
  <si>
    <t>5964161020</t>
  </si>
  <si>
    <t>Beton lehce zhutnitelný C 25/30;X0 F5 2 395 2 898</t>
  </si>
  <si>
    <t>-1915970537</t>
  </si>
  <si>
    <t>Podkladní beton pod základové prahy</t>
  </si>
  <si>
    <t>2*0,022*3,897</t>
  </si>
  <si>
    <t>711562529</t>
  </si>
  <si>
    <t>Podkladní beton pod odvodňovací žlab</t>
  </si>
  <si>
    <t>2*0,039*2,649</t>
  </si>
  <si>
    <t>Betonové lože pro obrubníky</t>
  </si>
  <si>
    <t>0,05*33,436</t>
  </si>
  <si>
    <t>5963140000</t>
  </si>
  <si>
    <t>Závěrná zídka závěrný práh BR 13-120</t>
  </si>
  <si>
    <t>1260240263</t>
  </si>
  <si>
    <t>Zakládání</t>
  </si>
  <si>
    <t>279113134R</t>
  </si>
  <si>
    <t>Základová zeď tl přes 250 do 300 mm z tvárnic ztraceného bednění včetně výplně z betonu tř. C 16/20</t>
  </si>
  <si>
    <t>-1840030429</t>
  </si>
  <si>
    <t>12*0,25*0,5</t>
  </si>
  <si>
    <t>279361821R</t>
  </si>
  <si>
    <t>Výztuž základových zdí nosných betonářskou ocelí 10 505</t>
  </si>
  <si>
    <t>-90646374</t>
  </si>
  <si>
    <t>Výztuž do bednících tvárnic</t>
  </si>
  <si>
    <t>23*0,617/1000</t>
  </si>
  <si>
    <t>573191111</t>
  </si>
  <si>
    <t>Postřik infiltrační kationaktivní emulzí v množství 1 kg/m2</t>
  </si>
  <si>
    <t>49403435</t>
  </si>
  <si>
    <t>574381111R</t>
  </si>
  <si>
    <t>Penetrační makadam hrubý PMH tl 50 mm</t>
  </si>
  <si>
    <t>1525348705</t>
  </si>
  <si>
    <t xml:space="preserve">Obrusná vrstva </t>
  </si>
  <si>
    <t>6,750</t>
  </si>
  <si>
    <t>5913060010</t>
  </si>
  <si>
    <t>Demontáž dílů betonové přejezdové konstrukce vnějšího panelu</t>
  </si>
  <si>
    <t>-259038270</t>
  </si>
  <si>
    <t>5913060020</t>
  </si>
  <si>
    <t>Demontáž dílů betonové přejezdové konstrukce vnitřního panelu</t>
  </si>
  <si>
    <t>-498819802</t>
  </si>
  <si>
    <t>5913075030</t>
  </si>
  <si>
    <t>Montáž betonové přejezdové konstrukce část vnější a vnitřní včetně závěrných zídek</t>
  </si>
  <si>
    <t>601171270</t>
  </si>
  <si>
    <t>5913285035</t>
  </si>
  <si>
    <t>Montáž dílů komunikace ze zámkové dlažby uložení v podsypu</t>
  </si>
  <si>
    <t>-556920097</t>
  </si>
  <si>
    <t>Šedá dlažba 6mm</t>
  </si>
  <si>
    <t>33,69</t>
  </si>
  <si>
    <t>Varovný pás</t>
  </si>
  <si>
    <t>5,54*0,4</t>
  </si>
  <si>
    <t>5913285210</t>
  </si>
  <si>
    <t>Montáž dílů komunikace obrubníku uložení v betonu</t>
  </si>
  <si>
    <t>2137249519</t>
  </si>
  <si>
    <t>1685914007</t>
  </si>
  <si>
    <t>Rozšíření tělesa pěší komunikace</t>
  </si>
  <si>
    <t>1,566</t>
  </si>
  <si>
    <t>5914035510</t>
  </si>
  <si>
    <t>Zřízení otevřených odvodňovacích zařízení silničního žlabu s mřížkou</t>
  </si>
  <si>
    <t>1483778899</t>
  </si>
  <si>
    <t>5914075010</t>
  </si>
  <si>
    <t>Zřízení konstrukční vrstvy pražcového podloží bez geomateriálu tl. 0,15 m</t>
  </si>
  <si>
    <t>91002077</t>
  </si>
  <si>
    <t>Podkladní vrstva ze štěrkodrti 0/32</t>
  </si>
  <si>
    <t>33,690</t>
  </si>
  <si>
    <t>5914075020</t>
  </si>
  <si>
    <t>Zřízení konstrukční vrstvy pražcového podloží bez geomateriálu tl. 0,30 m</t>
  </si>
  <si>
    <t>-54030613</t>
  </si>
  <si>
    <t>Podkladní vrstva ze štěrkodti 0/32 do komunikace v tl. 0,25m</t>
  </si>
  <si>
    <t>6,75</t>
  </si>
  <si>
    <t>Těžení zeminy nebo horniny železničního spodku v hornině třídy těžitelnosti I skupiny 1</t>
  </si>
  <si>
    <t>-635939834</t>
  </si>
  <si>
    <t>Výkop pro konstrukci komunikace</t>
  </si>
  <si>
    <t>(38,465*0,24)+(7,35*0,3)+(1,858*0,43)</t>
  </si>
  <si>
    <t>5915020010</t>
  </si>
  <si>
    <t>Povrchová úprava plochy železničního spodku</t>
  </si>
  <si>
    <t>2021320018</t>
  </si>
  <si>
    <t>Úprava zemní pláně pod komunikací</t>
  </si>
  <si>
    <t>47,673</t>
  </si>
  <si>
    <t>PSV</t>
  </si>
  <si>
    <t>Práce a dodávky PSV</t>
  </si>
  <si>
    <t>767</t>
  </si>
  <si>
    <t>Konstrukce zámečnické</t>
  </si>
  <si>
    <t>767163121R</t>
  </si>
  <si>
    <t>Montáž přímého kovového zábradlí z dílců do betonu v rovině</t>
  </si>
  <si>
    <t>-691058290</t>
  </si>
  <si>
    <t>5534228R</t>
  </si>
  <si>
    <t>Zábradlí trubkové, vodorovná madla</t>
  </si>
  <si>
    <t>-1604991761</t>
  </si>
  <si>
    <t>-763412949</t>
  </si>
  <si>
    <t>Odtěžená zemina</t>
  </si>
  <si>
    <t>24,472</t>
  </si>
  <si>
    <t>Doprava obousměrná (např. dodávek z vlastních zásob zhotovitele nebo objednatele nebo výzisku) mechanizací o nosnosti přes 3,5 t objemnějšího kusového materiálu (prefabrikátů, stožárů, výhybek, rozvaděčů, vybouraných hmot atd.) do 20 km</t>
  </si>
  <si>
    <t>-878422367</t>
  </si>
  <si>
    <t>Odvoz panelů na skládku</t>
  </si>
  <si>
    <t>3,18</t>
  </si>
  <si>
    <t>9902300200</t>
  </si>
  <si>
    <t>Doprava jednosměrná (např. nakupovaného materiálu) mechanizací o nosnosti přes 3,5 t sypanin (kameniva, písku, suti, dlažebních kostek, atd.) do 20 km</t>
  </si>
  <si>
    <t>1937292603</t>
  </si>
  <si>
    <t>štěrkodrť 0/32</t>
  </si>
  <si>
    <t>11,46</t>
  </si>
  <si>
    <t>drť 0/4</t>
  </si>
  <si>
    <t>1,718</t>
  </si>
  <si>
    <t>beton C16/20</t>
  </si>
  <si>
    <t>4,198</t>
  </si>
  <si>
    <t>Beton C25/30</t>
  </si>
  <si>
    <t>0,415</t>
  </si>
  <si>
    <t>9902400200</t>
  </si>
  <si>
    <t>Doprava jednosměrná (např. nakupovaného materiálu) mechanizací o nosnosti přes 3,5 t objemnějšího kusového materiálu (prefabrikátů, stožárů, výhybek, rozvaděčů, vybouraných hmot atd.) do 20 km</t>
  </si>
  <si>
    <t>-870206291</t>
  </si>
  <si>
    <t>Dlažba +obrubníky</t>
  </si>
  <si>
    <t>5,41+0,67</t>
  </si>
  <si>
    <t>9902400700</t>
  </si>
  <si>
    <t>Doprava jednosměrná (např. nakupovaného materiálu) mechanizací o nosnosti přes 3,5 t objemnějšího kusového materiálu (prefabrikátů, stožárů, výhybek, rozvaděčů, vybouraných hmot atd.) do 100 km</t>
  </si>
  <si>
    <t>1175704440</t>
  </si>
  <si>
    <t>Doprava přejezdu vč. z.z. a základových prahů</t>
  </si>
  <si>
    <t>9902900100</t>
  </si>
  <si>
    <t>Naložení sypanin, drobného kusového materiálu, suti</t>
  </si>
  <si>
    <t>1984100610</t>
  </si>
  <si>
    <t>Výkop k odvozu na skládku</t>
  </si>
  <si>
    <t>12,236*2</t>
  </si>
  <si>
    <t>-651064148</t>
  </si>
  <si>
    <t>Panely k odvozu na skládku</t>
  </si>
  <si>
    <t>3,180</t>
  </si>
  <si>
    <t>1623512640</t>
  </si>
  <si>
    <t>Zemina z odkopu pro zřízení komunikace</t>
  </si>
  <si>
    <t>-1051629834</t>
  </si>
  <si>
    <t>Demontované přejezdové panely</t>
  </si>
  <si>
    <t>8,479*0,15*2,5</t>
  </si>
  <si>
    <t>033111001</t>
  </si>
  <si>
    <t>Provozní vlivy Výluka silničního provozu se zajištěním objížďky</t>
  </si>
  <si>
    <t>Kč</t>
  </si>
  <si>
    <t>110804636</t>
  </si>
  <si>
    <t>2023-9-5 - SO 01-13-02 Železniční přejezd P3672 v ev. km 196,896</t>
  </si>
  <si>
    <t>1253455030</t>
  </si>
  <si>
    <t>269721545</t>
  </si>
  <si>
    <t>1470182863</t>
  </si>
  <si>
    <t>2082553156</t>
  </si>
  <si>
    <t>1813740706</t>
  </si>
  <si>
    <t>2*2,5</t>
  </si>
  <si>
    <t>2013263759</t>
  </si>
  <si>
    <t>34,964*0,15*1,7</t>
  </si>
  <si>
    <t>701860135</t>
  </si>
  <si>
    <t>34,964*0,03*1,7</t>
  </si>
  <si>
    <t>5964161010</t>
  </si>
  <si>
    <t>Beton lehce zhutnitelný C 20/25;X0 F5 2 285 2 765</t>
  </si>
  <si>
    <t>1211407554</t>
  </si>
  <si>
    <t>2*0,022*3,862</t>
  </si>
  <si>
    <t>-1616020382</t>
  </si>
  <si>
    <t>2*0,0385*2,25</t>
  </si>
  <si>
    <t>0,05*33,261</t>
  </si>
  <si>
    <t>Podkladní beton pod propustky</t>
  </si>
  <si>
    <t>0,383*6,949+0,383*6,913</t>
  </si>
  <si>
    <t>-1579807610</t>
  </si>
  <si>
    <t>5955101045</t>
  </si>
  <si>
    <t>Lomový kámen tříděný pro rovnaniny</t>
  </si>
  <si>
    <t>-233458565</t>
  </si>
  <si>
    <t>2*1,7</t>
  </si>
  <si>
    <t>59223023R</t>
  </si>
  <si>
    <t>trouba betonová hrdlová DN 600</t>
  </si>
  <si>
    <t>1082768234</t>
  </si>
  <si>
    <t>7+7</t>
  </si>
  <si>
    <t>273362021R</t>
  </si>
  <si>
    <t>Výztuž základových desek svařovanými sítěmi Kari</t>
  </si>
  <si>
    <t>1254575052</t>
  </si>
  <si>
    <t>Výztuž podkladní vrstvy pod roury propustků</t>
  </si>
  <si>
    <t>2*(6,949*1+6,913*1)*7,9/1000</t>
  </si>
  <si>
    <t>-1059920376</t>
  </si>
  <si>
    <t>1641741354</t>
  </si>
  <si>
    <t>164995938</t>
  </si>
  <si>
    <t>-1101950021</t>
  </si>
  <si>
    <t>34,964</t>
  </si>
  <si>
    <t>5,5*0,4</t>
  </si>
  <si>
    <t>-2057935980</t>
  </si>
  <si>
    <t>5914035470</t>
  </si>
  <si>
    <t>Zřízení otevřených odvodňovacích zařízení trativodní výusť z lomového kamene</t>
  </si>
  <si>
    <t>-1758481683</t>
  </si>
  <si>
    <t>Čela propustků</t>
  </si>
  <si>
    <t>4*1,5</t>
  </si>
  <si>
    <t>-1517524918</t>
  </si>
  <si>
    <t>2068948229</t>
  </si>
  <si>
    <t>Propustky z betonové roury</t>
  </si>
  <si>
    <t>6,949+6,913</t>
  </si>
  <si>
    <t>492109058</t>
  </si>
  <si>
    <t>437258643</t>
  </si>
  <si>
    <t>2,636*6,949+3,143*6,913</t>
  </si>
  <si>
    <t>480002269</t>
  </si>
  <si>
    <t>35,617*0,151</t>
  </si>
  <si>
    <t>Výkop pro zabudování propustů</t>
  </si>
  <si>
    <t>3,601*6,949+4,108*6,913</t>
  </si>
  <si>
    <t>651770372</t>
  </si>
  <si>
    <t>35,617</t>
  </si>
  <si>
    <t>155375646</t>
  </si>
  <si>
    <t>1680168260</t>
  </si>
  <si>
    <t>1,4+1,4</t>
  </si>
  <si>
    <t>1725541475</t>
  </si>
  <si>
    <t>37,51</t>
  </si>
  <si>
    <t>192383566</t>
  </si>
  <si>
    <t>2,813</t>
  </si>
  <si>
    <t>1370204645</t>
  </si>
  <si>
    <t>8,916</t>
  </si>
  <si>
    <t>1,783</t>
  </si>
  <si>
    <t>Lomový kámen</t>
  </si>
  <si>
    <t>3,4</t>
  </si>
  <si>
    <t>15,962</t>
  </si>
  <si>
    <t>0,413</t>
  </si>
  <si>
    <t>-202230258</t>
  </si>
  <si>
    <t>5,58+2,124</t>
  </si>
  <si>
    <t>Betonové trouby a žlab</t>
  </si>
  <si>
    <t>7,37+0,175</t>
  </si>
  <si>
    <t>689018491</t>
  </si>
  <si>
    <t>-1448911074</t>
  </si>
  <si>
    <t>(5,378+53,422-40,045)*2</t>
  </si>
  <si>
    <t>-67329023</t>
  </si>
  <si>
    <t>1410810050</t>
  </si>
  <si>
    <t>1415897772</t>
  </si>
  <si>
    <t>7,5*0,15*2,5</t>
  </si>
  <si>
    <t>2128624579</t>
  </si>
  <si>
    <t>2023-9-6 - PS 21-02-25 Přeložky a ochrany kabalizace zabezpečovacího zařízení</t>
  </si>
  <si>
    <t>.1 - Přeložka</t>
  </si>
  <si>
    <t>O1 - Zemní práce</t>
  </si>
  <si>
    <t>.1</t>
  </si>
  <si>
    <t>Přeložka</t>
  </si>
  <si>
    <t>75A151</t>
  </si>
  <si>
    <t>KABEL METALICKÝ SE STÍNĚNÍM DO 12 PÁRŮ - DODÁVKA</t>
  </si>
  <si>
    <t>KMPÁR</t>
  </si>
  <si>
    <t>1696868852</t>
  </si>
  <si>
    <t>75A161</t>
  </si>
  <si>
    <t>KABEL METALICKÝ SE STÍNĚNÍM PŘES 12 PÁRŮ - DODÁVKA</t>
  </si>
  <si>
    <t>-842998104</t>
  </si>
  <si>
    <t>75A237</t>
  </si>
  <si>
    <t>ZATAŽENÍ A SPOJKOVÁNÍ KABELŮ SE STÍNĚNÍM DO 12 PÁRŮ - MONTÁŽ</t>
  </si>
  <si>
    <t>-1005968011</t>
  </si>
  <si>
    <t>75A238</t>
  </si>
  <si>
    <t>ZATAŽENÍ A SPOJKOVÁNÍ KABELŮ SE STÍNĚNÍM DO 12 PÁRŮ - DEMONTÁŽ</t>
  </si>
  <si>
    <t>755675460</t>
  </si>
  <si>
    <t>75A247</t>
  </si>
  <si>
    <t>ZATAŽENÍ A SPOJKOVÁNÍ KABELŮ SE STÍNĚNÍM PŘES 12 PÁRŮ - MONTÁŽ</t>
  </si>
  <si>
    <t>-1581338689</t>
  </si>
  <si>
    <t>75A248</t>
  </si>
  <si>
    <t>ZATAŽENÍ A SPOJKOVÁNÍ KABELŮ SE STÍNĚNÍM PŘES 12 PÁRŮ - DEMONTÁŽ</t>
  </si>
  <si>
    <t>2007072454</t>
  </si>
  <si>
    <t>75C867</t>
  </si>
  <si>
    <t>KOMPLETNÍ SADA PROPOJEK DVOJICE STYKOVÝCH TRANSFORMÁTORŮ - MONTÁŽ</t>
  </si>
  <si>
    <t>KUS</t>
  </si>
  <si>
    <t>1609269474</t>
  </si>
  <si>
    <t>75C868</t>
  </si>
  <si>
    <t>KOMPLETNÍ SADA PROPOJEK DVOJICE STYKOVÝCH TRANSFORMÁTORŮ - DEMONTÁŽ</t>
  </si>
  <si>
    <t>-1087719286</t>
  </si>
  <si>
    <t>75C917</t>
  </si>
  <si>
    <t>SNÍMAČ POČÍTAČE NÁPRAV - MONTÁŽ</t>
  </si>
  <si>
    <t>1567285850</t>
  </si>
  <si>
    <t>75C918</t>
  </si>
  <si>
    <t>SNÍMAČ POČÍTAČE NÁPRAV - DEMONTÁŽ</t>
  </si>
  <si>
    <t>982854272</t>
  </si>
  <si>
    <t>75E117</t>
  </si>
  <si>
    <t>DOZOR PRACOVNÍKŮ PROVOZOVATELE PŘI PRÁCI NA ŽIVÉM ZAŘÍZENÍ</t>
  </si>
  <si>
    <t>HOD</t>
  </si>
  <si>
    <t>527919551</t>
  </si>
  <si>
    <t>75E127</t>
  </si>
  <si>
    <t>CELKOVÁ PROHLÍDKA ZAŘÍZENÍ A VYHOTOVENÍ REVIZNÍ ZPRÁVY</t>
  </si>
  <si>
    <t>438149108</t>
  </si>
  <si>
    <t>75E157</t>
  </si>
  <si>
    <t>PŘEZKOUŠENÍ A REGULACE NÁVĚSTIDEL</t>
  </si>
  <si>
    <t>-573590782</t>
  </si>
  <si>
    <t>75E1B7</t>
  </si>
  <si>
    <t>REGULACE A ZKOUŠENÍ ZABEZPEČOVACÍHO ZAŘÍZENÍ</t>
  </si>
  <si>
    <t>1686372132</t>
  </si>
  <si>
    <t>75I321</t>
  </si>
  <si>
    <t>KABEL ZEMNÍ DVOUPLÁŠŤOVÝ S PANCÍŘEM PRŮMĚRU ŽÍLY 0,8 MM DO 5XN</t>
  </si>
  <si>
    <t>KMČTYŘKA</t>
  </si>
  <si>
    <t>-322742145</t>
  </si>
  <si>
    <t>75I32Y</t>
  </si>
  <si>
    <t>KABEL ZEMNÍ DVOUPLÁŠŤOVÝ S PANCÍŘEM PRŮMĚRU ŽÍLY 0,8 MM - DEMONTÁŽ</t>
  </si>
  <si>
    <t>904299158</t>
  </si>
  <si>
    <t>75II21</t>
  </si>
  <si>
    <t>SPOJKA PRO CELOPLASTOVÉ KABELY S PANCÍŘEM DO 100 ŽIL</t>
  </si>
  <si>
    <t>-792219007</t>
  </si>
  <si>
    <t>75IL71R</t>
  </si>
  <si>
    <t>KABELOVÁ KNIHA - VYHOTOVENÍ</t>
  </si>
  <si>
    <t>-506850631</t>
  </si>
  <si>
    <t>O1</t>
  </si>
  <si>
    <t>Zemní práce</t>
  </si>
  <si>
    <t>13283</t>
  </si>
  <si>
    <t>HLOUBENÍ RÝH ŠÍŘ DO 2M PAŽ I NEPAŽ TŘ. II</t>
  </si>
  <si>
    <t>M3</t>
  </si>
  <si>
    <t>-1034718083</t>
  </si>
  <si>
    <t>17411</t>
  </si>
  <si>
    <t>ZÁSYP JAM A RÝH ZEMINOU SE ZHUTNĚNÍM</t>
  </si>
  <si>
    <t>1580021871</t>
  </si>
  <si>
    <t>512550</t>
  </si>
  <si>
    <t>KOLEJOVÉ LOŽE - ZŘÍZENÍ Z KAMENIVA HRUBÉHO DRCENÉHO (ŠTĚRK)</t>
  </si>
  <si>
    <t>1896648153</t>
  </si>
  <si>
    <t>701003</t>
  </si>
  <si>
    <t>BETONOVÝ OZNAČNÍK</t>
  </si>
  <si>
    <t>374627589</t>
  </si>
  <si>
    <t>701004</t>
  </si>
  <si>
    <t>VYHLEDÁVACÍ MARKER ZEMNÍ</t>
  </si>
  <si>
    <t>-1088792402</t>
  </si>
  <si>
    <t>701011R</t>
  </si>
  <si>
    <t>VYTYČENÍ TRASY</t>
  </si>
  <si>
    <t>1072026914</t>
  </si>
  <si>
    <t>701ADCR</t>
  </si>
  <si>
    <t>GEODETICKÉ ZAMĚŘENÍ TRASY</t>
  </si>
  <si>
    <t>-520062641</t>
  </si>
  <si>
    <t>702112</t>
  </si>
  <si>
    <t>KABELOVÝ ŽLAB ZEMNÍ VČETNĚ KRYTU SVĚTLÉ ŠÍŘKY PŘES 120 DO 250 MM</t>
  </si>
  <si>
    <t>-145441472</t>
  </si>
  <si>
    <t>702212</t>
  </si>
  <si>
    <t>KABELOVÁ CHRÁNIČKA ZEMNÍ DN PŘES 100 DO 200 MM</t>
  </si>
  <si>
    <t>-1202366411</t>
  </si>
  <si>
    <t>702312</t>
  </si>
  <si>
    <t>ZAKRYTÍ KABELŮ VÝSTRAŽNOU FÓLIÍ ŠÍŘKY PŘES 20 DO 40 CM</t>
  </si>
  <si>
    <t>-1852624290</t>
  </si>
  <si>
    <t>703222</t>
  </si>
  <si>
    <t>KABELOVÝ ŽLAB NOSNÝ/DRÁTĚNÝ NEREZOVÝ VČETNĚ UPEVNĚNÍ A PŘÍSLUŠENSTVÍ SVĚTLÉ ŠÍŘKY PŘES 100 DO 250 MM</t>
  </si>
  <si>
    <t>1796726190</t>
  </si>
  <si>
    <t>703322</t>
  </si>
  <si>
    <t>KRYT K NOSNÉMU ŽLABU/ROŠTU NEREZOVÝ VČETNĚ UPEVNĚNÍ A PŘÍSLUŠENSTVÍ SVĚTLÉ ŠÍŘKY PŘES 100 DO 250 MM</t>
  </si>
  <si>
    <t>-1907682586</t>
  </si>
  <si>
    <t>709611</t>
  </si>
  <si>
    <t>DEMONTÁŽ KABELOVÉHO ŽLABU/LIŠTY VČETNĚ KRYTU</t>
  </si>
  <si>
    <t>984386364</t>
  </si>
  <si>
    <t>75ID11</t>
  </si>
  <si>
    <t>PLASTOVÁ ZEMNÍ KOMORA PRO ULOŽENÍ REZERVY</t>
  </si>
  <si>
    <t>1947565494</t>
  </si>
  <si>
    <t>75C847</t>
  </si>
  <si>
    <t>STYKOVÝ TRANSFORMÁTOR SYMETRIZAČNÍ A UKOLEJŇOVACÍ TLUMIVKA-MONTÁŽ</t>
  </si>
  <si>
    <t>-2034779484</t>
  </si>
  <si>
    <t>75C848</t>
  </si>
  <si>
    <t>STYKOVÝ TRANSFORMÁTOR SYMETRIZAČNÍ A UKOLEJŇOVACÍ TLUMIVKA-DEMONTÁŽ</t>
  </si>
  <si>
    <t>50005560</t>
  </si>
  <si>
    <t>75C857</t>
  </si>
  <si>
    <t>SADA PROPOJEK PRO PŘIPOJENÍ STYKOVÉHO TRANSFORMÁTORU, SYMETRIAZČNÍ TLUMIVKY KE KOLEJNICI-MONTÁŽ</t>
  </si>
  <si>
    <t>-1486379666</t>
  </si>
  <si>
    <t>75C858</t>
  </si>
  <si>
    <t>SADA PROPOJEK PRO PŘIPOJENÍ STYKOVÉHO TRANSFORMÁTORU, SYMETRIAZČNÍ TLUMIVKY KE KOLEJNICI-DEMONTÁŽ</t>
  </si>
  <si>
    <t>-333892647</t>
  </si>
  <si>
    <t>75E177</t>
  </si>
  <si>
    <t>PŘEZKOUŠENÍ A REGULACE AUTOMATICKÉHO BLOKU A KOLEJOVÝCH OBVODU PRO JEDNU TRAŤOVOU KOLEJ V JEDNOM SMĚRU</t>
  </si>
  <si>
    <t>705627110</t>
  </si>
  <si>
    <t>75E1A7R</t>
  </si>
  <si>
    <t xml:space="preserve">ODPOJENÍ A ZAPOJENÍ NÁVĚSTIDLA </t>
  </si>
  <si>
    <t>134484105</t>
  </si>
  <si>
    <t>03730</t>
  </si>
  <si>
    <t>POMOC PRÁCE ZAJIŠŤ NEBO ZŘÍZ OCHRANU INŽENÝRSKÝCH SÍTÍ</t>
  </si>
  <si>
    <t>KPL</t>
  </si>
  <si>
    <t>1949873674</t>
  </si>
  <si>
    <t>2023-9-7 - PS 21-02-25 Ochrana sdělovacích zařízení</t>
  </si>
  <si>
    <t>709110</t>
  </si>
  <si>
    <t>PROVIZORNÍ ZAJIŠTĚNÍ KABELU VE VÝKOPU</t>
  </si>
  <si>
    <t>-442156518</t>
  </si>
  <si>
    <t>-1424997201</t>
  </si>
  <si>
    <t>75E1C7</t>
  </si>
  <si>
    <t>PROTOKOL UTZ</t>
  </si>
  <si>
    <t>-1198547814</t>
  </si>
  <si>
    <t>75E1OK</t>
  </si>
  <si>
    <t>PŘEVEDENÍ PROVOZU OK</t>
  </si>
  <si>
    <t>1100175564</t>
  </si>
  <si>
    <t>75E1TK</t>
  </si>
  <si>
    <t>PŘEVEDENÍ PROVOZU TK</t>
  </si>
  <si>
    <t>-2072758553</t>
  </si>
  <si>
    <t>1201027900</t>
  </si>
  <si>
    <t>75I322</t>
  </si>
  <si>
    <t>KABEL ZEMNÍ DVOUPLÁŠŤOVÝ S PANCÍŘEM PRŮMĚRU ŽÍLY 0,8 MM DO 25XN</t>
  </si>
  <si>
    <t>-121566809</t>
  </si>
  <si>
    <t>-1060076828</t>
  </si>
  <si>
    <t>75I811</t>
  </si>
  <si>
    <t>KABEL OPTICKÝ SINGLEMODE DO 12 VLÁKEN</t>
  </si>
  <si>
    <t>KMVLÁKNO</t>
  </si>
  <si>
    <t>427158041</t>
  </si>
  <si>
    <t>75I813</t>
  </si>
  <si>
    <t>KABEL OPTICKÝ SINGLEMODE DO 72 VLÁKEN</t>
  </si>
  <si>
    <t>1355465843</t>
  </si>
  <si>
    <t>75I81Y</t>
  </si>
  <si>
    <t>KABEL OPTICKÝ SINGLEMODE - DEMONTÁŽ</t>
  </si>
  <si>
    <t>497558902</t>
  </si>
  <si>
    <t>75I911</t>
  </si>
  <si>
    <t>OPTOTRUBKA HDPE PRŮMĚRU DO 40 MM</t>
  </si>
  <si>
    <t>-286542176</t>
  </si>
  <si>
    <t>75I91Y</t>
  </si>
  <si>
    <t>OPTOTRUBKA HDPE - DEMONTÁŽ</t>
  </si>
  <si>
    <t>-1708969510</t>
  </si>
  <si>
    <t>75I962</t>
  </si>
  <si>
    <t>OPTOTRUBKA - KALIBRACE</t>
  </si>
  <si>
    <t>2103723705</t>
  </si>
  <si>
    <t>75I962.1</t>
  </si>
  <si>
    <t>OPTOTRUBKA - HERMETIZACE ÚSEKU DO 2000 M</t>
  </si>
  <si>
    <t>ÚSEK</t>
  </si>
  <si>
    <t>-634077967</t>
  </si>
  <si>
    <t>75IA11</t>
  </si>
  <si>
    <t>OPTOTRUBKOVÁ SPOJKA PRŮMĚRU DO 40 MM</t>
  </si>
  <si>
    <t>2003355755</t>
  </si>
  <si>
    <t>75IECX</t>
  </si>
  <si>
    <t>VENKOVNÍ TELEFONNÍ OBJEKT - MONTÁŽ</t>
  </si>
  <si>
    <t>-1314700803</t>
  </si>
  <si>
    <t>75IECY</t>
  </si>
  <si>
    <t>VENKOVNÍ TELEFONNÍ OBJEKT - DEMONTÁŽ</t>
  </si>
  <si>
    <t>1171223394</t>
  </si>
  <si>
    <t>847210093</t>
  </si>
  <si>
    <t>75II62</t>
  </si>
  <si>
    <t>SPOJKA - ODBOČOVACÍ SOUPRAVA STŘEDNÍ</t>
  </si>
  <si>
    <t>508170271</t>
  </si>
  <si>
    <t>75II71</t>
  </si>
  <si>
    <t>SPOJKA OPTICKÁ DO 72 VLÁKEN</t>
  </si>
  <si>
    <t>841800361</t>
  </si>
  <si>
    <t>75IJ12</t>
  </si>
  <si>
    <t>MĚŘENÍ JEDNOSMĚRNÉ NA SDĚLOVACÍM KABELU</t>
  </si>
  <si>
    <t>-2013100968</t>
  </si>
  <si>
    <t>75IJ14</t>
  </si>
  <si>
    <t>MĚŘENÍ ÚTLUMU PŘESLECHU NA BLÍZKÉM KONCI NA MÍSTNÍM SDĚL. KABELU ZA 1 ČTYŘKU XN A 1 MĚŘENÝ ÚSEK</t>
  </si>
  <si>
    <t>520539238</t>
  </si>
  <si>
    <t>75IJ15</t>
  </si>
  <si>
    <t>MĚŘENÍ A VYROVNÁNÍ KAPACITNÍCH NEROVNOVÁH NA MÍSTNÍM SDĚLOVACÍM KABELU, KABEL DO 4 KM DÉLKY, 1 ČTYŘKA</t>
  </si>
  <si>
    <t>1374590046</t>
  </si>
  <si>
    <t>75IK11</t>
  </si>
  <si>
    <t>MĚŘENÍ STÁVAJÍCÍHO OPTICKÉHO KABELU</t>
  </si>
  <si>
    <t>VLÁKNO</t>
  </si>
  <si>
    <t>822479474</t>
  </si>
  <si>
    <t>-1004350980</t>
  </si>
  <si>
    <t>R75IK21</t>
  </si>
  <si>
    <t>MĚŘENÍ KOMPLEXNÍ OPTICKÉHO KABELU</t>
  </si>
  <si>
    <t>129311803</t>
  </si>
  <si>
    <t>-440550840</t>
  </si>
  <si>
    <t>701005</t>
  </si>
  <si>
    <t>VYHLEDÁVACÍ MARKER ZEMNÍ S MOŽNOSTÍ ZÁPISU</t>
  </si>
  <si>
    <t>-1894979951</t>
  </si>
  <si>
    <t>1621986200</t>
  </si>
  <si>
    <t>-920992178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</si>
</sst>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39">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6">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0" borderId="0" applyNumberFormat="0" applyFill="0" applyBorder="0" applyAlignment="0" applyProtection="0"/>
  </cellStyleXfs>
  <cellXfs count="245">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5" fillId="0" borderId="0" xfId="0" applyFont="1" applyAlignment="1">
      <alignment horizontal="left" vertical="center"/>
    </xf>
    <xf numFmtId="0" fontId="14"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8" fillId="0" borderId="5" xfId="0" applyFont="1" applyBorder="1" applyAlignment="1">
      <alignment horizontal="left" vertical="center"/>
    </xf>
    <xf numFmtId="0" fontId="0" fillId="0" borderId="5" xfId="0"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ont="1" applyFill="1" applyAlignment="1">
      <alignment vertical="center"/>
    </xf>
    <xf numFmtId="0" fontId="5" fillId="3" borderId="6" xfId="0" applyFont="1" applyFill="1" applyBorder="1" applyAlignment="1">
      <alignment horizontal="left" vertical="center"/>
    </xf>
    <xf numFmtId="0" fontId="0" fillId="3" borderId="7" xfId="0" applyFont="1" applyFill="1" applyBorder="1" applyAlignment="1">
      <alignment vertical="center"/>
    </xf>
    <xf numFmtId="0" fontId="5" fillId="3" borderId="7" xfId="0" applyFont="1" applyFill="1" applyBorder="1" applyAlignment="1">
      <alignment horizontal="center" vertical="center"/>
    </xf>
    <xf numFmtId="0" fontId="0" fillId="0" borderId="3" xfId="0" applyBorder="1" applyAlignment="1">
      <alignment vertical="center"/>
    </xf>
    <xf numFmtId="0" fontId="20"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4"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8"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4" borderId="7" xfId="0" applyFont="1" applyFill="1" applyBorder="1" applyAlignment="1">
      <alignment vertical="center"/>
    </xf>
    <xf numFmtId="0" fontId="23" fillId="4" borderId="0" xfId="0" applyFont="1" applyFill="1" applyAlignment="1">
      <alignment horizontal="center" vertical="center"/>
    </xf>
    <xf numFmtId="0" fontId="24" fillId="0" borderId="13"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0" fillId="0" borderId="16"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5" fillId="0" borderId="3" xfId="0" applyFont="1" applyBorder="1" applyAlignment="1">
      <alignment vertical="center"/>
    </xf>
    <xf numFmtId="0" fontId="25" fillId="0" borderId="0" xfId="0" applyFont="1" applyAlignment="1">
      <alignment horizontal="left" vertical="center"/>
    </xf>
    <xf numFmtId="0" fontId="25" fillId="0" borderId="0" xfId="0" applyFont="1" applyAlignment="1">
      <alignment vertical="center"/>
    </xf>
    <xf numFmtId="4" fontId="25" fillId="0" borderId="0" xfId="0" applyNumberFormat="1" applyFont="1" applyAlignment="1">
      <alignment vertical="center"/>
    </xf>
    <xf numFmtId="0" fontId="5" fillId="0" borderId="0" xfId="0" applyFont="1" applyAlignment="1">
      <alignment horizontal="center" vertical="center"/>
    </xf>
    <xf numFmtId="4" fontId="21" fillId="0" borderId="17" xfId="0" applyNumberFormat="1" applyFont="1" applyBorder="1" applyAlignment="1">
      <alignment vertical="center"/>
    </xf>
    <xf numFmtId="4" fontId="21" fillId="0" borderId="0" xfId="0" applyNumberFormat="1" applyFont="1" applyBorder="1" applyAlignment="1">
      <alignment vertical="center"/>
    </xf>
    <xf numFmtId="166" fontId="21" fillId="0" borderId="0" xfId="0" applyNumberFormat="1" applyFont="1" applyBorder="1" applyAlignment="1">
      <alignment vertical="center"/>
    </xf>
    <xf numFmtId="4" fontId="21" fillId="0" borderId="12" xfId="0" applyNumberFormat="1" applyFont="1" applyBorder="1" applyAlignment="1">
      <alignment vertical="center"/>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lignment vertical="center"/>
    </xf>
    <xf numFmtId="0" fontId="28" fillId="0" borderId="0" xfId="0" applyFont="1" applyAlignment="1">
      <alignment vertical="center"/>
    </xf>
    <xf numFmtId="0" fontId="29" fillId="0" borderId="0" xfId="0" applyFont="1" applyAlignment="1">
      <alignment vertical="center"/>
    </xf>
    <xf numFmtId="0" fontId="4" fillId="0" borderId="0" xfId="0" applyFont="1" applyAlignment="1">
      <alignment horizontal="center" vertical="center"/>
    </xf>
    <xf numFmtId="4" fontId="30" fillId="0" borderId="17" xfId="0" applyNumberFormat="1" applyFont="1" applyBorder="1" applyAlignment="1">
      <alignment vertical="center"/>
    </xf>
    <xf numFmtId="4" fontId="30" fillId="0" borderId="0" xfId="0" applyNumberFormat="1" applyFont="1" applyBorder="1" applyAlignment="1">
      <alignment vertical="center"/>
    </xf>
    <xf numFmtId="166" fontId="30" fillId="0" borderId="0" xfId="0" applyNumberFormat="1" applyFont="1" applyBorder="1" applyAlignment="1">
      <alignment vertical="center"/>
    </xf>
    <xf numFmtId="4" fontId="30" fillId="0" borderId="12" xfId="0" applyNumberFormat="1" applyFont="1" applyBorder="1" applyAlignment="1">
      <alignment vertical="center"/>
    </xf>
    <xf numFmtId="0" fontId="6" fillId="0" borderId="0" xfId="0" applyFont="1" applyAlignment="1">
      <alignment horizontal="left" vertical="center"/>
    </xf>
    <xf numFmtId="4" fontId="30" fillId="0" borderId="18" xfId="0" applyNumberFormat="1" applyFont="1" applyBorder="1" applyAlignment="1">
      <alignment vertical="center"/>
    </xf>
    <xf numFmtId="4" fontId="30" fillId="0" borderId="19" xfId="0" applyNumberFormat="1" applyFont="1" applyBorder="1" applyAlignment="1">
      <alignment vertical="center"/>
    </xf>
    <xf numFmtId="166" fontId="30" fillId="0" borderId="19" xfId="0" applyNumberFormat="1" applyFont="1" applyBorder="1" applyAlignment="1">
      <alignment vertical="center"/>
    </xf>
    <xf numFmtId="4" fontId="30" fillId="0" borderId="20" xfId="0" applyNumberFormat="1" applyFont="1" applyBorder="1" applyAlignment="1">
      <alignment vertical="center"/>
    </xf>
    <xf numFmtId="0" fontId="31" fillId="0" borderId="0" xfId="0"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18" fillId="0" borderId="0" xfId="0" applyFont="1" applyAlignment="1">
      <alignment horizontal="lef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21" xfId="0" applyFont="1" applyFill="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23" fillId="4" borderId="0" xfId="0" applyFont="1" applyFill="1" applyAlignment="1">
      <alignment horizontal="left" vertical="center"/>
    </xf>
    <xf numFmtId="0" fontId="23" fillId="4" borderId="0" xfId="0" applyFont="1" applyFill="1" applyAlignment="1">
      <alignment horizontal="right" vertical="center"/>
    </xf>
    <xf numFmtId="0" fontId="32" fillId="0" borderId="0" xfId="0" applyFont="1" applyAlignment="1">
      <alignment horizontal="left" vertical="center"/>
    </xf>
    <xf numFmtId="0" fontId="7" fillId="0" borderId="3" xfId="0" applyFont="1" applyBorder="1" applyAlignment="1">
      <alignment vertical="center"/>
    </xf>
    <xf numFmtId="0" fontId="7" fillId="0" borderId="19" xfId="0" applyFont="1" applyBorder="1" applyAlignment="1">
      <alignment horizontal="left" vertical="center"/>
    </xf>
    <xf numFmtId="0" fontId="7" fillId="0" borderId="19" xfId="0" applyFont="1" applyBorder="1" applyAlignment="1">
      <alignment vertical="center"/>
    </xf>
    <xf numFmtId="4" fontId="7" fillId="0" borderId="19" xfId="0" applyNumberFormat="1" applyFont="1" applyBorder="1" applyAlignment="1">
      <alignment vertical="center"/>
    </xf>
    <xf numFmtId="0" fontId="8" fillId="0" borderId="3" xfId="0" applyFont="1" applyBorder="1" applyAlignment="1">
      <alignment vertical="center"/>
    </xf>
    <xf numFmtId="0" fontId="8" fillId="0" borderId="19" xfId="0" applyFont="1" applyBorder="1" applyAlignment="1">
      <alignment horizontal="left" vertical="center"/>
    </xf>
    <xf numFmtId="0" fontId="8" fillId="0" borderId="19" xfId="0" applyFont="1" applyBorder="1" applyAlignment="1">
      <alignment vertical="center"/>
    </xf>
    <xf numFmtId="4" fontId="8" fillId="0" borderId="19"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3" fillId="4" borderId="13" xfId="0" applyFont="1" applyFill="1" applyBorder="1" applyAlignment="1">
      <alignment horizontal="center" vertical="center" wrapText="1"/>
    </xf>
    <xf numFmtId="0" fontId="23" fillId="4" borderId="14"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0" xfId="0" applyFont="1" applyFill="1" applyAlignment="1">
      <alignment horizontal="center" vertical="center" wrapText="1"/>
    </xf>
    <xf numFmtId="0" fontId="0" fillId="0" borderId="3" xfId="0" applyBorder="1" applyAlignment="1">
      <alignment horizontal="center" vertical="center" wrapText="1"/>
    </xf>
    <xf numFmtId="4" fontId="25" fillId="0" borderId="0" xfId="0" applyNumberFormat="1" applyFont="1" applyAlignment="1">
      <alignment/>
    </xf>
    <xf numFmtId="166" fontId="33" fillId="0" borderId="10" xfId="0" applyNumberFormat="1" applyFont="1" applyBorder="1" applyAlignment="1">
      <alignment/>
    </xf>
    <xf numFmtId="166" fontId="33" fillId="0" borderId="11" xfId="0" applyNumberFormat="1" applyFont="1" applyBorder="1" applyAlignment="1">
      <alignment/>
    </xf>
    <xf numFmtId="4" fontId="34"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0" fontId="9" fillId="0" borderId="0" xfId="0" applyFont="1" applyAlignment="1" applyProtection="1">
      <alignment/>
      <protection locked="0"/>
    </xf>
    <xf numFmtId="4" fontId="7" fillId="0" borderId="0" xfId="0" applyNumberFormat="1" applyFont="1" applyAlignment="1">
      <alignment/>
    </xf>
    <xf numFmtId="0" fontId="9" fillId="0" borderId="17"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2"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23" fillId="0" borderId="22" xfId="0" applyFont="1" applyBorder="1" applyAlignment="1" applyProtection="1">
      <alignment horizontal="center" vertical="center"/>
      <protection locked="0"/>
    </xf>
    <xf numFmtId="49" fontId="23" fillId="0" borderId="22" xfId="0" applyNumberFormat="1" applyFont="1" applyBorder="1" applyAlignment="1" applyProtection="1">
      <alignment horizontal="left" vertical="center" wrapText="1"/>
      <protection locked="0"/>
    </xf>
    <xf numFmtId="0" fontId="23" fillId="0" borderId="22" xfId="0" applyFont="1" applyBorder="1" applyAlignment="1" applyProtection="1">
      <alignment horizontal="left" vertical="center" wrapText="1"/>
      <protection locked="0"/>
    </xf>
    <xf numFmtId="0" fontId="23" fillId="0" borderId="22" xfId="0" applyFont="1" applyBorder="1" applyAlignment="1" applyProtection="1">
      <alignment horizontal="center" vertical="center" wrapText="1"/>
      <protection locked="0"/>
    </xf>
    <xf numFmtId="167" fontId="23" fillId="0" borderId="22" xfId="0" applyNumberFormat="1" applyFont="1" applyBorder="1" applyAlignment="1" applyProtection="1">
      <alignment vertical="center"/>
      <protection locked="0"/>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locked="0"/>
    </xf>
    <xf numFmtId="0" fontId="0" fillId="0" borderId="22" xfId="0" applyFont="1" applyBorder="1" applyAlignment="1" applyProtection="1">
      <alignment vertical="center"/>
      <protection locked="0"/>
    </xf>
    <xf numFmtId="0" fontId="24" fillId="2" borderId="17" xfId="0" applyFont="1" applyFill="1" applyBorder="1" applyAlignment="1" applyProtection="1">
      <alignment horizontal="left" vertical="center"/>
      <protection locked="0"/>
    </xf>
    <xf numFmtId="0" fontId="24" fillId="0" borderId="0" xfId="0" applyFont="1" applyBorder="1" applyAlignment="1">
      <alignment horizontal="center" vertical="center"/>
    </xf>
    <xf numFmtId="166" fontId="24" fillId="0" borderId="0" xfId="0" applyNumberFormat="1" applyFont="1" applyBorder="1" applyAlignment="1">
      <alignment vertical="center"/>
    </xf>
    <xf numFmtId="166" fontId="24" fillId="0" borderId="12" xfId="0" applyNumberFormat="1" applyFont="1" applyBorder="1" applyAlignment="1">
      <alignment vertical="center"/>
    </xf>
    <xf numFmtId="0" fontId="23"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lignment vertical="center"/>
    </xf>
    <xf numFmtId="0" fontId="35"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7"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36" fillId="0" borderId="22" xfId="0" applyFont="1" applyBorder="1" applyAlignment="1" applyProtection="1">
      <alignment horizontal="center" vertical="center"/>
      <protection locked="0"/>
    </xf>
    <xf numFmtId="49" fontId="36" fillId="0" borderId="22" xfId="0" applyNumberFormat="1" applyFont="1" applyBorder="1" applyAlignment="1" applyProtection="1">
      <alignment horizontal="left" vertical="center" wrapText="1"/>
      <protection locked="0"/>
    </xf>
    <xf numFmtId="0" fontId="36" fillId="0" borderId="22" xfId="0" applyFont="1" applyBorder="1" applyAlignment="1" applyProtection="1">
      <alignment horizontal="left" vertical="center" wrapText="1"/>
      <protection locked="0"/>
    </xf>
    <xf numFmtId="0" fontId="36" fillId="0" borderId="22" xfId="0" applyFont="1" applyBorder="1" applyAlignment="1" applyProtection="1">
      <alignment horizontal="center" vertical="center" wrapText="1"/>
      <protection locked="0"/>
    </xf>
    <xf numFmtId="167" fontId="36" fillId="0" borderId="22" xfId="0" applyNumberFormat="1" applyFont="1" applyBorder="1" applyAlignment="1" applyProtection="1">
      <alignment vertical="center"/>
      <protection locked="0"/>
    </xf>
    <xf numFmtId="4" fontId="36" fillId="2" borderId="22" xfId="0" applyNumberFormat="1" applyFont="1" applyFill="1" applyBorder="1" applyAlignment="1" applyProtection="1">
      <alignment vertical="center"/>
      <protection locked="0"/>
    </xf>
    <xf numFmtId="4" fontId="36" fillId="0" borderId="22" xfId="0" applyNumberFormat="1" applyFont="1" applyBorder="1" applyAlignment="1" applyProtection="1">
      <alignment vertical="center"/>
      <protection locked="0"/>
    </xf>
    <xf numFmtId="0" fontId="37" fillId="0" borderId="22" xfId="0" applyFont="1" applyBorder="1" applyAlignment="1" applyProtection="1">
      <alignment vertical="center"/>
      <protection locked="0"/>
    </xf>
    <xf numFmtId="0" fontId="37" fillId="0" borderId="3" xfId="0" applyFont="1" applyBorder="1" applyAlignment="1">
      <alignment vertical="center"/>
    </xf>
    <xf numFmtId="0" fontId="36" fillId="2" borderId="17" xfId="0" applyFont="1" applyFill="1" applyBorder="1" applyAlignment="1" applyProtection="1">
      <alignment horizontal="left" vertical="center"/>
      <protection locked="0"/>
    </xf>
    <xf numFmtId="0" fontId="36" fillId="0" borderId="0" xfId="0" applyFont="1" applyBorder="1" applyAlignment="1">
      <alignment horizontal="center" vertical="center"/>
    </xf>
    <xf numFmtId="0" fontId="24" fillId="2" borderId="18" xfId="0" applyFont="1" applyFill="1" applyBorder="1" applyAlignment="1" applyProtection="1">
      <alignment horizontal="left" vertical="center"/>
      <protection locked="0"/>
    </xf>
    <xf numFmtId="0" fontId="24" fillId="0" borderId="19" xfId="0" applyFont="1" applyBorder="1" applyAlignment="1">
      <alignment horizontal="center" vertical="center"/>
    </xf>
    <xf numFmtId="0" fontId="0" fillId="0" borderId="19" xfId="0" applyFont="1" applyBorder="1" applyAlignment="1">
      <alignment vertical="center"/>
    </xf>
    <xf numFmtId="166" fontId="24" fillId="0" borderId="19" xfId="0" applyNumberFormat="1" applyFont="1" applyBorder="1" applyAlignment="1">
      <alignment vertical="center"/>
    </xf>
    <xf numFmtId="166" fontId="24" fillId="0" borderId="20" xfId="0" applyNumberFormat="1"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7" xfId="0" applyFont="1" applyBorder="1" applyAlignment="1">
      <alignment vertical="center"/>
    </xf>
    <xf numFmtId="0" fontId="11" fillId="0" borderId="0" xfId="0" applyFont="1" applyBorder="1" applyAlignment="1">
      <alignment vertical="center"/>
    </xf>
    <xf numFmtId="0" fontId="11" fillId="0" borderId="12"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0" fontId="12" fillId="0" borderId="0" xfId="0" applyFont="1" applyAlignment="1" applyProtection="1">
      <alignment vertical="center"/>
      <protection locked="0"/>
    </xf>
    <xf numFmtId="0" fontId="12" fillId="0" borderId="17" xfId="0" applyFont="1" applyBorder="1" applyAlignment="1">
      <alignment vertical="center"/>
    </xf>
    <xf numFmtId="0" fontId="12" fillId="0" borderId="0" xfId="0" applyFont="1" applyBorder="1" applyAlignment="1">
      <alignment vertical="center"/>
    </xf>
    <xf numFmtId="0" fontId="12" fillId="0" borderId="12" xfId="0" applyFont="1" applyBorder="1" applyAlignment="1">
      <alignment vertical="center"/>
    </xf>
    <xf numFmtId="0" fontId="11" fillId="0" borderId="18" xfId="0" applyFont="1" applyBorder="1" applyAlignment="1">
      <alignment vertical="center"/>
    </xf>
    <xf numFmtId="0" fontId="11" fillId="0" borderId="19" xfId="0" applyFont="1" applyBorder="1" applyAlignment="1">
      <alignment vertical="center"/>
    </xf>
    <xf numFmtId="0" fontId="11" fillId="0" borderId="20" xfId="0" applyFont="1" applyBorder="1" applyAlignment="1">
      <alignmen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21" fillId="0" borderId="16" xfId="0" applyFont="1" applyBorder="1" applyAlignment="1">
      <alignment horizontal="center" vertical="center"/>
    </xf>
    <xf numFmtId="0" fontId="21" fillId="0" borderId="10" xfId="0" applyFont="1" applyBorder="1" applyAlignment="1">
      <alignment horizontal="left" vertical="center"/>
    </xf>
    <xf numFmtId="0" fontId="22" fillId="0" borderId="17" xfId="0" applyFont="1" applyBorder="1" applyAlignment="1">
      <alignment horizontal="left" vertical="center"/>
    </xf>
    <xf numFmtId="0" fontId="22" fillId="0" borderId="0" xfId="0" applyFont="1" applyBorder="1" applyAlignment="1">
      <alignment horizontal="left" vertical="center"/>
    </xf>
    <xf numFmtId="0" fontId="23" fillId="4" borderId="6" xfId="0" applyFont="1" applyFill="1" applyBorder="1" applyAlignment="1">
      <alignment horizontal="center" vertical="center"/>
    </xf>
    <xf numFmtId="0" fontId="23" fillId="4" borderId="7" xfId="0" applyFont="1" applyFill="1" applyBorder="1" applyAlignment="1">
      <alignment horizontal="left" vertical="center"/>
    </xf>
    <xf numFmtId="0" fontId="23" fillId="4" borderId="7" xfId="0" applyFont="1" applyFill="1" applyBorder="1" applyAlignment="1">
      <alignment horizontal="right" vertical="center"/>
    </xf>
    <xf numFmtId="0" fontId="23" fillId="4" borderId="7" xfId="0" applyFont="1" applyFill="1" applyBorder="1" applyAlignment="1">
      <alignment horizontal="center" vertical="center"/>
    </xf>
    <xf numFmtId="0" fontId="23" fillId="4" borderId="21" xfId="0" applyFont="1" applyFill="1" applyBorder="1" applyAlignment="1">
      <alignment horizontal="left" vertical="center"/>
    </xf>
    <xf numFmtId="0" fontId="28" fillId="0" borderId="0" xfId="0" applyFont="1" applyAlignment="1">
      <alignment horizontal="left" vertical="center" wrapText="1"/>
    </xf>
    <xf numFmtId="4" fontId="29" fillId="0" borderId="0" xfId="0" applyNumberFormat="1" applyFont="1" applyAlignment="1">
      <alignment vertical="center"/>
    </xf>
    <xf numFmtId="0" fontId="29" fillId="0" borderId="0" xfId="0" applyFont="1" applyAlignment="1">
      <alignment vertical="center"/>
    </xf>
    <xf numFmtId="4" fontId="25" fillId="0" borderId="0" xfId="0" applyNumberFormat="1" applyFont="1" applyAlignment="1">
      <alignment horizontal="right" vertical="center"/>
    </xf>
    <xf numFmtId="4" fontId="25" fillId="0" borderId="0" xfId="0" applyNumberFormat="1" applyFont="1" applyAlignment="1">
      <alignment vertical="center"/>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0" fontId="3" fillId="0" borderId="0" xfId="0" applyFont="1" applyAlignment="1">
      <alignment horizontal="left" vertical="center"/>
    </xf>
    <xf numFmtId="0" fontId="0" fillId="0" borderId="0" xfId="0"/>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4" fontId="18" fillId="0" borderId="5" xfId="0" applyNumberFormat="1" applyFont="1" applyBorder="1" applyAlignment="1">
      <alignment vertical="center"/>
    </xf>
    <xf numFmtId="0" fontId="0" fillId="0" borderId="5" xfId="0" applyFont="1" applyBorder="1" applyAlignment="1">
      <alignment vertical="center"/>
    </xf>
    <xf numFmtId="0" fontId="2" fillId="0" borderId="0" xfId="0" applyFont="1" applyAlignment="1">
      <alignment horizontal="right" vertical="center"/>
    </xf>
    <xf numFmtId="4" fontId="19"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4" fontId="5" fillId="3" borderId="7" xfId="0" applyNumberFormat="1" applyFont="1" applyFill="1" applyBorder="1" applyAlignment="1">
      <alignment vertical="center"/>
    </xf>
    <xf numFmtId="0" fontId="0" fillId="3" borderId="7" xfId="0" applyFont="1" applyFill="1" applyBorder="1" applyAlignment="1">
      <alignment vertical="center"/>
    </xf>
    <xf numFmtId="0" fontId="0" fillId="3" borderId="21" xfId="0" applyFont="1" applyFill="1" applyBorder="1" applyAlignment="1">
      <alignment vertical="center"/>
    </xf>
    <xf numFmtId="0" fontId="5" fillId="3" borderId="7" xfId="0" applyFont="1" applyFill="1" applyBorder="1" applyAlignment="1">
      <alignment horizontal="left" vertical="center"/>
    </xf>
    <xf numFmtId="0" fontId="14" fillId="5" borderId="0" xfId="0" applyFont="1" applyFill="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Font="1" applyAlignment="1">
      <alignment vertical="center"/>
    </xf>
    <xf numFmtId="0" fontId="3" fillId="2" borderId="0" xfId="0" applyFont="1" applyFill="1" applyAlignment="1" applyProtection="1">
      <alignment horizontal="left" vertical="center"/>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103"/>
  <sheetViews>
    <sheetView showGridLines="0" tabSelected="1" workbookViewId="0" topLeftCell="A1">
      <selection activeCell="AN8" sqref="AN8"/>
    </sheetView>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6" t="s">
        <v>0</v>
      </c>
      <c r="AZ1" s="16" t="s">
        <v>1</v>
      </c>
      <c r="BA1" s="16" t="s">
        <v>2</v>
      </c>
      <c r="BB1" s="16" t="s">
        <v>1</v>
      </c>
      <c r="BT1" s="16" t="s">
        <v>3</v>
      </c>
      <c r="BU1" s="16" t="s">
        <v>3</v>
      </c>
      <c r="BV1" s="16" t="s">
        <v>4</v>
      </c>
    </row>
    <row r="2" spans="44:72" s="1" customFormat="1" ht="36.95" customHeight="1">
      <c r="AR2" s="240" t="s">
        <v>5</v>
      </c>
      <c r="AS2" s="225"/>
      <c r="AT2" s="225"/>
      <c r="AU2" s="225"/>
      <c r="AV2" s="225"/>
      <c r="AW2" s="225"/>
      <c r="AX2" s="225"/>
      <c r="AY2" s="225"/>
      <c r="AZ2" s="225"/>
      <c r="BA2" s="225"/>
      <c r="BB2" s="225"/>
      <c r="BC2" s="225"/>
      <c r="BD2" s="225"/>
      <c r="BE2" s="225"/>
      <c r="BS2" s="17" t="s">
        <v>6</v>
      </c>
      <c r="BT2" s="17" t="s">
        <v>7</v>
      </c>
    </row>
    <row r="3" spans="2:72"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s="1" customFormat="1" ht="24.95" customHeight="1">
      <c r="B4" s="20"/>
      <c r="D4" s="21" t="s">
        <v>9</v>
      </c>
      <c r="AR4" s="20"/>
      <c r="AS4" s="22" t="s">
        <v>10</v>
      </c>
      <c r="BE4" s="23" t="s">
        <v>11</v>
      </c>
      <c r="BS4" s="17" t="s">
        <v>12</v>
      </c>
    </row>
    <row r="5" spans="2:71" s="1" customFormat="1" ht="12" customHeight="1">
      <c r="B5" s="20"/>
      <c r="D5" s="24" t="s">
        <v>13</v>
      </c>
      <c r="K5" s="224" t="s">
        <v>14</v>
      </c>
      <c r="L5" s="225"/>
      <c r="M5" s="225"/>
      <c r="N5" s="225"/>
      <c r="O5" s="225"/>
      <c r="P5" s="225"/>
      <c r="Q5" s="225"/>
      <c r="R5" s="225"/>
      <c r="S5" s="225"/>
      <c r="T5" s="225"/>
      <c r="U5" s="225"/>
      <c r="V5" s="225"/>
      <c r="W5" s="225"/>
      <c r="X5" s="225"/>
      <c r="Y5" s="225"/>
      <c r="Z5" s="225"/>
      <c r="AA5" s="225"/>
      <c r="AB5" s="225"/>
      <c r="AC5" s="225"/>
      <c r="AD5" s="225"/>
      <c r="AE5" s="225"/>
      <c r="AF5" s="225"/>
      <c r="AG5" s="225"/>
      <c r="AH5" s="225"/>
      <c r="AI5" s="225"/>
      <c r="AJ5" s="225"/>
      <c r="AR5" s="20"/>
      <c r="BE5" s="221" t="s">
        <v>15</v>
      </c>
      <c r="BS5" s="17" t="s">
        <v>6</v>
      </c>
    </row>
    <row r="6" spans="2:71" s="1" customFormat="1" ht="36.95" customHeight="1">
      <c r="B6" s="20"/>
      <c r="D6" s="26" t="s">
        <v>16</v>
      </c>
      <c r="K6" s="226" t="s">
        <v>17</v>
      </c>
      <c r="L6" s="225"/>
      <c r="M6" s="225"/>
      <c r="N6" s="225"/>
      <c r="O6" s="225"/>
      <c r="P6" s="225"/>
      <c r="Q6" s="225"/>
      <c r="R6" s="225"/>
      <c r="S6" s="225"/>
      <c r="T6" s="225"/>
      <c r="U6" s="225"/>
      <c r="V6" s="225"/>
      <c r="W6" s="225"/>
      <c r="X6" s="225"/>
      <c r="Y6" s="225"/>
      <c r="Z6" s="225"/>
      <c r="AA6" s="225"/>
      <c r="AB6" s="225"/>
      <c r="AC6" s="225"/>
      <c r="AD6" s="225"/>
      <c r="AE6" s="225"/>
      <c r="AF6" s="225"/>
      <c r="AG6" s="225"/>
      <c r="AH6" s="225"/>
      <c r="AI6" s="225"/>
      <c r="AJ6" s="225"/>
      <c r="AR6" s="20"/>
      <c r="BE6" s="222"/>
      <c r="BS6" s="17" t="s">
        <v>6</v>
      </c>
    </row>
    <row r="7" spans="2:71" s="1" customFormat="1" ht="12" customHeight="1">
      <c r="B7" s="20"/>
      <c r="D7" s="27" t="s">
        <v>18</v>
      </c>
      <c r="K7" s="25" t="s">
        <v>1</v>
      </c>
      <c r="AK7" s="27" t="s">
        <v>19</v>
      </c>
      <c r="AN7" s="25" t="s">
        <v>1</v>
      </c>
      <c r="AR7" s="20"/>
      <c r="BE7" s="222"/>
      <c r="BS7" s="17" t="s">
        <v>6</v>
      </c>
    </row>
    <row r="8" spans="2:71" s="1" customFormat="1" ht="12" customHeight="1">
      <c r="B8" s="20"/>
      <c r="D8" s="27" t="s">
        <v>20</v>
      </c>
      <c r="K8" s="25" t="s">
        <v>21</v>
      </c>
      <c r="AK8" s="27" t="s">
        <v>22</v>
      </c>
      <c r="AN8" s="28" t="s">
        <v>27</v>
      </c>
      <c r="AR8" s="20"/>
      <c r="BE8" s="222"/>
      <c r="BS8" s="17" t="s">
        <v>6</v>
      </c>
    </row>
    <row r="9" spans="2:71" s="1" customFormat="1" ht="14.45" customHeight="1">
      <c r="B9" s="20"/>
      <c r="AR9" s="20"/>
      <c r="BE9" s="222"/>
      <c r="BS9" s="17" t="s">
        <v>6</v>
      </c>
    </row>
    <row r="10" spans="2:71" s="1" customFormat="1" ht="12" customHeight="1">
      <c r="B10" s="20"/>
      <c r="D10" s="27" t="s">
        <v>23</v>
      </c>
      <c r="AK10" s="27" t="s">
        <v>24</v>
      </c>
      <c r="AN10" s="25" t="s">
        <v>1</v>
      </c>
      <c r="AR10" s="20"/>
      <c r="BE10" s="222"/>
      <c r="BS10" s="17" t="s">
        <v>6</v>
      </c>
    </row>
    <row r="11" spans="2:71" s="1" customFormat="1" ht="18.4" customHeight="1">
      <c r="B11" s="20"/>
      <c r="E11" s="25" t="s">
        <v>21</v>
      </c>
      <c r="AK11" s="27" t="s">
        <v>25</v>
      </c>
      <c r="AN11" s="25" t="s">
        <v>1</v>
      </c>
      <c r="AR11" s="20"/>
      <c r="BE11" s="222"/>
      <c r="BS11" s="17" t="s">
        <v>6</v>
      </c>
    </row>
    <row r="12" spans="2:71" s="1" customFormat="1" ht="6.95" customHeight="1">
      <c r="B12" s="20"/>
      <c r="AR12" s="20"/>
      <c r="BE12" s="222"/>
      <c r="BS12" s="17" t="s">
        <v>6</v>
      </c>
    </row>
    <row r="13" spans="2:71" s="1" customFormat="1" ht="12" customHeight="1">
      <c r="B13" s="20"/>
      <c r="D13" s="27" t="s">
        <v>26</v>
      </c>
      <c r="AK13" s="27" t="s">
        <v>24</v>
      </c>
      <c r="AN13" s="29" t="s">
        <v>27</v>
      </c>
      <c r="AR13" s="20"/>
      <c r="BE13" s="222"/>
      <c r="BS13" s="17" t="s">
        <v>6</v>
      </c>
    </row>
    <row r="14" spans="2:71" ht="12">
      <c r="B14" s="20"/>
      <c r="E14" s="227" t="s">
        <v>27</v>
      </c>
      <c r="F14" s="228"/>
      <c r="G14" s="228"/>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7" t="s">
        <v>25</v>
      </c>
      <c r="AN14" s="29" t="s">
        <v>27</v>
      </c>
      <c r="AR14" s="20"/>
      <c r="BE14" s="222"/>
      <c r="BS14" s="17" t="s">
        <v>6</v>
      </c>
    </row>
    <row r="15" spans="2:71" s="1" customFormat="1" ht="6.95" customHeight="1">
      <c r="B15" s="20"/>
      <c r="AR15" s="20"/>
      <c r="BE15" s="222"/>
      <c r="BS15" s="17" t="s">
        <v>3</v>
      </c>
    </row>
    <row r="16" spans="2:71" s="1" customFormat="1" ht="12" customHeight="1">
      <c r="B16" s="20"/>
      <c r="D16" s="27" t="s">
        <v>28</v>
      </c>
      <c r="AK16" s="27" t="s">
        <v>24</v>
      </c>
      <c r="AN16" s="25" t="s">
        <v>1</v>
      </c>
      <c r="AR16" s="20"/>
      <c r="BE16" s="222"/>
      <c r="BS16" s="17" t="s">
        <v>3</v>
      </c>
    </row>
    <row r="17" spans="2:71" s="1" customFormat="1" ht="18.4" customHeight="1">
      <c r="B17" s="20"/>
      <c r="E17" s="25" t="s">
        <v>21</v>
      </c>
      <c r="AK17" s="27" t="s">
        <v>25</v>
      </c>
      <c r="AN17" s="25" t="s">
        <v>1</v>
      </c>
      <c r="AR17" s="20"/>
      <c r="BE17" s="222"/>
      <c r="BS17" s="17" t="s">
        <v>29</v>
      </c>
    </row>
    <row r="18" spans="2:71" s="1" customFormat="1" ht="6.95" customHeight="1">
      <c r="B18" s="20"/>
      <c r="AR18" s="20"/>
      <c r="BE18" s="222"/>
      <c r="BS18" s="17" t="s">
        <v>6</v>
      </c>
    </row>
    <row r="19" spans="2:71" s="1" customFormat="1" ht="12" customHeight="1">
      <c r="B19" s="20"/>
      <c r="D19" s="27" t="s">
        <v>30</v>
      </c>
      <c r="AK19" s="27" t="s">
        <v>24</v>
      </c>
      <c r="AN19" s="25" t="s">
        <v>1</v>
      </c>
      <c r="AR19" s="20"/>
      <c r="BE19" s="222"/>
      <c r="BS19" s="17" t="s">
        <v>6</v>
      </c>
    </row>
    <row r="20" spans="2:71" s="1" customFormat="1" ht="18.4" customHeight="1">
      <c r="B20" s="20"/>
      <c r="E20" s="25" t="s">
        <v>21</v>
      </c>
      <c r="AK20" s="27" t="s">
        <v>25</v>
      </c>
      <c r="AN20" s="25" t="s">
        <v>1</v>
      </c>
      <c r="AR20" s="20"/>
      <c r="BE20" s="222"/>
      <c r="BS20" s="17" t="s">
        <v>29</v>
      </c>
    </row>
    <row r="21" spans="2:57" s="1" customFormat="1" ht="6.95" customHeight="1">
      <c r="B21" s="20"/>
      <c r="AR21" s="20"/>
      <c r="BE21" s="222"/>
    </row>
    <row r="22" spans="2:57" s="1" customFormat="1" ht="12" customHeight="1">
      <c r="B22" s="20"/>
      <c r="D22" s="27" t="s">
        <v>31</v>
      </c>
      <c r="AR22" s="20"/>
      <c r="BE22" s="222"/>
    </row>
    <row r="23" spans="2:57" s="1" customFormat="1" ht="16.5" customHeight="1">
      <c r="B23" s="20"/>
      <c r="E23" s="229" t="s">
        <v>1</v>
      </c>
      <c r="F23" s="229"/>
      <c r="G23" s="229"/>
      <c r="H23" s="229"/>
      <c r="I23" s="229"/>
      <c r="J23" s="229"/>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29"/>
      <c r="AM23" s="229"/>
      <c r="AN23" s="229"/>
      <c r="AR23" s="20"/>
      <c r="BE23" s="222"/>
    </row>
    <row r="24" spans="2:57" s="1" customFormat="1" ht="6.95" customHeight="1">
      <c r="B24" s="20"/>
      <c r="AR24" s="20"/>
      <c r="BE24" s="222"/>
    </row>
    <row r="25" spans="2:57" s="1" customFormat="1" ht="6.95" customHeight="1">
      <c r="B25" s="20"/>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R25" s="20"/>
      <c r="BE25" s="222"/>
    </row>
    <row r="26" spans="1:57" s="2" customFormat="1" ht="25.9" customHeight="1">
      <c r="A26" s="32"/>
      <c r="B26" s="33"/>
      <c r="C26" s="32"/>
      <c r="D26" s="34" t="s">
        <v>32</v>
      </c>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230">
        <f>ROUND(AG94,2)</f>
        <v>0</v>
      </c>
      <c r="AL26" s="231"/>
      <c r="AM26" s="231"/>
      <c r="AN26" s="231"/>
      <c r="AO26" s="231"/>
      <c r="AP26" s="32"/>
      <c r="AQ26" s="32"/>
      <c r="AR26" s="33"/>
      <c r="BE26" s="222"/>
    </row>
    <row r="27" spans="1:57" s="2" customFormat="1" ht="6.95" customHeight="1">
      <c r="A27" s="32"/>
      <c r="B27" s="33"/>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3"/>
      <c r="BE27" s="222"/>
    </row>
    <row r="28" spans="1:57" s="2" customFormat="1" ht="12">
      <c r="A28" s="32"/>
      <c r="B28" s="33"/>
      <c r="C28" s="32"/>
      <c r="D28" s="32"/>
      <c r="E28" s="32"/>
      <c r="F28" s="32"/>
      <c r="G28" s="32"/>
      <c r="H28" s="32"/>
      <c r="I28" s="32"/>
      <c r="J28" s="32"/>
      <c r="K28" s="32"/>
      <c r="L28" s="232" t="s">
        <v>33</v>
      </c>
      <c r="M28" s="232"/>
      <c r="N28" s="232"/>
      <c r="O28" s="232"/>
      <c r="P28" s="232"/>
      <c r="Q28" s="32"/>
      <c r="R28" s="32"/>
      <c r="S28" s="32"/>
      <c r="T28" s="32"/>
      <c r="U28" s="32"/>
      <c r="V28" s="32"/>
      <c r="W28" s="232" t="s">
        <v>34</v>
      </c>
      <c r="X28" s="232"/>
      <c r="Y28" s="232"/>
      <c r="Z28" s="232"/>
      <c r="AA28" s="232"/>
      <c r="AB28" s="232"/>
      <c r="AC28" s="232"/>
      <c r="AD28" s="232"/>
      <c r="AE28" s="232"/>
      <c r="AF28" s="32"/>
      <c r="AG28" s="32"/>
      <c r="AH28" s="32"/>
      <c r="AI28" s="32"/>
      <c r="AJ28" s="32"/>
      <c r="AK28" s="232" t="s">
        <v>35</v>
      </c>
      <c r="AL28" s="232"/>
      <c r="AM28" s="232"/>
      <c r="AN28" s="232"/>
      <c r="AO28" s="232"/>
      <c r="AP28" s="32"/>
      <c r="AQ28" s="32"/>
      <c r="AR28" s="33"/>
      <c r="BE28" s="222"/>
    </row>
    <row r="29" spans="2:57" s="3" customFormat="1" ht="14.45" customHeight="1">
      <c r="B29" s="37"/>
      <c r="D29" s="27" t="s">
        <v>36</v>
      </c>
      <c r="F29" s="27" t="s">
        <v>37</v>
      </c>
      <c r="L29" s="235">
        <v>0.21</v>
      </c>
      <c r="M29" s="234"/>
      <c r="N29" s="234"/>
      <c r="O29" s="234"/>
      <c r="P29" s="234"/>
      <c r="W29" s="233">
        <f>ROUND(AZ94,2)</f>
        <v>0</v>
      </c>
      <c r="X29" s="234"/>
      <c r="Y29" s="234"/>
      <c r="Z29" s="234"/>
      <c r="AA29" s="234"/>
      <c r="AB29" s="234"/>
      <c r="AC29" s="234"/>
      <c r="AD29" s="234"/>
      <c r="AE29" s="234"/>
      <c r="AK29" s="233">
        <f>ROUND(AV94,2)</f>
        <v>0</v>
      </c>
      <c r="AL29" s="234"/>
      <c r="AM29" s="234"/>
      <c r="AN29" s="234"/>
      <c r="AO29" s="234"/>
      <c r="AR29" s="37"/>
      <c r="BE29" s="223"/>
    </row>
    <row r="30" spans="2:57" s="3" customFormat="1" ht="14.45" customHeight="1">
      <c r="B30" s="37"/>
      <c r="F30" s="27" t="s">
        <v>38</v>
      </c>
      <c r="L30" s="235">
        <v>0.15</v>
      </c>
      <c r="M30" s="234"/>
      <c r="N30" s="234"/>
      <c r="O30" s="234"/>
      <c r="P30" s="234"/>
      <c r="W30" s="233">
        <f>ROUND(BA94,2)</f>
        <v>0</v>
      </c>
      <c r="X30" s="234"/>
      <c r="Y30" s="234"/>
      <c r="Z30" s="234"/>
      <c r="AA30" s="234"/>
      <c r="AB30" s="234"/>
      <c r="AC30" s="234"/>
      <c r="AD30" s="234"/>
      <c r="AE30" s="234"/>
      <c r="AK30" s="233">
        <f>ROUND(AW94,2)</f>
        <v>0</v>
      </c>
      <c r="AL30" s="234"/>
      <c r="AM30" s="234"/>
      <c r="AN30" s="234"/>
      <c r="AO30" s="234"/>
      <c r="AR30" s="37"/>
      <c r="BE30" s="223"/>
    </row>
    <row r="31" spans="2:57" s="3" customFormat="1" ht="14.45" customHeight="1" hidden="1">
      <c r="B31" s="37"/>
      <c r="F31" s="27" t="s">
        <v>39</v>
      </c>
      <c r="L31" s="235">
        <v>0.21</v>
      </c>
      <c r="M31" s="234"/>
      <c r="N31" s="234"/>
      <c r="O31" s="234"/>
      <c r="P31" s="234"/>
      <c r="W31" s="233">
        <f>ROUND(BB94,2)</f>
        <v>0</v>
      </c>
      <c r="X31" s="234"/>
      <c r="Y31" s="234"/>
      <c r="Z31" s="234"/>
      <c r="AA31" s="234"/>
      <c r="AB31" s="234"/>
      <c r="AC31" s="234"/>
      <c r="AD31" s="234"/>
      <c r="AE31" s="234"/>
      <c r="AK31" s="233">
        <v>0</v>
      </c>
      <c r="AL31" s="234"/>
      <c r="AM31" s="234"/>
      <c r="AN31" s="234"/>
      <c r="AO31" s="234"/>
      <c r="AR31" s="37"/>
      <c r="BE31" s="223"/>
    </row>
    <row r="32" spans="2:57" s="3" customFormat="1" ht="14.45" customHeight="1" hidden="1">
      <c r="B32" s="37"/>
      <c r="F32" s="27" t="s">
        <v>40</v>
      </c>
      <c r="L32" s="235">
        <v>0.15</v>
      </c>
      <c r="M32" s="234"/>
      <c r="N32" s="234"/>
      <c r="O32" s="234"/>
      <c r="P32" s="234"/>
      <c r="W32" s="233">
        <f>ROUND(BC94,2)</f>
        <v>0</v>
      </c>
      <c r="X32" s="234"/>
      <c r="Y32" s="234"/>
      <c r="Z32" s="234"/>
      <c r="AA32" s="234"/>
      <c r="AB32" s="234"/>
      <c r="AC32" s="234"/>
      <c r="AD32" s="234"/>
      <c r="AE32" s="234"/>
      <c r="AK32" s="233">
        <v>0</v>
      </c>
      <c r="AL32" s="234"/>
      <c r="AM32" s="234"/>
      <c r="AN32" s="234"/>
      <c r="AO32" s="234"/>
      <c r="AR32" s="37"/>
      <c r="BE32" s="223"/>
    </row>
    <row r="33" spans="2:57" s="3" customFormat="1" ht="14.45" customHeight="1" hidden="1">
      <c r="B33" s="37"/>
      <c r="F33" s="27" t="s">
        <v>41</v>
      </c>
      <c r="L33" s="235">
        <v>0</v>
      </c>
      <c r="M33" s="234"/>
      <c r="N33" s="234"/>
      <c r="O33" s="234"/>
      <c r="P33" s="234"/>
      <c r="W33" s="233">
        <f>ROUND(BD94,2)</f>
        <v>0</v>
      </c>
      <c r="X33" s="234"/>
      <c r="Y33" s="234"/>
      <c r="Z33" s="234"/>
      <c r="AA33" s="234"/>
      <c r="AB33" s="234"/>
      <c r="AC33" s="234"/>
      <c r="AD33" s="234"/>
      <c r="AE33" s="234"/>
      <c r="AK33" s="233">
        <v>0</v>
      </c>
      <c r="AL33" s="234"/>
      <c r="AM33" s="234"/>
      <c r="AN33" s="234"/>
      <c r="AO33" s="234"/>
      <c r="AR33" s="37"/>
      <c r="BE33" s="223"/>
    </row>
    <row r="34" spans="1:57" s="2" customFormat="1" ht="6.95" customHeight="1">
      <c r="A34" s="32"/>
      <c r="B34" s="33"/>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3"/>
      <c r="BE34" s="222"/>
    </row>
    <row r="35" spans="1:57" s="2" customFormat="1" ht="25.9" customHeight="1">
      <c r="A35" s="32"/>
      <c r="B35" s="33"/>
      <c r="C35" s="38"/>
      <c r="D35" s="39" t="s">
        <v>42</v>
      </c>
      <c r="E35" s="40"/>
      <c r="F35" s="40"/>
      <c r="G35" s="40"/>
      <c r="H35" s="40"/>
      <c r="I35" s="40"/>
      <c r="J35" s="40"/>
      <c r="K35" s="40"/>
      <c r="L35" s="40"/>
      <c r="M35" s="40"/>
      <c r="N35" s="40"/>
      <c r="O35" s="40"/>
      <c r="P35" s="40"/>
      <c r="Q35" s="40"/>
      <c r="R35" s="40"/>
      <c r="S35" s="40"/>
      <c r="T35" s="41" t="s">
        <v>43</v>
      </c>
      <c r="U35" s="40"/>
      <c r="V35" s="40"/>
      <c r="W35" s="40"/>
      <c r="X35" s="239" t="s">
        <v>44</v>
      </c>
      <c r="Y35" s="237"/>
      <c r="Z35" s="237"/>
      <c r="AA35" s="237"/>
      <c r="AB35" s="237"/>
      <c r="AC35" s="40"/>
      <c r="AD35" s="40"/>
      <c r="AE35" s="40"/>
      <c r="AF35" s="40"/>
      <c r="AG35" s="40"/>
      <c r="AH35" s="40"/>
      <c r="AI35" s="40"/>
      <c r="AJ35" s="40"/>
      <c r="AK35" s="236">
        <f>SUM(AK26:AK33)</f>
        <v>0</v>
      </c>
      <c r="AL35" s="237"/>
      <c r="AM35" s="237"/>
      <c r="AN35" s="237"/>
      <c r="AO35" s="238"/>
      <c r="AP35" s="38"/>
      <c r="AQ35" s="38"/>
      <c r="AR35" s="33"/>
      <c r="BE35" s="32"/>
    </row>
    <row r="36" spans="1:57" s="2" customFormat="1" ht="6.95" customHeight="1">
      <c r="A36" s="32"/>
      <c r="B36" s="33"/>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3"/>
      <c r="BE36" s="32"/>
    </row>
    <row r="37" spans="1:57" s="2" customFormat="1" ht="14.45" customHeight="1">
      <c r="A37" s="32"/>
      <c r="B37" s="33"/>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3"/>
      <c r="BE37" s="32"/>
    </row>
    <row r="38" spans="2:44" s="1" customFormat="1" ht="14.45" customHeight="1">
      <c r="B38" s="20"/>
      <c r="AR38" s="20"/>
    </row>
    <row r="39" spans="2:44" s="1" customFormat="1" ht="14.45" customHeight="1">
      <c r="B39" s="20"/>
      <c r="AR39" s="20"/>
    </row>
    <row r="40" spans="2:44" s="1" customFormat="1" ht="14.45" customHeight="1">
      <c r="B40" s="20"/>
      <c r="AR40" s="20"/>
    </row>
    <row r="41" spans="2:44" s="1" customFormat="1" ht="14.45" customHeight="1">
      <c r="B41" s="20"/>
      <c r="AR41" s="20"/>
    </row>
    <row r="42" spans="2:44" s="1" customFormat="1" ht="14.45" customHeight="1">
      <c r="B42" s="20"/>
      <c r="AR42" s="20"/>
    </row>
    <row r="43" spans="2:44" s="1" customFormat="1" ht="14.45" customHeight="1">
      <c r="B43" s="20"/>
      <c r="AR43" s="20"/>
    </row>
    <row r="44" spans="2:44" s="1" customFormat="1" ht="14.45" customHeight="1">
      <c r="B44" s="20"/>
      <c r="AR44" s="20"/>
    </row>
    <row r="45" spans="2:44" s="1" customFormat="1" ht="14.45" customHeight="1">
      <c r="B45" s="20"/>
      <c r="AR45" s="20"/>
    </row>
    <row r="46" spans="2:44" s="1" customFormat="1" ht="14.45" customHeight="1">
      <c r="B46" s="20"/>
      <c r="AR46" s="20"/>
    </row>
    <row r="47" spans="2:44" s="1" customFormat="1" ht="14.45" customHeight="1">
      <c r="B47" s="20"/>
      <c r="AR47" s="20"/>
    </row>
    <row r="48" spans="2:44" s="1" customFormat="1" ht="14.45" customHeight="1">
      <c r="B48" s="20"/>
      <c r="AR48" s="20"/>
    </row>
    <row r="49" spans="2:44" s="2" customFormat="1" ht="14.45" customHeight="1">
      <c r="B49" s="42"/>
      <c r="D49" s="43" t="s">
        <v>45</v>
      </c>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3" t="s">
        <v>46</v>
      </c>
      <c r="AI49" s="44"/>
      <c r="AJ49" s="44"/>
      <c r="AK49" s="44"/>
      <c r="AL49" s="44"/>
      <c r="AM49" s="44"/>
      <c r="AN49" s="44"/>
      <c r="AO49" s="44"/>
      <c r="AR49" s="42"/>
    </row>
    <row r="50" spans="2:44" ht="11.25">
      <c r="B50" s="20"/>
      <c r="AR50" s="20"/>
    </row>
    <row r="51" spans="2:44" ht="11.25">
      <c r="B51" s="20"/>
      <c r="AR51" s="20"/>
    </row>
    <row r="52" spans="2:44" ht="11.25">
      <c r="B52" s="20"/>
      <c r="AR52" s="20"/>
    </row>
    <row r="53" spans="2:44" ht="11.25">
      <c r="B53" s="20"/>
      <c r="AR53" s="20"/>
    </row>
    <row r="54" spans="2:44" ht="11.25">
      <c r="B54" s="20"/>
      <c r="AR54" s="20"/>
    </row>
    <row r="55" spans="2:44" ht="11.25">
      <c r="B55" s="20"/>
      <c r="AR55" s="20"/>
    </row>
    <row r="56" spans="2:44" ht="11.25">
      <c r="B56" s="20"/>
      <c r="AR56" s="20"/>
    </row>
    <row r="57" spans="2:44" ht="11.25">
      <c r="B57" s="20"/>
      <c r="AR57" s="20"/>
    </row>
    <row r="58" spans="2:44" ht="11.25">
      <c r="B58" s="20"/>
      <c r="AR58" s="20"/>
    </row>
    <row r="59" spans="2:44" ht="11.25">
      <c r="B59" s="20"/>
      <c r="AR59" s="20"/>
    </row>
    <row r="60" spans="1:57" s="2" customFormat="1" ht="12">
      <c r="A60" s="32"/>
      <c r="B60" s="33"/>
      <c r="C60" s="32"/>
      <c r="D60" s="45" t="s">
        <v>47</v>
      </c>
      <c r="E60" s="35"/>
      <c r="F60" s="35"/>
      <c r="G60" s="35"/>
      <c r="H60" s="35"/>
      <c r="I60" s="35"/>
      <c r="J60" s="35"/>
      <c r="K60" s="35"/>
      <c r="L60" s="35"/>
      <c r="M60" s="35"/>
      <c r="N60" s="35"/>
      <c r="O60" s="35"/>
      <c r="P60" s="35"/>
      <c r="Q60" s="35"/>
      <c r="R60" s="35"/>
      <c r="S60" s="35"/>
      <c r="T60" s="35"/>
      <c r="U60" s="35"/>
      <c r="V60" s="45" t="s">
        <v>48</v>
      </c>
      <c r="W60" s="35"/>
      <c r="X60" s="35"/>
      <c r="Y60" s="35"/>
      <c r="Z60" s="35"/>
      <c r="AA60" s="35"/>
      <c r="AB60" s="35"/>
      <c r="AC60" s="35"/>
      <c r="AD60" s="35"/>
      <c r="AE60" s="35"/>
      <c r="AF60" s="35"/>
      <c r="AG60" s="35"/>
      <c r="AH60" s="45" t="s">
        <v>47</v>
      </c>
      <c r="AI60" s="35"/>
      <c r="AJ60" s="35"/>
      <c r="AK60" s="35"/>
      <c r="AL60" s="35"/>
      <c r="AM60" s="45" t="s">
        <v>48</v>
      </c>
      <c r="AN60" s="35"/>
      <c r="AO60" s="35"/>
      <c r="AP60" s="32"/>
      <c r="AQ60" s="32"/>
      <c r="AR60" s="33"/>
      <c r="BE60" s="32"/>
    </row>
    <row r="61" spans="2:44" ht="11.25">
      <c r="B61" s="20"/>
      <c r="AR61" s="20"/>
    </row>
    <row r="62" spans="2:44" ht="11.25">
      <c r="B62" s="20"/>
      <c r="AR62" s="20"/>
    </row>
    <row r="63" spans="2:44" ht="11.25">
      <c r="B63" s="20"/>
      <c r="AR63" s="20"/>
    </row>
    <row r="64" spans="1:57" s="2" customFormat="1" ht="12">
      <c r="A64" s="32"/>
      <c r="B64" s="33"/>
      <c r="C64" s="32"/>
      <c r="D64" s="43" t="s">
        <v>49</v>
      </c>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3" t="s">
        <v>50</v>
      </c>
      <c r="AI64" s="46"/>
      <c r="AJ64" s="46"/>
      <c r="AK64" s="46"/>
      <c r="AL64" s="46"/>
      <c r="AM64" s="46"/>
      <c r="AN64" s="46"/>
      <c r="AO64" s="46"/>
      <c r="AP64" s="32"/>
      <c r="AQ64" s="32"/>
      <c r="AR64" s="33"/>
      <c r="BE64" s="32"/>
    </row>
    <row r="65" spans="2:44" ht="11.25">
      <c r="B65" s="20"/>
      <c r="AR65" s="20"/>
    </row>
    <row r="66" spans="2:44" ht="11.25">
      <c r="B66" s="20"/>
      <c r="AR66" s="20"/>
    </row>
    <row r="67" spans="2:44" ht="11.25">
      <c r="B67" s="20"/>
      <c r="AR67" s="20"/>
    </row>
    <row r="68" spans="2:44" ht="11.25">
      <c r="B68" s="20"/>
      <c r="AR68" s="20"/>
    </row>
    <row r="69" spans="2:44" ht="11.25">
      <c r="B69" s="20"/>
      <c r="AR69" s="20"/>
    </row>
    <row r="70" spans="2:44" ht="11.25">
      <c r="B70" s="20"/>
      <c r="AR70" s="20"/>
    </row>
    <row r="71" spans="2:44" ht="11.25">
      <c r="B71" s="20"/>
      <c r="AR71" s="20"/>
    </row>
    <row r="72" spans="2:44" ht="11.25">
      <c r="B72" s="20"/>
      <c r="AR72" s="20"/>
    </row>
    <row r="73" spans="2:44" ht="11.25">
      <c r="B73" s="20"/>
      <c r="AR73" s="20"/>
    </row>
    <row r="74" spans="2:44" ht="11.25">
      <c r="B74" s="20"/>
      <c r="AR74" s="20"/>
    </row>
    <row r="75" spans="1:57" s="2" customFormat="1" ht="12">
      <c r="A75" s="32"/>
      <c r="B75" s="33"/>
      <c r="C75" s="32"/>
      <c r="D75" s="45" t="s">
        <v>47</v>
      </c>
      <c r="E75" s="35"/>
      <c r="F75" s="35"/>
      <c r="G75" s="35"/>
      <c r="H75" s="35"/>
      <c r="I75" s="35"/>
      <c r="J75" s="35"/>
      <c r="K75" s="35"/>
      <c r="L75" s="35"/>
      <c r="M75" s="35"/>
      <c r="N75" s="35"/>
      <c r="O75" s="35"/>
      <c r="P75" s="35"/>
      <c r="Q75" s="35"/>
      <c r="R75" s="35"/>
      <c r="S75" s="35"/>
      <c r="T75" s="35"/>
      <c r="U75" s="35"/>
      <c r="V75" s="45" t="s">
        <v>48</v>
      </c>
      <c r="W75" s="35"/>
      <c r="X75" s="35"/>
      <c r="Y75" s="35"/>
      <c r="Z75" s="35"/>
      <c r="AA75" s="35"/>
      <c r="AB75" s="35"/>
      <c r="AC75" s="35"/>
      <c r="AD75" s="35"/>
      <c r="AE75" s="35"/>
      <c r="AF75" s="35"/>
      <c r="AG75" s="35"/>
      <c r="AH75" s="45" t="s">
        <v>47</v>
      </c>
      <c r="AI75" s="35"/>
      <c r="AJ75" s="35"/>
      <c r="AK75" s="35"/>
      <c r="AL75" s="35"/>
      <c r="AM75" s="45" t="s">
        <v>48</v>
      </c>
      <c r="AN75" s="35"/>
      <c r="AO75" s="35"/>
      <c r="AP75" s="32"/>
      <c r="AQ75" s="32"/>
      <c r="AR75" s="33"/>
      <c r="BE75" s="32"/>
    </row>
    <row r="76" spans="1:57" s="2" customFormat="1" ht="11.25">
      <c r="A76" s="32"/>
      <c r="B76" s="33"/>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3"/>
      <c r="BE76" s="32"/>
    </row>
    <row r="77" spans="1:57" s="2" customFormat="1" ht="6.95" customHeight="1">
      <c r="A77" s="32"/>
      <c r="B77" s="47"/>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33"/>
      <c r="BE77" s="32"/>
    </row>
    <row r="81" spans="1:57" s="2" customFormat="1" ht="6.95" customHeight="1">
      <c r="A81" s="32"/>
      <c r="B81" s="49"/>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33"/>
      <c r="BE81" s="32"/>
    </row>
    <row r="82" spans="1:57" s="2" customFormat="1" ht="24.95" customHeight="1">
      <c r="A82" s="32"/>
      <c r="B82" s="33"/>
      <c r="C82" s="21" t="s">
        <v>51</v>
      </c>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3"/>
      <c r="BE82" s="32"/>
    </row>
    <row r="83" spans="1:57" s="2" customFormat="1" ht="6.95" customHeight="1">
      <c r="A83" s="32"/>
      <c r="B83" s="33"/>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3"/>
      <c r="BE83" s="32"/>
    </row>
    <row r="84" spans="2:44" s="4" customFormat="1" ht="12" customHeight="1">
      <c r="B84" s="51"/>
      <c r="C84" s="27" t="s">
        <v>13</v>
      </c>
      <c r="L84" s="4" t="str">
        <f>K5</f>
        <v>2023-9-BM</v>
      </c>
      <c r="AR84" s="51"/>
    </row>
    <row r="85" spans="2:44" s="5" customFormat="1" ht="36.95" customHeight="1">
      <c r="B85" s="52"/>
      <c r="C85" s="53" t="s">
        <v>16</v>
      </c>
      <c r="L85" s="202" t="str">
        <f>K6</f>
        <v>Oprava trati v úseku Luka nad Jihavou-Jihlava, II.etapa</v>
      </c>
      <c r="M85" s="203"/>
      <c r="N85" s="203"/>
      <c r="O85" s="203"/>
      <c r="P85" s="203"/>
      <c r="Q85" s="203"/>
      <c r="R85" s="203"/>
      <c r="S85" s="203"/>
      <c r="T85" s="203"/>
      <c r="U85" s="203"/>
      <c r="V85" s="203"/>
      <c r="W85" s="203"/>
      <c r="X85" s="203"/>
      <c r="Y85" s="203"/>
      <c r="Z85" s="203"/>
      <c r="AA85" s="203"/>
      <c r="AB85" s="203"/>
      <c r="AC85" s="203"/>
      <c r="AD85" s="203"/>
      <c r="AE85" s="203"/>
      <c r="AF85" s="203"/>
      <c r="AG85" s="203"/>
      <c r="AH85" s="203"/>
      <c r="AI85" s="203"/>
      <c r="AJ85" s="203"/>
      <c r="AR85" s="52"/>
    </row>
    <row r="86" spans="1:57" s="2" customFormat="1" ht="6.95" customHeight="1">
      <c r="A86" s="32"/>
      <c r="B86" s="33"/>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3"/>
      <c r="BE86" s="32"/>
    </row>
    <row r="87" spans="1:57" s="2" customFormat="1" ht="12" customHeight="1">
      <c r="A87" s="32"/>
      <c r="B87" s="33"/>
      <c r="C87" s="27" t="s">
        <v>20</v>
      </c>
      <c r="D87" s="32"/>
      <c r="E87" s="32"/>
      <c r="F87" s="32"/>
      <c r="G87" s="32"/>
      <c r="H87" s="32"/>
      <c r="I87" s="32"/>
      <c r="J87" s="32"/>
      <c r="K87" s="32"/>
      <c r="L87" s="54" t="str">
        <f>IF(K8="","",K8)</f>
        <v xml:space="preserve"> </v>
      </c>
      <c r="M87" s="32"/>
      <c r="N87" s="32"/>
      <c r="O87" s="32"/>
      <c r="P87" s="32"/>
      <c r="Q87" s="32"/>
      <c r="R87" s="32"/>
      <c r="S87" s="32"/>
      <c r="T87" s="32"/>
      <c r="U87" s="32"/>
      <c r="V87" s="32"/>
      <c r="W87" s="32"/>
      <c r="X87" s="32"/>
      <c r="Y87" s="32"/>
      <c r="Z87" s="32"/>
      <c r="AA87" s="32"/>
      <c r="AB87" s="32"/>
      <c r="AC87" s="32"/>
      <c r="AD87" s="32"/>
      <c r="AE87" s="32"/>
      <c r="AF87" s="32"/>
      <c r="AG87" s="32"/>
      <c r="AH87" s="32"/>
      <c r="AI87" s="27" t="s">
        <v>22</v>
      </c>
      <c r="AJ87" s="32"/>
      <c r="AK87" s="32"/>
      <c r="AL87" s="32"/>
      <c r="AM87" s="204" t="str">
        <f>IF(AN8="","",AN8)</f>
        <v>Vyplň údaj</v>
      </c>
      <c r="AN87" s="204"/>
      <c r="AO87" s="32"/>
      <c r="AP87" s="32"/>
      <c r="AQ87" s="32"/>
      <c r="AR87" s="33"/>
      <c r="BE87" s="32"/>
    </row>
    <row r="88" spans="1:57" s="2" customFormat="1" ht="6.95" customHeight="1">
      <c r="A88" s="32"/>
      <c r="B88" s="33"/>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3"/>
      <c r="BE88" s="32"/>
    </row>
    <row r="89" spans="1:57" s="2" customFormat="1" ht="15.2" customHeight="1">
      <c r="A89" s="32"/>
      <c r="B89" s="33"/>
      <c r="C89" s="27" t="s">
        <v>23</v>
      </c>
      <c r="D89" s="32"/>
      <c r="E89" s="32"/>
      <c r="F89" s="32"/>
      <c r="G89" s="32"/>
      <c r="H89" s="32"/>
      <c r="I89" s="32"/>
      <c r="J89" s="32"/>
      <c r="K89" s="32"/>
      <c r="L89" s="4" t="str">
        <f>IF(E11="","",E11)</f>
        <v xml:space="preserve"> </v>
      </c>
      <c r="M89" s="32"/>
      <c r="N89" s="32"/>
      <c r="O89" s="32"/>
      <c r="P89" s="32"/>
      <c r="Q89" s="32"/>
      <c r="R89" s="32"/>
      <c r="S89" s="32"/>
      <c r="T89" s="32"/>
      <c r="U89" s="32"/>
      <c r="V89" s="32"/>
      <c r="W89" s="32"/>
      <c r="X89" s="32"/>
      <c r="Y89" s="32"/>
      <c r="Z89" s="32"/>
      <c r="AA89" s="32"/>
      <c r="AB89" s="32"/>
      <c r="AC89" s="32"/>
      <c r="AD89" s="32"/>
      <c r="AE89" s="32"/>
      <c r="AF89" s="32"/>
      <c r="AG89" s="32"/>
      <c r="AH89" s="32"/>
      <c r="AI89" s="27" t="s">
        <v>28</v>
      </c>
      <c r="AJ89" s="32"/>
      <c r="AK89" s="32"/>
      <c r="AL89" s="32"/>
      <c r="AM89" s="205" t="str">
        <f>IF(E17="","",E17)</f>
        <v xml:space="preserve"> </v>
      </c>
      <c r="AN89" s="206"/>
      <c r="AO89" s="206"/>
      <c r="AP89" s="206"/>
      <c r="AQ89" s="32"/>
      <c r="AR89" s="33"/>
      <c r="AS89" s="207" t="s">
        <v>52</v>
      </c>
      <c r="AT89" s="208"/>
      <c r="AU89" s="56"/>
      <c r="AV89" s="56"/>
      <c r="AW89" s="56"/>
      <c r="AX89" s="56"/>
      <c r="AY89" s="56"/>
      <c r="AZ89" s="56"/>
      <c r="BA89" s="56"/>
      <c r="BB89" s="56"/>
      <c r="BC89" s="56"/>
      <c r="BD89" s="57"/>
      <c r="BE89" s="32"/>
    </row>
    <row r="90" spans="1:57" s="2" customFormat="1" ht="15.2" customHeight="1">
      <c r="A90" s="32"/>
      <c r="B90" s="33"/>
      <c r="C90" s="27" t="s">
        <v>26</v>
      </c>
      <c r="D90" s="32"/>
      <c r="E90" s="32"/>
      <c r="F90" s="32"/>
      <c r="G90" s="32"/>
      <c r="H90" s="32"/>
      <c r="I90" s="32"/>
      <c r="J90" s="32"/>
      <c r="K90" s="32"/>
      <c r="L90" s="4" t="str">
        <f>IF(E14="Vyplň údaj","",E14)</f>
        <v/>
      </c>
      <c r="M90" s="32"/>
      <c r="N90" s="32"/>
      <c r="O90" s="32"/>
      <c r="P90" s="32"/>
      <c r="Q90" s="32"/>
      <c r="R90" s="32"/>
      <c r="S90" s="32"/>
      <c r="T90" s="32"/>
      <c r="U90" s="32"/>
      <c r="V90" s="32"/>
      <c r="W90" s="32"/>
      <c r="X90" s="32"/>
      <c r="Y90" s="32"/>
      <c r="Z90" s="32"/>
      <c r="AA90" s="32"/>
      <c r="AB90" s="32"/>
      <c r="AC90" s="32"/>
      <c r="AD90" s="32"/>
      <c r="AE90" s="32"/>
      <c r="AF90" s="32"/>
      <c r="AG90" s="32"/>
      <c r="AH90" s="32"/>
      <c r="AI90" s="27" t="s">
        <v>30</v>
      </c>
      <c r="AJ90" s="32"/>
      <c r="AK90" s="32"/>
      <c r="AL90" s="32"/>
      <c r="AM90" s="205" t="str">
        <f>IF(E20="","",E20)</f>
        <v xml:space="preserve"> </v>
      </c>
      <c r="AN90" s="206"/>
      <c r="AO90" s="206"/>
      <c r="AP90" s="206"/>
      <c r="AQ90" s="32"/>
      <c r="AR90" s="33"/>
      <c r="AS90" s="209"/>
      <c r="AT90" s="210"/>
      <c r="AU90" s="58"/>
      <c r="AV90" s="58"/>
      <c r="AW90" s="58"/>
      <c r="AX90" s="58"/>
      <c r="AY90" s="58"/>
      <c r="AZ90" s="58"/>
      <c r="BA90" s="58"/>
      <c r="BB90" s="58"/>
      <c r="BC90" s="58"/>
      <c r="BD90" s="59"/>
      <c r="BE90" s="32"/>
    </row>
    <row r="91" spans="1:57" s="2" customFormat="1" ht="10.9" customHeight="1">
      <c r="A91" s="32"/>
      <c r="B91" s="33"/>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3"/>
      <c r="AS91" s="209"/>
      <c r="AT91" s="210"/>
      <c r="AU91" s="58"/>
      <c r="AV91" s="58"/>
      <c r="AW91" s="58"/>
      <c r="AX91" s="58"/>
      <c r="AY91" s="58"/>
      <c r="AZ91" s="58"/>
      <c r="BA91" s="58"/>
      <c r="BB91" s="58"/>
      <c r="BC91" s="58"/>
      <c r="BD91" s="59"/>
      <c r="BE91" s="32"/>
    </row>
    <row r="92" spans="1:57" s="2" customFormat="1" ht="29.25" customHeight="1">
      <c r="A92" s="32"/>
      <c r="B92" s="33"/>
      <c r="C92" s="211" t="s">
        <v>53</v>
      </c>
      <c r="D92" s="212"/>
      <c r="E92" s="212"/>
      <c r="F92" s="212"/>
      <c r="G92" s="212"/>
      <c r="H92" s="60"/>
      <c r="I92" s="214" t="s">
        <v>54</v>
      </c>
      <c r="J92" s="212"/>
      <c r="K92" s="212"/>
      <c r="L92" s="212"/>
      <c r="M92" s="212"/>
      <c r="N92" s="212"/>
      <c r="O92" s="212"/>
      <c r="P92" s="212"/>
      <c r="Q92" s="212"/>
      <c r="R92" s="212"/>
      <c r="S92" s="212"/>
      <c r="T92" s="212"/>
      <c r="U92" s="212"/>
      <c r="V92" s="212"/>
      <c r="W92" s="212"/>
      <c r="X92" s="212"/>
      <c r="Y92" s="212"/>
      <c r="Z92" s="212"/>
      <c r="AA92" s="212"/>
      <c r="AB92" s="212"/>
      <c r="AC92" s="212"/>
      <c r="AD92" s="212"/>
      <c r="AE92" s="212"/>
      <c r="AF92" s="212"/>
      <c r="AG92" s="213" t="s">
        <v>55</v>
      </c>
      <c r="AH92" s="212"/>
      <c r="AI92" s="212"/>
      <c r="AJ92" s="212"/>
      <c r="AK92" s="212"/>
      <c r="AL92" s="212"/>
      <c r="AM92" s="212"/>
      <c r="AN92" s="214" t="s">
        <v>56</v>
      </c>
      <c r="AO92" s="212"/>
      <c r="AP92" s="215"/>
      <c r="AQ92" s="61" t="s">
        <v>57</v>
      </c>
      <c r="AR92" s="33"/>
      <c r="AS92" s="62" t="s">
        <v>58</v>
      </c>
      <c r="AT92" s="63" t="s">
        <v>59</v>
      </c>
      <c r="AU92" s="63" t="s">
        <v>60</v>
      </c>
      <c r="AV92" s="63" t="s">
        <v>61</v>
      </c>
      <c r="AW92" s="63" t="s">
        <v>62</v>
      </c>
      <c r="AX92" s="63" t="s">
        <v>63</v>
      </c>
      <c r="AY92" s="63" t="s">
        <v>64</v>
      </c>
      <c r="AZ92" s="63" t="s">
        <v>65</v>
      </c>
      <c r="BA92" s="63" t="s">
        <v>66</v>
      </c>
      <c r="BB92" s="63" t="s">
        <v>67</v>
      </c>
      <c r="BC92" s="63" t="s">
        <v>68</v>
      </c>
      <c r="BD92" s="64" t="s">
        <v>69</v>
      </c>
      <c r="BE92" s="32"/>
    </row>
    <row r="93" spans="1:57" s="2" customFormat="1" ht="10.9" customHeight="1">
      <c r="A93" s="32"/>
      <c r="B93" s="33"/>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3"/>
      <c r="AS93" s="65"/>
      <c r="AT93" s="66"/>
      <c r="AU93" s="66"/>
      <c r="AV93" s="66"/>
      <c r="AW93" s="66"/>
      <c r="AX93" s="66"/>
      <c r="AY93" s="66"/>
      <c r="AZ93" s="66"/>
      <c r="BA93" s="66"/>
      <c r="BB93" s="66"/>
      <c r="BC93" s="66"/>
      <c r="BD93" s="67"/>
      <c r="BE93" s="32"/>
    </row>
    <row r="94" spans="2:90" s="6" customFormat="1" ht="32.45" customHeight="1">
      <c r="B94" s="68"/>
      <c r="C94" s="69" t="s">
        <v>70</v>
      </c>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219">
        <f>ROUND(SUM(AG95:AG101),2)</f>
        <v>0</v>
      </c>
      <c r="AH94" s="219"/>
      <c r="AI94" s="219"/>
      <c r="AJ94" s="219"/>
      <c r="AK94" s="219"/>
      <c r="AL94" s="219"/>
      <c r="AM94" s="219"/>
      <c r="AN94" s="220">
        <f aca="true" t="shared" si="0" ref="AN94:AN101">SUM(AG94,AT94)</f>
        <v>0</v>
      </c>
      <c r="AO94" s="220"/>
      <c r="AP94" s="220"/>
      <c r="AQ94" s="72" t="s">
        <v>1</v>
      </c>
      <c r="AR94" s="68"/>
      <c r="AS94" s="73">
        <f>ROUND(SUM(AS95:AS101),2)</f>
        <v>0</v>
      </c>
      <c r="AT94" s="74">
        <f aca="true" t="shared" si="1" ref="AT94:AT101">ROUND(SUM(AV94:AW94),2)</f>
        <v>0</v>
      </c>
      <c r="AU94" s="75">
        <f>ROUND(SUM(AU95:AU101),5)</f>
        <v>0</v>
      </c>
      <c r="AV94" s="74">
        <f>ROUND(AZ94*L29,2)</f>
        <v>0</v>
      </c>
      <c r="AW94" s="74">
        <f>ROUND(BA94*L30,2)</f>
        <v>0</v>
      </c>
      <c r="AX94" s="74">
        <f>ROUND(BB94*L29,2)</f>
        <v>0</v>
      </c>
      <c r="AY94" s="74">
        <f>ROUND(BC94*L30,2)</f>
        <v>0</v>
      </c>
      <c r="AZ94" s="74">
        <f>ROUND(SUM(AZ95:AZ101),2)</f>
        <v>0</v>
      </c>
      <c r="BA94" s="74">
        <f>ROUND(SUM(BA95:BA101),2)</f>
        <v>0</v>
      </c>
      <c r="BB94" s="74">
        <f>ROUND(SUM(BB95:BB101),2)</f>
        <v>0</v>
      </c>
      <c r="BC94" s="74">
        <f>ROUND(SUM(BC95:BC101),2)</f>
        <v>0</v>
      </c>
      <c r="BD94" s="76">
        <f>ROUND(SUM(BD95:BD101),2)</f>
        <v>0</v>
      </c>
      <c r="BS94" s="77" t="s">
        <v>71</v>
      </c>
      <c r="BT94" s="77" t="s">
        <v>72</v>
      </c>
      <c r="BU94" s="78" t="s">
        <v>73</v>
      </c>
      <c r="BV94" s="77" t="s">
        <v>74</v>
      </c>
      <c r="BW94" s="77" t="s">
        <v>4</v>
      </c>
      <c r="BX94" s="77" t="s">
        <v>75</v>
      </c>
      <c r="CL94" s="77" t="s">
        <v>1</v>
      </c>
    </row>
    <row r="95" spans="1:91" s="7" customFormat="1" ht="24.75" customHeight="1">
      <c r="A95" s="79" t="s">
        <v>76</v>
      </c>
      <c r="B95" s="80"/>
      <c r="C95" s="81"/>
      <c r="D95" s="216" t="s">
        <v>77</v>
      </c>
      <c r="E95" s="216"/>
      <c r="F95" s="216"/>
      <c r="G95" s="216"/>
      <c r="H95" s="216"/>
      <c r="I95" s="82"/>
      <c r="J95" s="216" t="s">
        <v>78</v>
      </c>
      <c r="K95" s="216"/>
      <c r="L95" s="216"/>
      <c r="M95" s="216"/>
      <c r="N95" s="216"/>
      <c r="O95" s="216"/>
      <c r="P95" s="216"/>
      <c r="Q95" s="216"/>
      <c r="R95" s="216"/>
      <c r="S95" s="216"/>
      <c r="T95" s="216"/>
      <c r="U95" s="216"/>
      <c r="V95" s="216"/>
      <c r="W95" s="216"/>
      <c r="X95" s="216"/>
      <c r="Y95" s="216"/>
      <c r="Z95" s="216"/>
      <c r="AA95" s="216"/>
      <c r="AB95" s="216"/>
      <c r="AC95" s="216"/>
      <c r="AD95" s="216"/>
      <c r="AE95" s="216"/>
      <c r="AF95" s="216"/>
      <c r="AG95" s="217">
        <f>'2023-9-1 - SO 01-10-01.05...'!J30</f>
        <v>0</v>
      </c>
      <c r="AH95" s="218"/>
      <c r="AI95" s="218"/>
      <c r="AJ95" s="218"/>
      <c r="AK95" s="218"/>
      <c r="AL95" s="218"/>
      <c r="AM95" s="218"/>
      <c r="AN95" s="217">
        <f t="shared" si="0"/>
        <v>0</v>
      </c>
      <c r="AO95" s="218"/>
      <c r="AP95" s="218"/>
      <c r="AQ95" s="83" t="s">
        <v>79</v>
      </c>
      <c r="AR95" s="80"/>
      <c r="AS95" s="84">
        <v>0</v>
      </c>
      <c r="AT95" s="85">
        <f t="shared" si="1"/>
        <v>0</v>
      </c>
      <c r="AU95" s="86">
        <f>'2023-9-1 - SO 01-10-01.05...'!P120</f>
        <v>0</v>
      </c>
      <c r="AV95" s="85">
        <f>'2023-9-1 - SO 01-10-01.05...'!J33</f>
        <v>0</v>
      </c>
      <c r="AW95" s="85">
        <f>'2023-9-1 - SO 01-10-01.05...'!J34</f>
        <v>0</v>
      </c>
      <c r="AX95" s="85">
        <f>'2023-9-1 - SO 01-10-01.05...'!J35</f>
        <v>0</v>
      </c>
      <c r="AY95" s="85">
        <f>'2023-9-1 - SO 01-10-01.05...'!J36</f>
        <v>0</v>
      </c>
      <c r="AZ95" s="85">
        <f>'2023-9-1 - SO 01-10-01.05...'!F33</f>
        <v>0</v>
      </c>
      <c r="BA95" s="85">
        <f>'2023-9-1 - SO 01-10-01.05...'!F34</f>
        <v>0</v>
      </c>
      <c r="BB95" s="85">
        <f>'2023-9-1 - SO 01-10-01.05...'!F35</f>
        <v>0</v>
      </c>
      <c r="BC95" s="85">
        <f>'2023-9-1 - SO 01-10-01.05...'!F36</f>
        <v>0</v>
      </c>
      <c r="BD95" s="87">
        <f>'2023-9-1 - SO 01-10-01.05...'!F37</f>
        <v>0</v>
      </c>
      <c r="BT95" s="88" t="s">
        <v>80</v>
      </c>
      <c r="BV95" s="88" t="s">
        <v>74</v>
      </c>
      <c r="BW95" s="88" t="s">
        <v>81</v>
      </c>
      <c r="BX95" s="88" t="s">
        <v>4</v>
      </c>
      <c r="CL95" s="88" t="s">
        <v>1</v>
      </c>
      <c r="CM95" s="88" t="s">
        <v>82</v>
      </c>
    </row>
    <row r="96" spans="1:91" s="7" customFormat="1" ht="16.5" customHeight="1">
      <c r="A96" s="79" t="s">
        <v>76</v>
      </c>
      <c r="B96" s="80"/>
      <c r="C96" s="81"/>
      <c r="D96" s="216" t="s">
        <v>83</v>
      </c>
      <c r="E96" s="216"/>
      <c r="F96" s="216"/>
      <c r="G96" s="216"/>
      <c r="H96" s="216"/>
      <c r="I96" s="82"/>
      <c r="J96" s="216" t="s">
        <v>84</v>
      </c>
      <c r="K96" s="216"/>
      <c r="L96" s="216"/>
      <c r="M96" s="216"/>
      <c r="N96" s="216"/>
      <c r="O96" s="216"/>
      <c r="P96" s="216"/>
      <c r="Q96" s="216"/>
      <c r="R96" s="216"/>
      <c r="S96" s="216"/>
      <c r="T96" s="216"/>
      <c r="U96" s="216"/>
      <c r="V96" s="216"/>
      <c r="W96" s="216"/>
      <c r="X96" s="216"/>
      <c r="Y96" s="216"/>
      <c r="Z96" s="216"/>
      <c r="AA96" s="216"/>
      <c r="AB96" s="216"/>
      <c r="AC96" s="216"/>
      <c r="AD96" s="216"/>
      <c r="AE96" s="216"/>
      <c r="AF96" s="216"/>
      <c r="AG96" s="217">
        <f>'2023-9-2 - D.2.1.1.1 Kole...'!J30</f>
        <v>0</v>
      </c>
      <c r="AH96" s="218"/>
      <c r="AI96" s="218"/>
      <c r="AJ96" s="218"/>
      <c r="AK96" s="218"/>
      <c r="AL96" s="218"/>
      <c r="AM96" s="218"/>
      <c r="AN96" s="217">
        <f t="shared" si="0"/>
        <v>0</v>
      </c>
      <c r="AO96" s="218"/>
      <c r="AP96" s="218"/>
      <c r="AQ96" s="83" t="s">
        <v>79</v>
      </c>
      <c r="AR96" s="80"/>
      <c r="AS96" s="84">
        <v>0</v>
      </c>
      <c r="AT96" s="85">
        <f t="shared" si="1"/>
        <v>0</v>
      </c>
      <c r="AU96" s="86">
        <f>'2023-9-2 - D.2.1.1.1 Kole...'!P120</f>
        <v>0</v>
      </c>
      <c r="AV96" s="85">
        <f>'2023-9-2 - D.2.1.1.1 Kole...'!J33</f>
        <v>0</v>
      </c>
      <c r="AW96" s="85">
        <f>'2023-9-2 - D.2.1.1.1 Kole...'!J34</f>
        <v>0</v>
      </c>
      <c r="AX96" s="85">
        <f>'2023-9-2 - D.2.1.1.1 Kole...'!J35</f>
        <v>0</v>
      </c>
      <c r="AY96" s="85">
        <f>'2023-9-2 - D.2.1.1.1 Kole...'!J36</f>
        <v>0</v>
      </c>
      <c r="AZ96" s="85">
        <f>'2023-9-2 - D.2.1.1.1 Kole...'!F33</f>
        <v>0</v>
      </c>
      <c r="BA96" s="85">
        <f>'2023-9-2 - D.2.1.1.1 Kole...'!F34</f>
        <v>0</v>
      </c>
      <c r="BB96" s="85">
        <f>'2023-9-2 - D.2.1.1.1 Kole...'!F35</f>
        <v>0</v>
      </c>
      <c r="BC96" s="85">
        <f>'2023-9-2 - D.2.1.1.1 Kole...'!F36</f>
        <v>0</v>
      </c>
      <c r="BD96" s="87">
        <f>'2023-9-2 - D.2.1.1.1 Kole...'!F37</f>
        <v>0</v>
      </c>
      <c r="BT96" s="88" t="s">
        <v>80</v>
      </c>
      <c r="BV96" s="88" t="s">
        <v>74</v>
      </c>
      <c r="BW96" s="88" t="s">
        <v>85</v>
      </c>
      <c r="BX96" s="88" t="s">
        <v>4</v>
      </c>
      <c r="CL96" s="88" t="s">
        <v>1</v>
      </c>
      <c r="CM96" s="88" t="s">
        <v>82</v>
      </c>
    </row>
    <row r="97" spans="1:91" s="7" customFormat="1" ht="24.75" customHeight="1">
      <c r="A97" s="79" t="s">
        <v>76</v>
      </c>
      <c r="B97" s="80"/>
      <c r="C97" s="81"/>
      <c r="D97" s="216" t="s">
        <v>86</v>
      </c>
      <c r="E97" s="216"/>
      <c r="F97" s="216"/>
      <c r="G97" s="216"/>
      <c r="H97" s="216"/>
      <c r="I97" s="82"/>
      <c r="J97" s="216" t="s">
        <v>87</v>
      </c>
      <c r="K97" s="216"/>
      <c r="L97" s="216"/>
      <c r="M97" s="216"/>
      <c r="N97" s="216"/>
      <c r="O97" s="216"/>
      <c r="P97" s="216"/>
      <c r="Q97" s="216"/>
      <c r="R97" s="216"/>
      <c r="S97" s="216"/>
      <c r="T97" s="216"/>
      <c r="U97" s="216"/>
      <c r="V97" s="216"/>
      <c r="W97" s="216"/>
      <c r="X97" s="216"/>
      <c r="Y97" s="216"/>
      <c r="Z97" s="216"/>
      <c r="AA97" s="216"/>
      <c r="AB97" s="216"/>
      <c r="AC97" s="216"/>
      <c r="AD97" s="216"/>
      <c r="AE97" s="216"/>
      <c r="AF97" s="216"/>
      <c r="AG97" s="217">
        <f>'2023-9-3 - SO 14-01.05 Vý...'!J30</f>
        <v>0</v>
      </c>
      <c r="AH97" s="218"/>
      <c r="AI97" s="218"/>
      <c r="AJ97" s="218"/>
      <c r="AK97" s="218"/>
      <c r="AL97" s="218"/>
      <c r="AM97" s="218"/>
      <c r="AN97" s="217">
        <f t="shared" si="0"/>
        <v>0</v>
      </c>
      <c r="AO97" s="218"/>
      <c r="AP97" s="218"/>
      <c r="AQ97" s="83" t="s">
        <v>79</v>
      </c>
      <c r="AR97" s="80"/>
      <c r="AS97" s="84">
        <v>0</v>
      </c>
      <c r="AT97" s="85">
        <f t="shared" si="1"/>
        <v>0</v>
      </c>
      <c r="AU97" s="86">
        <f>'2023-9-3 - SO 14-01.05 Vý...'!P120</f>
        <v>0</v>
      </c>
      <c r="AV97" s="85">
        <f>'2023-9-3 - SO 14-01.05 Vý...'!J33</f>
        <v>0</v>
      </c>
      <c r="AW97" s="85">
        <f>'2023-9-3 - SO 14-01.05 Vý...'!J34</f>
        <v>0</v>
      </c>
      <c r="AX97" s="85">
        <f>'2023-9-3 - SO 14-01.05 Vý...'!J35</f>
        <v>0</v>
      </c>
      <c r="AY97" s="85">
        <f>'2023-9-3 - SO 14-01.05 Vý...'!J36</f>
        <v>0</v>
      </c>
      <c r="AZ97" s="85">
        <f>'2023-9-3 - SO 14-01.05 Vý...'!F33</f>
        <v>0</v>
      </c>
      <c r="BA97" s="85">
        <f>'2023-9-3 - SO 14-01.05 Vý...'!F34</f>
        <v>0</v>
      </c>
      <c r="BB97" s="85">
        <f>'2023-9-3 - SO 14-01.05 Vý...'!F35</f>
        <v>0</v>
      </c>
      <c r="BC97" s="85">
        <f>'2023-9-3 - SO 14-01.05 Vý...'!F36</f>
        <v>0</v>
      </c>
      <c r="BD97" s="87">
        <f>'2023-9-3 - SO 14-01.05 Vý...'!F37</f>
        <v>0</v>
      </c>
      <c r="BT97" s="88" t="s">
        <v>80</v>
      </c>
      <c r="BV97" s="88" t="s">
        <v>74</v>
      </c>
      <c r="BW97" s="88" t="s">
        <v>88</v>
      </c>
      <c r="BX97" s="88" t="s">
        <v>4</v>
      </c>
      <c r="CL97" s="88" t="s">
        <v>1</v>
      </c>
      <c r="CM97" s="88" t="s">
        <v>82</v>
      </c>
    </row>
    <row r="98" spans="1:91" s="7" customFormat="1" ht="24.75" customHeight="1">
      <c r="A98" s="79" t="s">
        <v>76</v>
      </c>
      <c r="B98" s="80"/>
      <c r="C98" s="81"/>
      <c r="D98" s="216" t="s">
        <v>89</v>
      </c>
      <c r="E98" s="216"/>
      <c r="F98" s="216"/>
      <c r="G98" s="216"/>
      <c r="H98" s="216"/>
      <c r="I98" s="82"/>
      <c r="J98" s="216" t="s">
        <v>90</v>
      </c>
      <c r="K98" s="216"/>
      <c r="L98" s="216"/>
      <c r="M98" s="216"/>
      <c r="N98" s="216"/>
      <c r="O98" s="216"/>
      <c r="P98" s="216"/>
      <c r="Q98" s="216"/>
      <c r="R98" s="216"/>
      <c r="S98" s="216"/>
      <c r="T98" s="216"/>
      <c r="U98" s="216"/>
      <c r="V98" s="216"/>
      <c r="W98" s="216"/>
      <c r="X98" s="216"/>
      <c r="Y98" s="216"/>
      <c r="Z98" s="216"/>
      <c r="AA98" s="216"/>
      <c r="AB98" s="216"/>
      <c r="AC98" s="216"/>
      <c r="AD98" s="216"/>
      <c r="AE98" s="216"/>
      <c r="AF98" s="216"/>
      <c r="AG98" s="217">
        <f>'2023-9-4 - SO 01-13-02 Že...'!J30</f>
        <v>0</v>
      </c>
      <c r="AH98" s="218"/>
      <c r="AI98" s="218"/>
      <c r="AJ98" s="218"/>
      <c r="AK98" s="218"/>
      <c r="AL98" s="218"/>
      <c r="AM98" s="218"/>
      <c r="AN98" s="217">
        <f t="shared" si="0"/>
        <v>0</v>
      </c>
      <c r="AO98" s="218"/>
      <c r="AP98" s="218"/>
      <c r="AQ98" s="83" t="s">
        <v>79</v>
      </c>
      <c r="AR98" s="80"/>
      <c r="AS98" s="84">
        <v>0</v>
      </c>
      <c r="AT98" s="85">
        <f t="shared" si="1"/>
        <v>0</v>
      </c>
      <c r="AU98" s="86">
        <f>'2023-9-4 - SO 01-13-02 Že...'!P123</f>
        <v>0</v>
      </c>
      <c r="AV98" s="85">
        <f>'2023-9-4 - SO 01-13-02 Že...'!J33</f>
        <v>0</v>
      </c>
      <c r="AW98" s="85">
        <f>'2023-9-4 - SO 01-13-02 Že...'!J34</f>
        <v>0</v>
      </c>
      <c r="AX98" s="85">
        <f>'2023-9-4 - SO 01-13-02 Že...'!J35</f>
        <v>0</v>
      </c>
      <c r="AY98" s="85">
        <f>'2023-9-4 - SO 01-13-02 Že...'!J36</f>
        <v>0</v>
      </c>
      <c r="AZ98" s="85">
        <f>'2023-9-4 - SO 01-13-02 Že...'!F33</f>
        <v>0</v>
      </c>
      <c r="BA98" s="85">
        <f>'2023-9-4 - SO 01-13-02 Že...'!F34</f>
        <v>0</v>
      </c>
      <c r="BB98" s="85">
        <f>'2023-9-4 - SO 01-13-02 Že...'!F35</f>
        <v>0</v>
      </c>
      <c r="BC98" s="85">
        <f>'2023-9-4 - SO 01-13-02 Že...'!F36</f>
        <v>0</v>
      </c>
      <c r="BD98" s="87">
        <f>'2023-9-4 - SO 01-13-02 Že...'!F37</f>
        <v>0</v>
      </c>
      <c r="BT98" s="88" t="s">
        <v>80</v>
      </c>
      <c r="BV98" s="88" t="s">
        <v>74</v>
      </c>
      <c r="BW98" s="88" t="s">
        <v>91</v>
      </c>
      <c r="BX98" s="88" t="s">
        <v>4</v>
      </c>
      <c r="CL98" s="88" t="s">
        <v>1</v>
      </c>
      <c r="CM98" s="88" t="s">
        <v>82</v>
      </c>
    </row>
    <row r="99" spans="1:91" s="7" customFormat="1" ht="24.75" customHeight="1">
      <c r="A99" s="79" t="s">
        <v>76</v>
      </c>
      <c r="B99" s="80"/>
      <c r="C99" s="81"/>
      <c r="D99" s="216" t="s">
        <v>92</v>
      </c>
      <c r="E99" s="216"/>
      <c r="F99" s="216"/>
      <c r="G99" s="216"/>
      <c r="H99" s="216"/>
      <c r="I99" s="82"/>
      <c r="J99" s="216" t="s">
        <v>93</v>
      </c>
      <c r="K99" s="216"/>
      <c r="L99" s="216"/>
      <c r="M99" s="216"/>
      <c r="N99" s="216"/>
      <c r="O99" s="216"/>
      <c r="P99" s="216"/>
      <c r="Q99" s="216"/>
      <c r="R99" s="216"/>
      <c r="S99" s="216"/>
      <c r="T99" s="216"/>
      <c r="U99" s="216"/>
      <c r="V99" s="216"/>
      <c r="W99" s="216"/>
      <c r="X99" s="216"/>
      <c r="Y99" s="216"/>
      <c r="Z99" s="216"/>
      <c r="AA99" s="216"/>
      <c r="AB99" s="216"/>
      <c r="AC99" s="216"/>
      <c r="AD99" s="216"/>
      <c r="AE99" s="216"/>
      <c r="AF99" s="216"/>
      <c r="AG99" s="217">
        <f>'2023-9-5 - SO 01-13-02 Že...'!J30</f>
        <v>0</v>
      </c>
      <c r="AH99" s="218"/>
      <c r="AI99" s="218"/>
      <c r="AJ99" s="218"/>
      <c r="AK99" s="218"/>
      <c r="AL99" s="218"/>
      <c r="AM99" s="218"/>
      <c r="AN99" s="217">
        <f t="shared" si="0"/>
        <v>0</v>
      </c>
      <c r="AO99" s="218"/>
      <c r="AP99" s="218"/>
      <c r="AQ99" s="83" t="s">
        <v>79</v>
      </c>
      <c r="AR99" s="80"/>
      <c r="AS99" s="84">
        <v>0</v>
      </c>
      <c r="AT99" s="85">
        <f t="shared" si="1"/>
        <v>0</v>
      </c>
      <c r="AU99" s="86">
        <f>'2023-9-5 - SO 01-13-02 Že...'!P123</f>
        <v>0</v>
      </c>
      <c r="AV99" s="85">
        <f>'2023-9-5 - SO 01-13-02 Že...'!J33</f>
        <v>0</v>
      </c>
      <c r="AW99" s="85">
        <f>'2023-9-5 - SO 01-13-02 Že...'!J34</f>
        <v>0</v>
      </c>
      <c r="AX99" s="85">
        <f>'2023-9-5 - SO 01-13-02 Že...'!J35</f>
        <v>0</v>
      </c>
      <c r="AY99" s="85">
        <f>'2023-9-5 - SO 01-13-02 Že...'!J36</f>
        <v>0</v>
      </c>
      <c r="AZ99" s="85">
        <f>'2023-9-5 - SO 01-13-02 Že...'!F33</f>
        <v>0</v>
      </c>
      <c r="BA99" s="85">
        <f>'2023-9-5 - SO 01-13-02 Že...'!F34</f>
        <v>0</v>
      </c>
      <c r="BB99" s="85">
        <f>'2023-9-5 - SO 01-13-02 Že...'!F35</f>
        <v>0</v>
      </c>
      <c r="BC99" s="85">
        <f>'2023-9-5 - SO 01-13-02 Že...'!F36</f>
        <v>0</v>
      </c>
      <c r="BD99" s="87">
        <f>'2023-9-5 - SO 01-13-02 Že...'!F37</f>
        <v>0</v>
      </c>
      <c r="BT99" s="88" t="s">
        <v>80</v>
      </c>
      <c r="BV99" s="88" t="s">
        <v>74</v>
      </c>
      <c r="BW99" s="88" t="s">
        <v>94</v>
      </c>
      <c r="BX99" s="88" t="s">
        <v>4</v>
      </c>
      <c r="CL99" s="88" t="s">
        <v>1</v>
      </c>
      <c r="CM99" s="88" t="s">
        <v>82</v>
      </c>
    </row>
    <row r="100" spans="1:91" s="7" customFormat="1" ht="24.75" customHeight="1">
      <c r="A100" s="79" t="s">
        <v>76</v>
      </c>
      <c r="B100" s="80"/>
      <c r="C100" s="81"/>
      <c r="D100" s="216" t="s">
        <v>95</v>
      </c>
      <c r="E100" s="216"/>
      <c r="F100" s="216"/>
      <c r="G100" s="216"/>
      <c r="H100" s="216"/>
      <c r="I100" s="82"/>
      <c r="J100" s="216" t="s">
        <v>96</v>
      </c>
      <c r="K100" s="216"/>
      <c r="L100" s="216"/>
      <c r="M100" s="216"/>
      <c r="N100" s="216"/>
      <c r="O100" s="216"/>
      <c r="P100" s="216"/>
      <c r="Q100" s="216"/>
      <c r="R100" s="216"/>
      <c r="S100" s="216"/>
      <c r="T100" s="216"/>
      <c r="U100" s="216"/>
      <c r="V100" s="216"/>
      <c r="W100" s="216"/>
      <c r="X100" s="216"/>
      <c r="Y100" s="216"/>
      <c r="Z100" s="216"/>
      <c r="AA100" s="216"/>
      <c r="AB100" s="216"/>
      <c r="AC100" s="216"/>
      <c r="AD100" s="216"/>
      <c r="AE100" s="216"/>
      <c r="AF100" s="216"/>
      <c r="AG100" s="217">
        <f>'2023-9-6 - PS 21-02-25 Př...'!J30</f>
        <v>0</v>
      </c>
      <c r="AH100" s="218"/>
      <c r="AI100" s="218"/>
      <c r="AJ100" s="218"/>
      <c r="AK100" s="218"/>
      <c r="AL100" s="218"/>
      <c r="AM100" s="218"/>
      <c r="AN100" s="217">
        <f t="shared" si="0"/>
        <v>0</v>
      </c>
      <c r="AO100" s="218"/>
      <c r="AP100" s="218"/>
      <c r="AQ100" s="83" t="s">
        <v>79</v>
      </c>
      <c r="AR100" s="80"/>
      <c r="AS100" s="84">
        <v>0</v>
      </c>
      <c r="AT100" s="85">
        <f t="shared" si="1"/>
        <v>0</v>
      </c>
      <c r="AU100" s="86">
        <f>'2023-9-6 - PS 21-02-25 Př...'!P120</f>
        <v>0</v>
      </c>
      <c r="AV100" s="85">
        <f>'2023-9-6 - PS 21-02-25 Př...'!J33</f>
        <v>0</v>
      </c>
      <c r="AW100" s="85">
        <f>'2023-9-6 - PS 21-02-25 Př...'!J34</f>
        <v>0</v>
      </c>
      <c r="AX100" s="85">
        <f>'2023-9-6 - PS 21-02-25 Př...'!J35</f>
        <v>0</v>
      </c>
      <c r="AY100" s="85">
        <f>'2023-9-6 - PS 21-02-25 Př...'!J36</f>
        <v>0</v>
      </c>
      <c r="AZ100" s="85">
        <f>'2023-9-6 - PS 21-02-25 Př...'!F33</f>
        <v>0</v>
      </c>
      <c r="BA100" s="85">
        <f>'2023-9-6 - PS 21-02-25 Př...'!F34</f>
        <v>0</v>
      </c>
      <c r="BB100" s="85">
        <f>'2023-9-6 - PS 21-02-25 Př...'!F35</f>
        <v>0</v>
      </c>
      <c r="BC100" s="85">
        <f>'2023-9-6 - PS 21-02-25 Př...'!F36</f>
        <v>0</v>
      </c>
      <c r="BD100" s="87">
        <f>'2023-9-6 - PS 21-02-25 Př...'!F37</f>
        <v>0</v>
      </c>
      <c r="BT100" s="88" t="s">
        <v>80</v>
      </c>
      <c r="BV100" s="88" t="s">
        <v>74</v>
      </c>
      <c r="BW100" s="88" t="s">
        <v>97</v>
      </c>
      <c r="BX100" s="88" t="s">
        <v>4</v>
      </c>
      <c r="CL100" s="88" t="s">
        <v>1</v>
      </c>
      <c r="CM100" s="88" t="s">
        <v>82</v>
      </c>
    </row>
    <row r="101" spans="1:91" s="7" customFormat="1" ht="24.75" customHeight="1">
      <c r="A101" s="79" t="s">
        <v>76</v>
      </c>
      <c r="B101" s="80"/>
      <c r="C101" s="81"/>
      <c r="D101" s="216" t="s">
        <v>98</v>
      </c>
      <c r="E101" s="216"/>
      <c r="F101" s="216"/>
      <c r="G101" s="216"/>
      <c r="H101" s="216"/>
      <c r="I101" s="82"/>
      <c r="J101" s="216" t="s">
        <v>99</v>
      </c>
      <c r="K101" s="216"/>
      <c r="L101" s="216"/>
      <c r="M101" s="216"/>
      <c r="N101" s="216"/>
      <c r="O101" s="216"/>
      <c r="P101" s="216"/>
      <c r="Q101" s="216"/>
      <c r="R101" s="216"/>
      <c r="S101" s="216"/>
      <c r="T101" s="216"/>
      <c r="U101" s="216"/>
      <c r="V101" s="216"/>
      <c r="W101" s="216"/>
      <c r="X101" s="216"/>
      <c r="Y101" s="216"/>
      <c r="Z101" s="216"/>
      <c r="AA101" s="216"/>
      <c r="AB101" s="216"/>
      <c r="AC101" s="216"/>
      <c r="AD101" s="216"/>
      <c r="AE101" s="216"/>
      <c r="AF101" s="216"/>
      <c r="AG101" s="217">
        <f>'2023-9-7 - PS 21-02-25 Oc...'!J30</f>
        <v>0</v>
      </c>
      <c r="AH101" s="218"/>
      <c r="AI101" s="218"/>
      <c r="AJ101" s="218"/>
      <c r="AK101" s="218"/>
      <c r="AL101" s="218"/>
      <c r="AM101" s="218"/>
      <c r="AN101" s="217">
        <f t="shared" si="0"/>
        <v>0</v>
      </c>
      <c r="AO101" s="218"/>
      <c r="AP101" s="218"/>
      <c r="AQ101" s="83" t="s">
        <v>79</v>
      </c>
      <c r="AR101" s="80"/>
      <c r="AS101" s="89">
        <v>0</v>
      </c>
      <c r="AT101" s="90">
        <f t="shared" si="1"/>
        <v>0</v>
      </c>
      <c r="AU101" s="91">
        <f>'2023-9-7 - PS 21-02-25 Oc...'!P118</f>
        <v>0</v>
      </c>
      <c r="AV101" s="90">
        <f>'2023-9-7 - PS 21-02-25 Oc...'!J33</f>
        <v>0</v>
      </c>
      <c r="AW101" s="90">
        <f>'2023-9-7 - PS 21-02-25 Oc...'!J34</f>
        <v>0</v>
      </c>
      <c r="AX101" s="90">
        <f>'2023-9-7 - PS 21-02-25 Oc...'!J35</f>
        <v>0</v>
      </c>
      <c r="AY101" s="90">
        <f>'2023-9-7 - PS 21-02-25 Oc...'!J36</f>
        <v>0</v>
      </c>
      <c r="AZ101" s="90">
        <f>'2023-9-7 - PS 21-02-25 Oc...'!F33</f>
        <v>0</v>
      </c>
      <c r="BA101" s="90">
        <f>'2023-9-7 - PS 21-02-25 Oc...'!F34</f>
        <v>0</v>
      </c>
      <c r="BB101" s="90">
        <f>'2023-9-7 - PS 21-02-25 Oc...'!F35</f>
        <v>0</v>
      </c>
      <c r="BC101" s="90">
        <f>'2023-9-7 - PS 21-02-25 Oc...'!F36</f>
        <v>0</v>
      </c>
      <c r="BD101" s="92">
        <f>'2023-9-7 - PS 21-02-25 Oc...'!F37</f>
        <v>0</v>
      </c>
      <c r="BT101" s="88" t="s">
        <v>80</v>
      </c>
      <c r="BV101" s="88" t="s">
        <v>74</v>
      </c>
      <c r="BW101" s="88" t="s">
        <v>100</v>
      </c>
      <c r="BX101" s="88" t="s">
        <v>4</v>
      </c>
      <c r="CL101" s="88" t="s">
        <v>1</v>
      </c>
      <c r="CM101" s="88" t="s">
        <v>82</v>
      </c>
    </row>
    <row r="102" spans="1:57" s="2" customFormat="1" ht="30" customHeight="1">
      <c r="A102" s="32"/>
      <c r="B102" s="33"/>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3"/>
      <c r="AS102" s="32"/>
      <c r="AT102" s="32"/>
      <c r="AU102" s="32"/>
      <c r="AV102" s="32"/>
      <c r="AW102" s="32"/>
      <c r="AX102" s="32"/>
      <c r="AY102" s="32"/>
      <c r="AZ102" s="32"/>
      <c r="BA102" s="32"/>
      <c r="BB102" s="32"/>
      <c r="BC102" s="32"/>
      <c r="BD102" s="32"/>
      <c r="BE102" s="32"/>
    </row>
    <row r="103" spans="1:57" s="2" customFormat="1" ht="6.95" customHeight="1">
      <c r="A103" s="32"/>
      <c r="B103" s="47"/>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33"/>
      <c r="AS103" s="32"/>
      <c r="AT103" s="32"/>
      <c r="AU103" s="32"/>
      <c r="AV103" s="32"/>
      <c r="AW103" s="32"/>
      <c r="AX103" s="32"/>
      <c r="AY103" s="32"/>
      <c r="AZ103" s="32"/>
      <c r="BA103" s="32"/>
      <c r="BB103" s="32"/>
      <c r="BC103" s="32"/>
      <c r="BD103" s="32"/>
      <c r="BE103" s="32"/>
    </row>
  </sheetData>
  <mergeCells count="66">
    <mergeCell ref="AR2:BE2"/>
    <mergeCell ref="AK33:AO33"/>
    <mergeCell ref="L33:P33"/>
    <mergeCell ref="W33:AE33"/>
    <mergeCell ref="AK35:AO35"/>
    <mergeCell ref="X35:AB35"/>
    <mergeCell ref="W31:AE31"/>
    <mergeCell ref="AK31:AO31"/>
    <mergeCell ref="AK32:AO32"/>
    <mergeCell ref="L32:P32"/>
    <mergeCell ref="W32:AE32"/>
    <mergeCell ref="BE5:BE34"/>
    <mergeCell ref="K5:AJ5"/>
    <mergeCell ref="K6:AJ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AN100:AP100"/>
    <mergeCell ref="AG100:AM100"/>
    <mergeCell ref="D100:H100"/>
    <mergeCell ref="J100:AF100"/>
    <mergeCell ref="AN101:AP101"/>
    <mergeCell ref="AG101:AM101"/>
    <mergeCell ref="D101:H101"/>
    <mergeCell ref="J101:AF101"/>
    <mergeCell ref="AN98:AP98"/>
    <mergeCell ref="AG98:AM98"/>
    <mergeCell ref="D98:H98"/>
    <mergeCell ref="J98:AF98"/>
    <mergeCell ref="AN99:AP99"/>
    <mergeCell ref="AG99:AM99"/>
    <mergeCell ref="D99:H99"/>
    <mergeCell ref="J99:AF99"/>
    <mergeCell ref="J96:AF96"/>
    <mergeCell ref="D96:H96"/>
    <mergeCell ref="AG96:AM96"/>
    <mergeCell ref="AN96:AP96"/>
    <mergeCell ref="AN97:AP97"/>
    <mergeCell ref="D97:H97"/>
    <mergeCell ref="J97:AF97"/>
    <mergeCell ref="AG97:AM97"/>
    <mergeCell ref="C92:G92"/>
    <mergeCell ref="AG92:AM92"/>
    <mergeCell ref="I92:AF92"/>
    <mergeCell ref="AN92:AP92"/>
    <mergeCell ref="D95:H95"/>
    <mergeCell ref="AG95:AM95"/>
    <mergeCell ref="J95:AF95"/>
    <mergeCell ref="AN95:AP95"/>
    <mergeCell ref="AG94:AM94"/>
    <mergeCell ref="AN94:AP94"/>
    <mergeCell ref="L85:AJ85"/>
    <mergeCell ref="AM87:AN87"/>
    <mergeCell ref="AM89:AP89"/>
    <mergeCell ref="AS89:AT91"/>
    <mergeCell ref="AM90:AP90"/>
  </mergeCells>
  <hyperlinks>
    <hyperlink ref="A95" location="'2023-9-1 - SO 01-10-01.05...'!C2" display="/"/>
    <hyperlink ref="A96" location="'2023-9-2 - D.2.1.1.1 Kole...'!C2" display="/"/>
    <hyperlink ref="A97" location="'2023-9-3 - SO 14-01.05 Vý...'!C2" display="/"/>
    <hyperlink ref="A98" location="'2023-9-4 - SO 01-13-02 Že...'!C2" display="/"/>
    <hyperlink ref="A99" location="'2023-9-5 - SO 01-13-02 Že...'!C2" display="/"/>
    <hyperlink ref="A100" location="'2023-9-6 - PS 21-02-25 Př...'!C2" display="/"/>
    <hyperlink ref="A101" location="'2023-9-7 - PS 21-02-25 Oc...'!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0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40" t="s">
        <v>5</v>
      </c>
      <c r="M2" s="225"/>
      <c r="N2" s="225"/>
      <c r="O2" s="225"/>
      <c r="P2" s="225"/>
      <c r="Q2" s="225"/>
      <c r="R2" s="225"/>
      <c r="S2" s="225"/>
      <c r="T2" s="225"/>
      <c r="U2" s="225"/>
      <c r="V2" s="225"/>
      <c r="AT2" s="17" t="s">
        <v>81</v>
      </c>
    </row>
    <row r="3" spans="2:46" s="1" customFormat="1" ht="6.95" customHeight="1">
      <c r="B3" s="18"/>
      <c r="C3" s="19"/>
      <c r="D3" s="19"/>
      <c r="E3" s="19"/>
      <c r="F3" s="19"/>
      <c r="G3" s="19"/>
      <c r="H3" s="19"/>
      <c r="I3" s="19"/>
      <c r="J3" s="19"/>
      <c r="K3" s="19"/>
      <c r="L3" s="20"/>
      <c r="AT3" s="17" t="s">
        <v>82</v>
      </c>
    </row>
    <row r="4" spans="2:46" s="1" customFormat="1" ht="24.95" customHeight="1">
      <c r="B4" s="20"/>
      <c r="D4" s="21" t="s">
        <v>101</v>
      </c>
      <c r="L4" s="20"/>
      <c r="M4" s="93" t="s">
        <v>10</v>
      </c>
      <c r="AT4" s="17" t="s">
        <v>3</v>
      </c>
    </row>
    <row r="5" spans="2:12" s="1" customFormat="1" ht="6.95" customHeight="1">
      <c r="B5" s="20"/>
      <c r="L5" s="20"/>
    </row>
    <row r="6" spans="2:12" s="1" customFormat="1" ht="12" customHeight="1">
      <c r="B6" s="20"/>
      <c r="D6" s="27" t="s">
        <v>16</v>
      </c>
      <c r="L6" s="20"/>
    </row>
    <row r="7" spans="2:12" s="1" customFormat="1" ht="16.5" customHeight="1">
      <c r="B7" s="20"/>
      <c r="E7" s="241" t="str">
        <f>'Rekapitulace stavby'!K6</f>
        <v>Oprava trati v úseku Luka nad Jihavou-Jihlava, II.etapa</v>
      </c>
      <c r="F7" s="242"/>
      <c r="G7" s="242"/>
      <c r="H7" s="242"/>
      <c r="L7" s="20"/>
    </row>
    <row r="8" spans="1:31" s="2" customFormat="1" ht="12" customHeight="1">
      <c r="A8" s="32"/>
      <c r="B8" s="33"/>
      <c r="C8" s="32"/>
      <c r="D8" s="27" t="s">
        <v>102</v>
      </c>
      <c r="E8" s="32"/>
      <c r="F8" s="32"/>
      <c r="G8" s="32"/>
      <c r="H8" s="32"/>
      <c r="I8" s="32"/>
      <c r="J8" s="32"/>
      <c r="K8" s="32"/>
      <c r="L8" s="42"/>
      <c r="S8" s="32"/>
      <c r="T8" s="32"/>
      <c r="U8" s="32"/>
      <c r="V8" s="32"/>
      <c r="W8" s="32"/>
      <c r="X8" s="32"/>
      <c r="Y8" s="32"/>
      <c r="Z8" s="32"/>
      <c r="AA8" s="32"/>
      <c r="AB8" s="32"/>
      <c r="AC8" s="32"/>
      <c r="AD8" s="32"/>
      <c r="AE8" s="32"/>
    </row>
    <row r="9" spans="1:31" s="2" customFormat="1" ht="30" customHeight="1">
      <c r="A9" s="32"/>
      <c r="B9" s="33"/>
      <c r="C9" s="32"/>
      <c r="D9" s="32"/>
      <c r="E9" s="202" t="s">
        <v>103</v>
      </c>
      <c r="F9" s="243"/>
      <c r="G9" s="243"/>
      <c r="H9" s="243"/>
      <c r="I9" s="32"/>
      <c r="J9" s="32"/>
      <c r="K9" s="32"/>
      <c r="L9" s="42"/>
      <c r="S9" s="32"/>
      <c r="T9" s="32"/>
      <c r="U9" s="32"/>
      <c r="V9" s="32"/>
      <c r="W9" s="32"/>
      <c r="X9" s="32"/>
      <c r="Y9" s="32"/>
      <c r="Z9" s="32"/>
      <c r="AA9" s="32"/>
      <c r="AB9" s="32"/>
      <c r="AC9" s="32"/>
      <c r="AD9" s="32"/>
      <c r="AE9" s="32"/>
    </row>
    <row r="10" spans="1:31" s="2" customFormat="1" ht="11.25">
      <c r="A10" s="32"/>
      <c r="B10" s="33"/>
      <c r="C10" s="32"/>
      <c r="D10" s="32"/>
      <c r="E10" s="32"/>
      <c r="F10" s="32"/>
      <c r="G10" s="32"/>
      <c r="H10" s="32"/>
      <c r="I10" s="32"/>
      <c r="J10" s="32"/>
      <c r="K10" s="32"/>
      <c r="L10" s="42"/>
      <c r="S10" s="32"/>
      <c r="T10" s="32"/>
      <c r="U10" s="32"/>
      <c r="V10" s="32"/>
      <c r="W10" s="32"/>
      <c r="X10" s="32"/>
      <c r="Y10" s="32"/>
      <c r="Z10" s="32"/>
      <c r="AA10" s="32"/>
      <c r="AB10" s="32"/>
      <c r="AC10" s="32"/>
      <c r="AD10" s="32"/>
      <c r="AE10" s="32"/>
    </row>
    <row r="11" spans="1:31" s="2" customFormat="1" ht="12" customHeight="1">
      <c r="A11" s="32"/>
      <c r="B11" s="33"/>
      <c r="C11" s="32"/>
      <c r="D11" s="27" t="s">
        <v>18</v>
      </c>
      <c r="E11" s="32"/>
      <c r="F11" s="25" t="s">
        <v>1</v>
      </c>
      <c r="G11" s="32"/>
      <c r="H11" s="32"/>
      <c r="I11" s="27" t="s">
        <v>19</v>
      </c>
      <c r="J11" s="25" t="s">
        <v>1</v>
      </c>
      <c r="K11" s="32"/>
      <c r="L11" s="42"/>
      <c r="S11" s="32"/>
      <c r="T11" s="32"/>
      <c r="U11" s="32"/>
      <c r="V11" s="32"/>
      <c r="W11" s="32"/>
      <c r="X11" s="32"/>
      <c r="Y11" s="32"/>
      <c r="Z11" s="32"/>
      <c r="AA11" s="32"/>
      <c r="AB11" s="32"/>
      <c r="AC11" s="32"/>
      <c r="AD11" s="32"/>
      <c r="AE11" s="32"/>
    </row>
    <row r="12" spans="1:31" s="2" customFormat="1" ht="12" customHeight="1">
      <c r="A12" s="32"/>
      <c r="B12" s="33"/>
      <c r="C12" s="32"/>
      <c r="D12" s="27" t="s">
        <v>20</v>
      </c>
      <c r="E12" s="32"/>
      <c r="F12" s="25" t="s">
        <v>21</v>
      </c>
      <c r="G12" s="32"/>
      <c r="H12" s="32"/>
      <c r="I12" s="27" t="s">
        <v>22</v>
      </c>
      <c r="J12" s="55" t="str">
        <f>'Rekapitulace stavby'!AN8</f>
        <v>Vyplň údaj</v>
      </c>
      <c r="K12" s="32"/>
      <c r="L12" s="42"/>
      <c r="S12" s="32"/>
      <c r="T12" s="32"/>
      <c r="U12" s="32"/>
      <c r="V12" s="32"/>
      <c r="W12" s="32"/>
      <c r="X12" s="32"/>
      <c r="Y12" s="32"/>
      <c r="Z12" s="32"/>
      <c r="AA12" s="32"/>
      <c r="AB12" s="32"/>
      <c r="AC12" s="32"/>
      <c r="AD12" s="32"/>
      <c r="AE12" s="32"/>
    </row>
    <row r="13" spans="1:31" s="2" customFormat="1" ht="10.9" customHeight="1">
      <c r="A13" s="32"/>
      <c r="B13" s="33"/>
      <c r="C13" s="32"/>
      <c r="D13" s="32"/>
      <c r="E13" s="32"/>
      <c r="F13" s="32"/>
      <c r="G13" s="32"/>
      <c r="H13" s="32"/>
      <c r="I13" s="32"/>
      <c r="J13" s="32"/>
      <c r="K13" s="32"/>
      <c r="L13" s="42"/>
      <c r="S13" s="32"/>
      <c r="T13" s="32"/>
      <c r="U13" s="32"/>
      <c r="V13" s="32"/>
      <c r="W13" s="32"/>
      <c r="X13" s="32"/>
      <c r="Y13" s="32"/>
      <c r="Z13" s="32"/>
      <c r="AA13" s="32"/>
      <c r="AB13" s="32"/>
      <c r="AC13" s="32"/>
      <c r="AD13" s="32"/>
      <c r="AE13" s="32"/>
    </row>
    <row r="14" spans="1:31" s="2" customFormat="1" ht="12" customHeight="1">
      <c r="A14" s="32"/>
      <c r="B14" s="33"/>
      <c r="C14" s="32"/>
      <c r="D14" s="27" t="s">
        <v>23</v>
      </c>
      <c r="E14" s="32"/>
      <c r="F14" s="32"/>
      <c r="G14" s="32"/>
      <c r="H14" s="32"/>
      <c r="I14" s="27" t="s">
        <v>24</v>
      </c>
      <c r="J14" s="25" t="str">
        <f>IF('Rekapitulace stavby'!AN10="","",'Rekapitulace stavby'!AN10)</f>
        <v/>
      </c>
      <c r="K14" s="32"/>
      <c r="L14" s="42"/>
      <c r="S14" s="32"/>
      <c r="T14" s="32"/>
      <c r="U14" s="32"/>
      <c r="V14" s="32"/>
      <c r="W14" s="32"/>
      <c r="X14" s="32"/>
      <c r="Y14" s="32"/>
      <c r="Z14" s="32"/>
      <c r="AA14" s="32"/>
      <c r="AB14" s="32"/>
      <c r="AC14" s="32"/>
      <c r="AD14" s="32"/>
      <c r="AE14" s="32"/>
    </row>
    <row r="15" spans="1:31" s="2" customFormat="1" ht="18" customHeight="1">
      <c r="A15" s="32"/>
      <c r="B15" s="33"/>
      <c r="C15" s="32"/>
      <c r="D15" s="32"/>
      <c r="E15" s="25" t="str">
        <f>IF('Rekapitulace stavby'!E11="","",'Rekapitulace stavby'!E11)</f>
        <v xml:space="preserve"> </v>
      </c>
      <c r="F15" s="32"/>
      <c r="G15" s="32"/>
      <c r="H15" s="32"/>
      <c r="I15" s="27" t="s">
        <v>25</v>
      </c>
      <c r="J15" s="25" t="str">
        <f>IF('Rekapitulace stavby'!AN11="","",'Rekapitulace stavby'!AN11)</f>
        <v/>
      </c>
      <c r="K15" s="32"/>
      <c r="L15" s="42"/>
      <c r="S15" s="32"/>
      <c r="T15" s="32"/>
      <c r="U15" s="32"/>
      <c r="V15" s="32"/>
      <c r="W15" s="32"/>
      <c r="X15" s="32"/>
      <c r="Y15" s="32"/>
      <c r="Z15" s="32"/>
      <c r="AA15" s="32"/>
      <c r="AB15" s="32"/>
      <c r="AC15" s="32"/>
      <c r="AD15" s="32"/>
      <c r="AE15" s="32"/>
    </row>
    <row r="16" spans="1:31" s="2" customFormat="1" ht="6.95" customHeight="1">
      <c r="A16" s="32"/>
      <c r="B16" s="33"/>
      <c r="C16" s="32"/>
      <c r="D16" s="32"/>
      <c r="E16" s="32"/>
      <c r="F16" s="32"/>
      <c r="G16" s="32"/>
      <c r="H16" s="32"/>
      <c r="I16" s="32"/>
      <c r="J16" s="32"/>
      <c r="K16" s="32"/>
      <c r="L16" s="42"/>
      <c r="S16" s="32"/>
      <c r="T16" s="32"/>
      <c r="U16" s="32"/>
      <c r="V16" s="32"/>
      <c r="W16" s="32"/>
      <c r="X16" s="32"/>
      <c r="Y16" s="32"/>
      <c r="Z16" s="32"/>
      <c r="AA16" s="32"/>
      <c r="AB16" s="32"/>
      <c r="AC16" s="32"/>
      <c r="AD16" s="32"/>
      <c r="AE16" s="32"/>
    </row>
    <row r="17" spans="1:31" s="2" customFormat="1" ht="12" customHeight="1">
      <c r="A17" s="32"/>
      <c r="B17" s="33"/>
      <c r="C17" s="32"/>
      <c r="D17" s="27" t="s">
        <v>26</v>
      </c>
      <c r="E17" s="32"/>
      <c r="F17" s="32"/>
      <c r="G17" s="32"/>
      <c r="H17" s="32"/>
      <c r="I17" s="27" t="s">
        <v>24</v>
      </c>
      <c r="J17" s="28" t="str">
        <f>'Rekapitulace stavby'!AN13</f>
        <v>Vyplň údaj</v>
      </c>
      <c r="K17" s="32"/>
      <c r="L17" s="42"/>
      <c r="S17" s="32"/>
      <c r="T17" s="32"/>
      <c r="U17" s="32"/>
      <c r="V17" s="32"/>
      <c r="W17" s="32"/>
      <c r="X17" s="32"/>
      <c r="Y17" s="32"/>
      <c r="Z17" s="32"/>
      <c r="AA17" s="32"/>
      <c r="AB17" s="32"/>
      <c r="AC17" s="32"/>
      <c r="AD17" s="32"/>
      <c r="AE17" s="32"/>
    </row>
    <row r="18" spans="1:31" s="2" customFormat="1" ht="18" customHeight="1">
      <c r="A18" s="32"/>
      <c r="B18" s="33"/>
      <c r="C18" s="32"/>
      <c r="D18" s="32"/>
      <c r="E18" s="244" t="str">
        <f>'Rekapitulace stavby'!E14</f>
        <v>Vyplň údaj</v>
      </c>
      <c r="F18" s="224"/>
      <c r="G18" s="224"/>
      <c r="H18" s="224"/>
      <c r="I18" s="27" t="s">
        <v>25</v>
      </c>
      <c r="J18" s="28" t="str">
        <f>'Rekapitulace stavby'!AN14</f>
        <v>Vyplň údaj</v>
      </c>
      <c r="K18" s="32"/>
      <c r="L18" s="42"/>
      <c r="S18" s="32"/>
      <c r="T18" s="32"/>
      <c r="U18" s="32"/>
      <c r="V18" s="32"/>
      <c r="W18" s="32"/>
      <c r="X18" s="32"/>
      <c r="Y18" s="32"/>
      <c r="Z18" s="32"/>
      <c r="AA18" s="32"/>
      <c r="AB18" s="32"/>
      <c r="AC18" s="32"/>
      <c r="AD18" s="32"/>
      <c r="AE18" s="32"/>
    </row>
    <row r="19" spans="1:31" s="2" customFormat="1" ht="6.95" customHeight="1">
      <c r="A19" s="32"/>
      <c r="B19" s="33"/>
      <c r="C19" s="32"/>
      <c r="D19" s="32"/>
      <c r="E19" s="32"/>
      <c r="F19" s="32"/>
      <c r="G19" s="32"/>
      <c r="H19" s="32"/>
      <c r="I19" s="32"/>
      <c r="J19" s="32"/>
      <c r="K19" s="32"/>
      <c r="L19" s="42"/>
      <c r="S19" s="32"/>
      <c r="T19" s="32"/>
      <c r="U19" s="32"/>
      <c r="V19" s="32"/>
      <c r="W19" s="32"/>
      <c r="X19" s="32"/>
      <c r="Y19" s="32"/>
      <c r="Z19" s="32"/>
      <c r="AA19" s="32"/>
      <c r="AB19" s="32"/>
      <c r="AC19" s="32"/>
      <c r="AD19" s="32"/>
      <c r="AE19" s="32"/>
    </row>
    <row r="20" spans="1:31" s="2" customFormat="1" ht="12" customHeight="1">
      <c r="A20" s="32"/>
      <c r="B20" s="33"/>
      <c r="C20" s="32"/>
      <c r="D20" s="27" t="s">
        <v>28</v>
      </c>
      <c r="E20" s="32"/>
      <c r="F20" s="32"/>
      <c r="G20" s="32"/>
      <c r="H20" s="32"/>
      <c r="I20" s="27" t="s">
        <v>24</v>
      </c>
      <c r="J20" s="25" t="str">
        <f>IF('Rekapitulace stavby'!AN16="","",'Rekapitulace stavby'!AN16)</f>
        <v/>
      </c>
      <c r="K20" s="32"/>
      <c r="L20" s="42"/>
      <c r="S20" s="32"/>
      <c r="T20" s="32"/>
      <c r="U20" s="32"/>
      <c r="V20" s="32"/>
      <c r="W20" s="32"/>
      <c r="X20" s="32"/>
      <c r="Y20" s="32"/>
      <c r="Z20" s="32"/>
      <c r="AA20" s="32"/>
      <c r="AB20" s="32"/>
      <c r="AC20" s="32"/>
      <c r="AD20" s="32"/>
      <c r="AE20" s="32"/>
    </row>
    <row r="21" spans="1:31" s="2" customFormat="1" ht="18" customHeight="1">
      <c r="A21" s="32"/>
      <c r="B21" s="33"/>
      <c r="C21" s="32"/>
      <c r="D21" s="32"/>
      <c r="E21" s="25" t="str">
        <f>IF('Rekapitulace stavby'!E17="","",'Rekapitulace stavby'!E17)</f>
        <v xml:space="preserve"> </v>
      </c>
      <c r="F21" s="32"/>
      <c r="G21" s="32"/>
      <c r="H21" s="32"/>
      <c r="I21" s="27" t="s">
        <v>25</v>
      </c>
      <c r="J21" s="25" t="str">
        <f>IF('Rekapitulace stavby'!AN17="","",'Rekapitulace stavby'!AN17)</f>
        <v/>
      </c>
      <c r="K21" s="32"/>
      <c r="L21" s="42"/>
      <c r="S21" s="32"/>
      <c r="T21" s="32"/>
      <c r="U21" s="32"/>
      <c r="V21" s="32"/>
      <c r="W21" s="32"/>
      <c r="X21" s="32"/>
      <c r="Y21" s="32"/>
      <c r="Z21" s="32"/>
      <c r="AA21" s="32"/>
      <c r="AB21" s="32"/>
      <c r="AC21" s="32"/>
      <c r="AD21" s="32"/>
      <c r="AE21" s="32"/>
    </row>
    <row r="22" spans="1:31" s="2" customFormat="1" ht="6.95" customHeight="1">
      <c r="A22" s="32"/>
      <c r="B22" s="33"/>
      <c r="C22" s="32"/>
      <c r="D22" s="32"/>
      <c r="E22" s="32"/>
      <c r="F22" s="32"/>
      <c r="G22" s="32"/>
      <c r="H22" s="32"/>
      <c r="I22" s="32"/>
      <c r="J22" s="32"/>
      <c r="K22" s="32"/>
      <c r="L22" s="42"/>
      <c r="S22" s="32"/>
      <c r="T22" s="32"/>
      <c r="U22" s="32"/>
      <c r="V22" s="32"/>
      <c r="W22" s="32"/>
      <c r="X22" s="32"/>
      <c r="Y22" s="32"/>
      <c r="Z22" s="32"/>
      <c r="AA22" s="32"/>
      <c r="AB22" s="32"/>
      <c r="AC22" s="32"/>
      <c r="AD22" s="32"/>
      <c r="AE22" s="32"/>
    </row>
    <row r="23" spans="1:31" s="2" customFormat="1" ht="12" customHeight="1">
      <c r="A23" s="32"/>
      <c r="B23" s="33"/>
      <c r="C23" s="32"/>
      <c r="D23" s="27" t="s">
        <v>30</v>
      </c>
      <c r="E23" s="32"/>
      <c r="F23" s="32"/>
      <c r="G23" s="32"/>
      <c r="H23" s="32"/>
      <c r="I23" s="27" t="s">
        <v>24</v>
      </c>
      <c r="J23" s="25" t="str">
        <f>IF('Rekapitulace stavby'!AN19="","",'Rekapitulace stavby'!AN19)</f>
        <v/>
      </c>
      <c r="K23" s="32"/>
      <c r="L23" s="42"/>
      <c r="S23" s="32"/>
      <c r="T23" s="32"/>
      <c r="U23" s="32"/>
      <c r="V23" s="32"/>
      <c r="W23" s="32"/>
      <c r="X23" s="32"/>
      <c r="Y23" s="32"/>
      <c r="Z23" s="32"/>
      <c r="AA23" s="32"/>
      <c r="AB23" s="32"/>
      <c r="AC23" s="32"/>
      <c r="AD23" s="32"/>
      <c r="AE23" s="32"/>
    </row>
    <row r="24" spans="1:31" s="2" customFormat="1" ht="18" customHeight="1">
      <c r="A24" s="32"/>
      <c r="B24" s="33"/>
      <c r="C24" s="32"/>
      <c r="D24" s="32"/>
      <c r="E24" s="25" t="str">
        <f>IF('Rekapitulace stavby'!E20="","",'Rekapitulace stavby'!E20)</f>
        <v xml:space="preserve"> </v>
      </c>
      <c r="F24" s="32"/>
      <c r="G24" s="32"/>
      <c r="H24" s="32"/>
      <c r="I24" s="27" t="s">
        <v>25</v>
      </c>
      <c r="J24" s="25" t="str">
        <f>IF('Rekapitulace stavby'!AN20="","",'Rekapitulace stavby'!AN20)</f>
        <v/>
      </c>
      <c r="K24" s="32"/>
      <c r="L24" s="42"/>
      <c r="S24" s="32"/>
      <c r="T24" s="32"/>
      <c r="U24" s="32"/>
      <c r="V24" s="32"/>
      <c r="W24" s="32"/>
      <c r="X24" s="32"/>
      <c r="Y24" s="32"/>
      <c r="Z24" s="32"/>
      <c r="AA24" s="32"/>
      <c r="AB24" s="32"/>
      <c r="AC24" s="32"/>
      <c r="AD24" s="32"/>
      <c r="AE24" s="32"/>
    </row>
    <row r="25" spans="1:31" s="2" customFormat="1" ht="6.95" customHeight="1">
      <c r="A25" s="32"/>
      <c r="B25" s="33"/>
      <c r="C25" s="32"/>
      <c r="D25" s="32"/>
      <c r="E25" s="32"/>
      <c r="F25" s="32"/>
      <c r="G25" s="32"/>
      <c r="H25" s="32"/>
      <c r="I25" s="32"/>
      <c r="J25" s="32"/>
      <c r="K25" s="32"/>
      <c r="L25" s="42"/>
      <c r="S25" s="32"/>
      <c r="T25" s="32"/>
      <c r="U25" s="32"/>
      <c r="V25" s="32"/>
      <c r="W25" s="32"/>
      <c r="X25" s="32"/>
      <c r="Y25" s="32"/>
      <c r="Z25" s="32"/>
      <c r="AA25" s="32"/>
      <c r="AB25" s="32"/>
      <c r="AC25" s="32"/>
      <c r="AD25" s="32"/>
      <c r="AE25" s="32"/>
    </row>
    <row r="26" spans="1:31" s="2" customFormat="1" ht="12" customHeight="1">
      <c r="A26" s="32"/>
      <c r="B26" s="33"/>
      <c r="C26" s="32"/>
      <c r="D26" s="27" t="s">
        <v>31</v>
      </c>
      <c r="E26" s="32"/>
      <c r="F26" s="32"/>
      <c r="G26" s="32"/>
      <c r="H26" s="32"/>
      <c r="I26" s="32"/>
      <c r="J26" s="32"/>
      <c r="K26" s="32"/>
      <c r="L26" s="42"/>
      <c r="S26" s="32"/>
      <c r="T26" s="32"/>
      <c r="U26" s="32"/>
      <c r="V26" s="32"/>
      <c r="W26" s="32"/>
      <c r="X26" s="32"/>
      <c r="Y26" s="32"/>
      <c r="Z26" s="32"/>
      <c r="AA26" s="32"/>
      <c r="AB26" s="32"/>
      <c r="AC26" s="32"/>
      <c r="AD26" s="32"/>
      <c r="AE26" s="32"/>
    </row>
    <row r="27" spans="1:31" s="8" customFormat="1" ht="16.5" customHeight="1">
      <c r="A27" s="94"/>
      <c r="B27" s="95"/>
      <c r="C27" s="94"/>
      <c r="D27" s="94"/>
      <c r="E27" s="229" t="s">
        <v>1</v>
      </c>
      <c r="F27" s="229"/>
      <c r="G27" s="229"/>
      <c r="H27" s="229"/>
      <c r="I27" s="94"/>
      <c r="J27" s="94"/>
      <c r="K27" s="94"/>
      <c r="L27" s="96"/>
      <c r="S27" s="94"/>
      <c r="T27" s="94"/>
      <c r="U27" s="94"/>
      <c r="V27" s="94"/>
      <c r="W27" s="94"/>
      <c r="X27" s="94"/>
      <c r="Y27" s="94"/>
      <c r="Z27" s="94"/>
      <c r="AA27" s="94"/>
      <c r="AB27" s="94"/>
      <c r="AC27" s="94"/>
      <c r="AD27" s="94"/>
      <c r="AE27" s="94"/>
    </row>
    <row r="28" spans="1:31" s="2" customFormat="1" ht="6.95" customHeight="1">
      <c r="A28" s="32"/>
      <c r="B28" s="33"/>
      <c r="C28" s="32"/>
      <c r="D28" s="32"/>
      <c r="E28" s="32"/>
      <c r="F28" s="32"/>
      <c r="G28" s="32"/>
      <c r="H28" s="32"/>
      <c r="I28" s="32"/>
      <c r="J28" s="32"/>
      <c r="K28" s="32"/>
      <c r="L28" s="42"/>
      <c r="S28" s="32"/>
      <c r="T28" s="32"/>
      <c r="U28" s="32"/>
      <c r="V28" s="32"/>
      <c r="W28" s="32"/>
      <c r="X28" s="32"/>
      <c r="Y28" s="32"/>
      <c r="Z28" s="32"/>
      <c r="AA28" s="32"/>
      <c r="AB28" s="32"/>
      <c r="AC28" s="32"/>
      <c r="AD28" s="32"/>
      <c r="AE28" s="32"/>
    </row>
    <row r="29" spans="1:31" s="2" customFormat="1" ht="6.95" customHeight="1">
      <c r="A29" s="32"/>
      <c r="B29" s="33"/>
      <c r="C29" s="32"/>
      <c r="D29" s="66"/>
      <c r="E29" s="66"/>
      <c r="F29" s="66"/>
      <c r="G29" s="66"/>
      <c r="H29" s="66"/>
      <c r="I29" s="66"/>
      <c r="J29" s="66"/>
      <c r="K29" s="66"/>
      <c r="L29" s="42"/>
      <c r="S29" s="32"/>
      <c r="T29" s="32"/>
      <c r="U29" s="32"/>
      <c r="V29" s="32"/>
      <c r="W29" s="32"/>
      <c r="X29" s="32"/>
      <c r="Y29" s="32"/>
      <c r="Z29" s="32"/>
      <c r="AA29" s="32"/>
      <c r="AB29" s="32"/>
      <c r="AC29" s="32"/>
      <c r="AD29" s="32"/>
      <c r="AE29" s="32"/>
    </row>
    <row r="30" spans="1:31" s="2" customFormat="1" ht="25.35" customHeight="1">
      <c r="A30" s="32"/>
      <c r="B30" s="33"/>
      <c r="C30" s="32"/>
      <c r="D30" s="97" t="s">
        <v>32</v>
      </c>
      <c r="E30" s="32"/>
      <c r="F30" s="32"/>
      <c r="G30" s="32"/>
      <c r="H30" s="32"/>
      <c r="I30" s="32"/>
      <c r="J30" s="71">
        <f>ROUND(J120,2)</f>
        <v>0</v>
      </c>
      <c r="K30" s="32"/>
      <c r="L30" s="42"/>
      <c r="S30" s="32"/>
      <c r="T30" s="32"/>
      <c r="U30" s="32"/>
      <c r="V30" s="32"/>
      <c r="W30" s="32"/>
      <c r="X30" s="32"/>
      <c r="Y30" s="32"/>
      <c r="Z30" s="32"/>
      <c r="AA30" s="32"/>
      <c r="AB30" s="32"/>
      <c r="AC30" s="32"/>
      <c r="AD30" s="32"/>
      <c r="AE30" s="32"/>
    </row>
    <row r="31" spans="1:31" s="2" customFormat="1" ht="6.95" customHeight="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14.45" customHeight="1">
      <c r="A32" s="32"/>
      <c r="B32" s="33"/>
      <c r="C32" s="32"/>
      <c r="D32" s="32"/>
      <c r="E32" s="32"/>
      <c r="F32" s="36" t="s">
        <v>34</v>
      </c>
      <c r="G32" s="32"/>
      <c r="H32" s="32"/>
      <c r="I32" s="36" t="s">
        <v>33</v>
      </c>
      <c r="J32" s="36" t="s">
        <v>35</v>
      </c>
      <c r="K32" s="32"/>
      <c r="L32" s="42"/>
      <c r="S32" s="32"/>
      <c r="T32" s="32"/>
      <c r="U32" s="32"/>
      <c r="V32" s="32"/>
      <c r="W32" s="32"/>
      <c r="X32" s="32"/>
      <c r="Y32" s="32"/>
      <c r="Z32" s="32"/>
      <c r="AA32" s="32"/>
      <c r="AB32" s="32"/>
      <c r="AC32" s="32"/>
      <c r="AD32" s="32"/>
      <c r="AE32" s="32"/>
    </row>
    <row r="33" spans="1:31" s="2" customFormat="1" ht="14.45" customHeight="1">
      <c r="A33" s="32"/>
      <c r="B33" s="33"/>
      <c r="C33" s="32"/>
      <c r="D33" s="98" t="s">
        <v>36</v>
      </c>
      <c r="E33" s="27" t="s">
        <v>37</v>
      </c>
      <c r="F33" s="99">
        <f>ROUND((SUM(BE120:BE208)),2)</f>
        <v>0</v>
      </c>
      <c r="G33" s="32"/>
      <c r="H33" s="32"/>
      <c r="I33" s="100">
        <v>0.21</v>
      </c>
      <c r="J33" s="99">
        <f>ROUND(((SUM(BE120:BE208))*I33),2)</f>
        <v>0</v>
      </c>
      <c r="K33" s="32"/>
      <c r="L33" s="42"/>
      <c r="S33" s="32"/>
      <c r="T33" s="32"/>
      <c r="U33" s="32"/>
      <c r="V33" s="32"/>
      <c r="W33" s="32"/>
      <c r="X33" s="32"/>
      <c r="Y33" s="32"/>
      <c r="Z33" s="32"/>
      <c r="AA33" s="32"/>
      <c r="AB33" s="32"/>
      <c r="AC33" s="32"/>
      <c r="AD33" s="32"/>
      <c r="AE33" s="32"/>
    </row>
    <row r="34" spans="1:31" s="2" customFormat="1" ht="14.45" customHeight="1">
      <c r="A34" s="32"/>
      <c r="B34" s="33"/>
      <c r="C34" s="32"/>
      <c r="D34" s="32"/>
      <c r="E34" s="27" t="s">
        <v>38</v>
      </c>
      <c r="F34" s="99">
        <f>ROUND((SUM(BF120:BF208)),2)</f>
        <v>0</v>
      </c>
      <c r="G34" s="32"/>
      <c r="H34" s="32"/>
      <c r="I34" s="100">
        <v>0.15</v>
      </c>
      <c r="J34" s="99">
        <f>ROUND(((SUM(BF120:BF208))*I34),2)</f>
        <v>0</v>
      </c>
      <c r="K34" s="32"/>
      <c r="L34" s="42"/>
      <c r="S34" s="32"/>
      <c r="T34" s="32"/>
      <c r="U34" s="32"/>
      <c r="V34" s="32"/>
      <c r="W34" s="32"/>
      <c r="X34" s="32"/>
      <c r="Y34" s="32"/>
      <c r="Z34" s="32"/>
      <c r="AA34" s="32"/>
      <c r="AB34" s="32"/>
      <c r="AC34" s="32"/>
      <c r="AD34" s="32"/>
      <c r="AE34" s="32"/>
    </row>
    <row r="35" spans="1:31" s="2" customFormat="1" ht="14.45" customHeight="1" hidden="1">
      <c r="A35" s="32"/>
      <c r="B35" s="33"/>
      <c r="C35" s="32"/>
      <c r="D35" s="32"/>
      <c r="E35" s="27" t="s">
        <v>39</v>
      </c>
      <c r="F35" s="99">
        <f>ROUND((SUM(BG120:BG208)),2)</f>
        <v>0</v>
      </c>
      <c r="G35" s="32"/>
      <c r="H35" s="32"/>
      <c r="I35" s="100">
        <v>0.21</v>
      </c>
      <c r="J35" s="99">
        <f>0</f>
        <v>0</v>
      </c>
      <c r="K35" s="32"/>
      <c r="L35" s="42"/>
      <c r="S35" s="32"/>
      <c r="T35" s="32"/>
      <c r="U35" s="32"/>
      <c r="V35" s="32"/>
      <c r="W35" s="32"/>
      <c r="X35" s="32"/>
      <c r="Y35" s="32"/>
      <c r="Z35" s="32"/>
      <c r="AA35" s="32"/>
      <c r="AB35" s="32"/>
      <c r="AC35" s="32"/>
      <c r="AD35" s="32"/>
      <c r="AE35" s="32"/>
    </row>
    <row r="36" spans="1:31" s="2" customFormat="1" ht="14.45" customHeight="1" hidden="1">
      <c r="A36" s="32"/>
      <c r="B36" s="33"/>
      <c r="C36" s="32"/>
      <c r="D36" s="32"/>
      <c r="E36" s="27" t="s">
        <v>40</v>
      </c>
      <c r="F36" s="99">
        <f>ROUND((SUM(BH120:BH208)),2)</f>
        <v>0</v>
      </c>
      <c r="G36" s="32"/>
      <c r="H36" s="32"/>
      <c r="I36" s="100">
        <v>0.15</v>
      </c>
      <c r="J36" s="99">
        <f>0</f>
        <v>0</v>
      </c>
      <c r="K36" s="32"/>
      <c r="L36" s="42"/>
      <c r="S36" s="32"/>
      <c r="T36" s="32"/>
      <c r="U36" s="32"/>
      <c r="V36" s="32"/>
      <c r="W36" s="32"/>
      <c r="X36" s="32"/>
      <c r="Y36" s="32"/>
      <c r="Z36" s="32"/>
      <c r="AA36" s="32"/>
      <c r="AB36" s="32"/>
      <c r="AC36" s="32"/>
      <c r="AD36" s="32"/>
      <c r="AE36" s="32"/>
    </row>
    <row r="37" spans="1:31" s="2" customFormat="1" ht="14.45" customHeight="1" hidden="1">
      <c r="A37" s="32"/>
      <c r="B37" s="33"/>
      <c r="C37" s="32"/>
      <c r="D37" s="32"/>
      <c r="E37" s="27" t="s">
        <v>41</v>
      </c>
      <c r="F37" s="99">
        <f>ROUND((SUM(BI120:BI208)),2)</f>
        <v>0</v>
      </c>
      <c r="G37" s="32"/>
      <c r="H37" s="32"/>
      <c r="I37" s="100">
        <v>0</v>
      </c>
      <c r="J37" s="99">
        <f>0</f>
        <v>0</v>
      </c>
      <c r="K37" s="32"/>
      <c r="L37" s="42"/>
      <c r="S37" s="32"/>
      <c r="T37" s="32"/>
      <c r="U37" s="32"/>
      <c r="V37" s="32"/>
      <c r="W37" s="32"/>
      <c r="X37" s="32"/>
      <c r="Y37" s="32"/>
      <c r="Z37" s="32"/>
      <c r="AA37" s="32"/>
      <c r="AB37" s="32"/>
      <c r="AC37" s="32"/>
      <c r="AD37" s="32"/>
      <c r="AE37" s="32"/>
    </row>
    <row r="38" spans="1:31" s="2" customFormat="1" ht="6.95" customHeight="1">
      <c r="A38" s="32"/>
      <c r="B38" s="33"/>
      <c r="C38" s="32"/>
      <c r="D38" s="32"/>
      <c r="E38" s="32"/>
      <c r="F38" s="32"/>
      <c r="G38" s="32"/>
      <c r="H38" s="32"/>
      <c r="I38" s="32"/>
      <c r="J38" s="32"/>
      <c r="K38" s="32"/>
      <c r="L38" s="42"/>
      <c r="S38" s="32"/>
      <c r="T38" s="32"/>
      <c r="U38" s="32"/>
      <c r="V38" s="32"/>
      <c r="W38" s="32"/>
      <c r="X38" s="32"/>
      <c r="Y38" s="32"/>
      <c r="Z38" s="32"/>
      <c r="AA38" s="32"/>
      <c r="AB38" s="32"/>
      <c r="AC38" s="32"/>
      <c r="AD38" s="32"/>
      <c r="AE38" s="32"/>
    </row>
    <row r="39" spans="1:31" s="2" customFormat="1" ht="25.35" customHeight="1">
      <c r="A39" s="32"/>
      <c r="B39" s="33"/>
      <c r="C39" s="101"/>
      <c r="D39" s="102" t="s">
        <v>42</v>
      </c>
      <c r="E39" s="60"/>
      <c r="F39" s="60"/>
      <c r="G39" s="103" t="s">
        <v>43</v>
      </c>
      <c r="H39" s="104" t="s">
        <v>44</v>
      </c>
      <c r="I39" s="60"/>
      <c r="J39" s="105">
        <f>SUM(J30:J37)</f>
        <v>0</v>
      </c>
      <c r="K39" s="106"/>
      <c r="L39" s="42"/>
      <c r="S39" s="32"/>
      <c r="T39" s="32"/>
      <c r="U39" s="32"/>
      <c r="V39" s="32"/>
      <c r="W39" s="32"/>
      <c r="X39" s="32"/>
      <c r="Y39" s="32"/>
      <c r="Z39" s="32"/>
      <c r="AA39" s="32"/>
      <c r="AB39" s="32"/>
      <c r="AC39" s="32"/>
      <c r="AD39" s="32"/>
      <c r="AE39" s="32"/>
    </row>
    <row r="40" spans="1:31" s="2" customFormat="1" ht="14.45" customHeight="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2:12" s="1" customFormat="1" ht="14.45" customHeight="1">
      <c r="B41" s="20"/>
      <c r="L41" s="20"/>
    </row>
    <row r="42" spans="2:12" s="1" customFormat="1" ht="14.45" customHeight="1">
      <c r="B42" s="20"/>
      <c r="L42" s="20"/>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42"/>
      <c r="D50" s="43" t="s">
        <v>45</v>
      </c>
      <c r="E50" s="44"/>
      <c r="F50" s="44"/>
      <c r="G50" s="43" t="s">
        <v>46</v>
      </c>
      <c r="H50" s="44"/>
      <c r="I50" s="44"/>
      <c r="J50" s="44"/>
      <c r="K50" s="44"/>
      <c r="L50" s="4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1:31" s="2" customFormat="1" ht="12">
      <c r="A61" s="32"/>
      <c r="B61" s="33"/>
      <c r="C61" s="32"/>
      <c r="D61" s="45" t="s">
        <v>47</v>
      </c>
      <c r="E61" s="35"/>
      <c r="F61" s="107" t="s">
        <v>48</v>
      </c>
      <c r="G61" s="45" t="s">
        <v>47</v>
      </c>
      <c r="H61" s="35"/>
      <c r="I61" s="35"/>
      <c r="J61" s="108" t="s">
        <v>48</v>
      </c>
      <c r="K61" s="35"/>
      <c r="L61" s="42"/>
      <c r="S61" s="32"/>
      <c r="T61" s="32"/>
      <c r="U61" s="32"/>
      <c r="V61" s="32"/>
      <c r="W61" s="32"/>
      <c r="X61" s="32"/>
      <c r="Y61" s="32"/>
      <c r="Z61" s="32"/>
      <c r="AA61" s="32"/>
      <c r="AB61" s="32"/>
      <c r="AC61" s="32"/>
      <c r="AD61" s="32"/>
      <c r="AE61" s="32"/>
    </row>
    <row r="62" spans="2:12" ht="11.25">
      <c r="B62" s="20"/>
      <c r="L62" s="20"/>
    </row>
    <row r="63" spans="2:12" ht="11.25">
      <c r="B63" s="20"/>
      <c r="L63" s="20"/>
    </row>
    <row r="64" spans="2:12" ht="11.25">
      <c r="B64" s="20"/>
      <c r="L64" s="20"/>
    </row>
    <row r="65" spans="1:31" s="2" customFormat="1" ht="12">
      <c r="A65" s="32"/>
      <c r="B65" s="33"/>
      <c r="C65" s="32"/>
      <c r="D65" s="43" t="s">
        <v>49</v>
      </c>
      <c r="E65" s="46"/>
      <c r="F65" s="46"/>
      <c r="G65" s="43" t="s">
        <v>50</v>
      </c>
      <c r="H65" s="46"/>
      <c r="I65" s="46"/>
      <c r="J65" s="46"/>
      <c r="K65" s="46"/>
      <c r="L65" s="42"/>
      <c r="S65" s="32"/>
      <c r="T65" s="32"/>
      <c r="U65" s="32"/>
      <c r="V65" s="32"/>
      <c r="W65" s="32"/>
      <c r="X65" s="32"/>
      <c r="Y65" s="32"/>
      <c r="Z65" s="32"/>
      <c r="AA65" s="32"/>
      <c r="AB65" s="32"/>
      <c r="AC65" s="32"/>
      <c r="AD65" s="32"/>
      <c r="AE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1:31" s="2" customFormat="1" ht="12">
      <c r="A76" s="32"/>
      <c r="B76" s="33"/>
      <c r="C76" s="32"/>
      <c r="D76" s="45" t="s">
        <v>47</v>
      </c>
      <c r="E76" s="35"/>
      <c r="F76" s="107" t="s">
        <v>48</v>
      </c>
      <c r="G76" s="45" t="s">
        <v>47</v>
      </c>
      <c r="H76" s="35"/>
      <c r="I76" s="35"/>
      <c r="J76" s="108" t="s">
        <v>48</v>
      </c>
      <c r="K76" s="35"/>
      <c r="L76" s="42"/>
      <c r="S76" s="32"/>
      <c r="T76" s="32"/>
      <c r="U76" s="32"/>
      <c r="V76" s="32"/>
      <c r="W76" s="32"/>
      <c r="X76" s="32"/>
      <c r="Y76" s="32"/>
      <c r="Z76" s="32"/>
      <c r="AA76" s="32"/>
      <c r="AB76" s="32"/>
      <c r="AC76" s="32"/>
      <c r="AD76" s="32"/>
      <c r="AE76" s="32"/>
    </row>
    <row r="77" spans="1:31" s="2" customFormat="1" ht="14.45" customHeight="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81" spans="1:31" s="2" customFormat="1" ht="6.95" customHeight="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5" customHeight="1">
      <c r="A82" s="32"/>
      <c r="B82" s="33"/>
      <c r="C82" s="21" t="s">
        <v>104</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5" customHeight="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16.5" customHeight="1">
      <c r="A85" s="32"/>
      <c r="B85" s="33"/>
      <c r="C85" s="32"/>
      <c r="D85" s="32"/>
      <c r="E85" s="241" t="str">
        <f>E7</f>
        <v>Oprava trati v úseku Luka nad Jihavou-Jihlava, II.etapa</v>
      </c>
      <c r="F85" s="242"/>
      <c r="G85" s="242"/>
      <c r="H85" s="242"/>
      <c r="I85" s="32"/>
      <c r="J85" s="32"/>
      <c r="K85" s="32"/>
      <c r="L85" s="42"/>
      <c r="S85" s="32"/>
      <c r="T85" s="32"/>
      <c r="U85" s="32"/>
      <c r="V85" s="32"/>
      <c r="W85" s="32"/>
      <c r="X85" s="32"/>
      <c r="Y85" s="32"/>
      <c r="Z85" s="32"/>
      <c r="AA85" s="32"/>
      <c r="AB85" s="32"/>
      <c r="AC85" s="32"/>
      <c r="AD85" s="32"/>
      <c r="AE85" s="32"/>
    </row>
    <row r="86" spans="1:31" s="2" customFormat="1" ht="12" customHeight="1">
      <c r="A86" s="32"/>
      <c r="B86" s="33"/>
      <c r="C86" s="27" t="s">
        <v>102</v>
      </c>
      <c r="D86" s="32"/>
      <c r="E86" s="32"/>
      <c r="F86" s="32"/>
      <c r="G86" s="32"/>
      <c r="H86" s="32"/>
      <c r="I86" s="32"/>
      <c r="J86" s="32"/>
      <c r="K86" s="32"/>
      <c r="L86" s="42"/>
      <c r="S86" s="32"/>
      <c r="T86" s="32"/>
      <c r="U86" s="32"/>
      <c r="V86" s="32"/>
      <c r="W86" s="32"/>
      <c r="X86" s="32"/>
      <c r="Y86" s="32"/>
      <c r="Z86" s="32"/>
      <c r="AA86" s="32"/>
      <c r="AB86" s="32"/>
      <c r="AC86" s="32"/>
      <c r="AD86" s="32"/>
      <c r="AE86" s="32"/>
    </row>
    <row r="87" spans="1:31" s="2" customFormat="1" ht="30" customHeight="1">
      <c r="A87" s="32"/>
      <c r="B87" s="33"/>
      <c r="C87" s="32"/>
      <c r="D87" s="32"/>
      <c r="E87" s="202" t="str">
        <f>E9</f>
        <v>2023-9-1 - SO 01-10-01.05 Železniční svršek v km 195,000-198,301</v>
      </c>
      <c r="F87" s="243"/>
      <c r="G87" s="243"/>
      <c r="H87" s="243"/>
      <c r="I87" s="32"/>
      <c r="J87" s="32"/>
      <c r="K87" s="32"/>
      <c r="L87" s="42"/>
      <c r="S87" s="32"/>
      <c r="T87" s="32"/>
      <c r="U87" s="32"/>
      <c r="V87" s="32"/>
      <c r="W87" s="32"/>
      <c r="X87" s="32"/>
      <c r="Y87" s="32"/>
      <c r="Z87" s="32"/>
      <c r="AA87" s="32"/>
      <c r="AB87" s="32"/>
      <c r="AC87" s="32"/>
      <c r="AD87" s="32"/>
      <c r="AE87" s="32"/>
    </row>
    <row r="88" spans="1:31" s="2" customFormat="1" ht="6.95" customHeight="1">
      <c r="A88" s="32"/>
      <c r="B88" s="33"/>
      <c r="C88" s="32"/>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12" customHeight="1">
      <c r="A89" s="32"/>
      <c r="B89" s="33"/>
      <c r="C89" s="27" t="s">
        <v>20</v>
      </c>
      <c r="D89" s="32"/>
      <c r="E89" s="32"/>
      <c r="F89" s="25" t="str">
        <f>F12</f>
        <v xml:space="preserve"> </v>
      </c>
      <c r="G89" s="32"/>
      <c r="H89" s="32"/>
      <c r="I89" s="27" t="s">
        <v>22</v>
      </c>
      <c r="J89" s="55" t="str">
        <f>IF(J12="","",J12)</f>
        <v>Vyplň údaj</v>
      </c>
      <c r="K89" s="32"/>
      <c r="L89" s="42"/>
      <c r="S89" s="32"/>
      <c r="T89" s="32"/>
      <c r="U89" s="32"/>
      <c r="V89" s="32"/>
      <c r="W89" s="32"/>
      <c r="X89" s="32"/>
      <c r="Y89" s="32"/>
      <c r="Z89" s="32"/>
      <c r="AA89" s="32"/>
      <c r="AB89" s="32"/>
      <c r="AC89" s="32"/>
      <c r="AD89" s="32"/>
      <c r="AE89" s="32"/>
    </row>
    <row r="90" spans="1:31" s="2" customFormat="1" ht="6.95" customHeight="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15.2" customHeight="1">
      <c r="A91" s="32"/>
      <c r="B91" s="33"/>
      <c r="C91" s="27" t="s">
        <v>23</v>
      </c>
      <c r="D91" s="32"/>
      <c r="E91" s="32"/>
      <c r="F91" s="25" t="str">
        <f>E15</f>
        <v xml:space="preserve"> </v>
      </c>
      <c r="G91" s="32"/>
      <c r="H91" s="32"/>
      <c r="I91" s="27" t="s">
        <v>28</v>
      </c>
      <c r="J91" s="30" t="str">
        <f>E21</f>
        <v xml:space="preserve"> </v>
      </c>
      <c r="K91" s="32"/>
      <c r="L91" s="42"/>
      <c r="S91" s="32"/>
      <c r="T91" s="32"/>
      <c r="U91" s="32"/>
      <c r="V91" s="32"/>
      <c r="W91" s="32"/>
      <c r="X91" s="32"/>
      <c r="Y91" s="32"/>
      <c r="Z91" s="32"/>
      <c r="AA91" s="32"/>
      <c r="AB91" s="32"/>
      <c r="AC91" s="32"/>
      <c r="AD91" s="32"/>
      <c r="AE91" s="32"/>
    </row>
    <row r="92" spans="1:31" s="2" customFormat="1" ht="15.2" customHeight="1">
      <c r="A92" s="32"/>
      <c r="B92" s="33"/>
      <c r="C92" s="27" t="s">
        <v>26</v>
      </c>
      <c r="D92" s="32"/>
      <c r="E92" s="32"/>
      <c r="F92" s="25" t="str">
        <f>IF(E18="","",E18)</f>
        <v>Vyplň údaj</v>
      </c>
      <c r="G92" s="32"/>
      <c r="H92" s="32"/>
      <c r="I92" s="27" t="s">
        <v>30</v>
      </c>
      <c r="J92" s="30" t="str">
        <f>E24</f>
        <v xml:space="preserve"> </v>
      </c>
      <c r="K92" s="32"/>
      <c r="L92" s="42"/>
      <c r="S92" s="32"/>
      <c r="T92" s="32"/>
      <c r="U92" s="32"/>
      <c r="V92" s="32"/>
      <c r="W92" s="32"/>
      <c r="X92" s="32"/>
      <c r="Y92" s="32"/>
      <c r="Z92" s="32"/>
      <c r="AA92" s="32"/>
      <c r="AB92" s="32"/>
      <c r="AC92" s="32"/>
      <c r="AD92" s="32"/>
      <c r="AE92" s="32"/>
    </row>
    <row r="93" spans="1:31" s="2" customFormat="1" ht="10.35" customHeight="1">
      <c r="A93" s="32"/>
      <c r="B93" s="33"/>
      <c r="C93" s="32"/>
      <c r="D93" s="32"/>
      <c r="E93" s="32"/>
      <c r="F93" s="32"/>
      <c r="G93" s="32"/>
      <c r="H93" s="32"/>
      <c r="I93" s="32"/>
      <c r="J93" s="32"/>
      <c r="K93" s="32"/>
      <c r="L93" s="42"/>
      <c r="S93" s="32"/>
      <c r="T93" s="32"/>
      <c r="U93" s="32"/>
      <c r="V93" s="32"/>
      <c r="W93" s="32"/>
      <c r="X93" s="32"/>
      <c r="Y93" s="32"/>
      <c r="Z93" s="32"/>
      <c r="AA93" s="32"/>
      <c r="AB93" s="32"/>
      <c r="AC93" s="32"/>
      <c r="AD93" s="32"/>
      <c r="AE93" s="32"/>
    </row>
    <row r="94" spans="1:31" s="2" customFormat="1" ht="29.25" customHeight="1">
      <c r="A94" s="32"/>
      <c r="B94" s="33"/>
      <c r="C94" s="109" t="s">
        <v>105</v>
      </c>
      <c r="D94" s="101"/>
      <c r="E94" s="101"/>
      <c r="F94" s="101"/>
      <c r="G94" s="101"/>
      <c r="H94" s="101"/>
      <c r="I94" s="101"/>
      <c r="J94" s="110" t="s">
        <v>106</v>
      </c>
      <c r="K94" s="101"/>
      <c r="L94" s="42"/>
      <c r="S94" s="32"/>
      <c r="T94" s="32"/>
      <c r="U94" s="32"/>
      <c r="V94" s="32"/>
      <c r="W94" s="32"/>
      <c r="X94" s="32"/>
      <c r="Y94" s="32"/>
      <c r="Z94" s="32"/>
      <c r="AA94" s="32"/>
      <c r="AB94" s="32"/>
      <c r="AC94" s="32"/>
      <c r="AD94" s="32"/>
      <c r="AE94" s="32"/>
    </row>
    <row r="95" spans="1:31" s="2" customFormat="1" ht="10.35" customHeight="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47" s="2" customFormat="1" ht="22.9" customHeight="1">
      <c r="A96" s="32"/>
      <c r="B96" s="33"/>
      <c r="C96" s="111" t="s">
        <v>107</v>
      </c>
      <c r="D96" s="32"/>
      <c r="E96" s="32"/>
      <c r="F96" s="32"/>
      <c r="G96" s="32"/>
      <c r="H96" s="32"/>
      <c r="I96" s="32"/>
      <c r="J96" s="71">
        <f>J120</f>
        <v>0</v>
      </c>
      <c r="K96" s="32"/>
      <c r="L96" s="42"/>
      <c r="S96" s="32"/>
      <c r="T96" s="32"/>
      <c r="U96" s="32"/>
      <c r="V96" s="32"/>
      <c r="W96" s="32"/>
      <c r="X96" s="32"/>
      <c r="Y96" s="32"/>
      <c r="Z96" s="32"/>
      <c r="AA96" s="32"/>
      <c r="AB96" s="32"/>
      <c r="AC96" s="32"/>
      <c r="AD96" s="32"/>
      <c r="AE96" s="32"/>
      <c r="AU96" s="17" t="s">
        <v>108</v>
      </c>
    </row>
    <row r="97" spans="2:12" s="9" customFormat="1" ht="24.95" customHeight="1">
      <c r="B97" s="112"/>
      <c r="D97" s="113" t="s">
        <v>109</v>
      </c>
      <c r="E97" s="114"/>
      <c r="F97" s="114"/>
      <c r="G97" s="114"/>
      <c r="H97" s="114"/>
      <c r="I97" s="114"/>
      <c r="J97" s="115">
        <f>J121</f>
        <v>0</v>
      </c>
      <c r="L97" s="112"/>
    </row>
    <row r="98" spans="2:12" s="10" customFormat="1" ht="19.9" customHeight="1">
      <c r="B98" s="116"/>
      <c r="D98" s="117" t="s">
        <v>110</v>
      </c>
      <c r="E98" s="118"/>
      <c r="F98" s="118"/>
      <c r="G98" s="118"/>
      <c r="H98" s="118"/>
      <c r="I98" s="118"/>
      <c r="J98" s="119">
        <f>J122</f>
        <v>0</v>
      </c>
      <c r="L98" s="116"/>
    </row>
    <row r="99" spans="2:12" s="9" customFormat="1" ht="24.95" customHeight="1">
      <c r="B99" s="112"/>
      <c r="D99" s="113" t="s">
        <v>111</v>
      </c>
      <c r="E99" s="114"/>
      <c r="F99" s="114"/>
      <c r="G99" s="114"/>
      <c r="H99" s="114"/>
      <c r="I99" s="114"/>
      <c r="J99" s="115">
        <f>J182</f>
        <v>0</v>
      </c>
      <c r="L99" s="112"/>
    </row>
    <row r="100" spans="2:12" s="9" customFormat="1" ht="24.95" customHeight="1">
      <c r="B100" s="112"/>
      <c r="D100" s="113" t="s">
        <v>112</v>
      </c>
      <c r="E100" s="114"/>
      <c r="F100" s="114"/>
      <c r="G100" s="114"/>
      <c r="H100" s="114"/>
      <c r="I100" s="114"/>
      <c r="J100" s="115">
        <f>J203</f>
        <v>0</v>
      </c>
      <c r="L100" s="112"/>
    </row>
    <row r="101" spans="1:31" s="2" customFormat="1" ht="21.75" customHeight="1">
      <c r="A101" s="32"/>
      <c r="B101" s="33"/>
      <c r="C101" s="32"/>
      <c r="D101" s="32"/>
      <c r="E101" s="32"/>
      <c r="F101" s="32"/>
      <c r="G101" s="32"/>
      <c r="H101" s="32"/>
      <c r="I101" s="32"/>
      <c r="J101" s="32"/>
      <c r="K101" s="32"/>
      <c r="L101" s="42"/>
      <c r="S101" s="32"/>
      <c r="T101" s="32"/>
      <c r="U101" s="32"/>
      <c r="V101" s="32"/>
      <c r="W101" s="32"/>
      <c r="X101" s="32"/>
      <c r="Y101" s="32"/>
      <c r="Z101" s="32"/>
      <c r="AA101" s="32"/>
      <c r="AB101" s="32"/>
      <c r="AC101" s="32"/>
      <c r="AD101" s="32"/>
      <c r="AE101" s="32"/>
    </row>
    <row r="102" spans="1:31" s="2" customFormat="1" ht="6.95" customHeight="1">
      <c r="A102" s="32"/>
      <c r="B102" s="47"/>
      <c r="C102" s="48"/>
      <c r="D102" s="48"/>
      <c r="E102" s="48"/>
      <c r="F102" s="48"/>
      <c r="G102" s="48"/>
      <c r="H102" s="48"/>
      <c r="I102" s="48"/>
      <c r="J102" s="48"/>
      <c r="K102" s="48"/>
      <c r="L102" s="42"/>
      <c r="S102" s="32"/>
      <c r="T102" s="32"/>
      <c r="U102" s="32"/>
      <c r="V102" s="32"/>
      <c r="W102" s="32"/>
      <c r="X102" s="32"/>
      <c r="Y102" s="32"/>
      <c r="Z102" s="32"/>
      <c r="AA102" s="32"/>
      <c r="AB102" s="32"/>
      <c r="AC102" s="32"/>
      <c r="AD102" s="32"/>
      <c r="AE102" s="32"/>
    </row>
    <row r="106" spans="1:31" s="2" customFormat="1" ht="6.95" customHeight="1">
      <c r="A106" s="32"/>
      <c r="B106" s="49"/>
      <c r="C106" s="50"/>
      <c r="D106" s="50"/>
      <c r="E106" s="50"/>
      <c r="F106" s="50"/>
      <c r="G106" s="50"/>
      <c r="H106" s="50"/>
      <c r="I106" s="50"/>
      <c r="J106" s="50"/>
      <c r="K106" s="50"/>
      <c r="L106" s="42"/>
      <c r="S106" s="32"/>
      <c r="T106" s="32"/>
      <c r="U106" s="32"/>
      <c r="V106" s="32"/>
      <c r="W106" s="32"/>
      <c r="X106" s="32"/>
      <c r="Y106" s="32"/>
      <c r="Z106" s="32"/>
      <c r="AA106" s="32"/>
      <c r="AB106" s="32"/>
      <c r="AC106" s="32"/>
      <c r="AD106" s="32"/>
      <c r="AE106" s="32"/>
    </row>
    <row r="107" spans="1:31" s="2" customFormat="1" ht="24.95" customHeight="1">
      <c r="A107" s="32"/>
      <c r="B107" s="33"/>
      <c r="C107" s="21" t="s">
        <v>113</v>
      </c>
      <c r="D107" s="32"/>
      <c r="E107" s="32"/>
      <c r="F107" s="32"/>
      <c r="G107" s="32"/>
      <c r="H107" s="32"/>
      <c r="I107" s="32"/>
      <c r="J107" s="32"/>
      <c r="K107" s="32"/>
      <c r="L107" s="42"/>
      <c r="S107" s="32"/>
      <c r="T107" s="32"/>
      <c r="U107" s="32"/>
      <c r="V107" s="32"/>
      <c r="W107" s="32"/>
      <c r="X107" s="32"/>
      <c r="Y107" s="32"/>
      <c r="Z107" s="32"/>
      <c r="AA107" s="32"/>
      <c r="AB107" s="32"/>
      <c r="AC107" s="32"/>
      <c r="AD107" s="32"/>
      <c r="AE107" s="32"/>
    </row>
    <row r="108" spans="1:31" s="2" customFormat="1" ht="6.95" customHeight="1">
      <c r="A108" s="32"/>
      <c r="B108" s="33"/>
      <c r="C108" s="32"/>
      <c r="D108" s="32"/>
      <c r="E108" s="32"/>
      <c r="F108" s="32"/>
      <c r="G108" s="32"/>
      <c r="H108" s="32"/>
      <c r="I108" s="32"/>
      <c r="J108" s="32"/>
      <c r="K108" s="32"/>
      <c r="L108" s="42"/>
      <c r="S108" s="32"/>
      <c r="T108" s="32"/>
      <c r="U108" s="32"/>
      <c r="V108" s="32"/>
      <c r="W108" s="32"/>
      <c r="X108" s="32"/>
      <c r="Y108" s="32"/>
      <c r="Z108" s="32"/>
      <c r="AA108" s="32"/>
      <c r="AB108" s="32"/>
      <c r="AC108" s="32"/>
      <c r="AD108" s="32"/>
      <c r="AE108" s="32"/>
    </row>
    <row r="109" spans="1:31" s="2" customFormat="1" ht="12" customHeight="1">
      <c r="A109" s="32"/>
      <c r="B109" s="33"/>
      <c r="C109" s="27" t="s">
        <v>16</v>
      </c>
      <c r="D109" s="32"/>
      <c r="E109" s="32"/>
      <c r="F109" s="32"/>
      <c r="G109" s="32"/>
      <c r="H109" s="32"/>
      <c r="I109" s="32"/>
      <c r="J109" s="32"/>
      <c r="K109" s="32"/>
      <c r="L109" s="42"/>
      <c r="S109" s="32"/>
      <c r="T109" s="32"/>
      <c r="U109" s="32"/>
      <c r="V109" s="32"/>
      <c r="W109" s="32"/>
      <c r="X109" s="32"/>
      <c r="Y109" s="32"/>
      <c r="Z109" s="32"/>
      <c r="AA109" s="32"/>
      <c r="AB109" s="32"/>
      <c r="AC109" s="32"/>
      <c r="AD109" s="32"/>
      <c r="AE109" s="32"/>
    </row>
    <row r="110" spans="1:31" s="2" customFormat="1" ht="16.5" customHeight="1">
      <c r="A110" s="32"/>
      <c r="B110" s="33"/>
      <c r="C110" s="32"/>
      <c r="D110" s="32"/>
      <c r="E110" s="241" t="str">
        <f>E7</f>
        <v>Oprava trati v úseku Luka nad Jihavou-Jihlava, II.etapa</v>
      </c>
      <c r="F110" s="242"/>
      <c r="G110" s="242"/>
      <c r="H110" s="242"/>
      <c r="I110" s="32"/>
      <c r="J110" s="32"/>
      <c r="K110" s="32"/>
      <c r="L110" s="42"/>
      <c r="S110" s="32"/>
      <c r="T110" s="32"/>
      <c r="U110" s="32"/>
      <c r="V110" s="32"/>
      <c r="W110" s="32"/>
      <c r="X110" s="32"/>
      <c r="Y110" s="32"/>
      <c r="Z110" s="32"/>
      <c r="AA110" s="32"/>
      <c r="AB110" s="32"/>
      <c r="AC110" s="32"/>
      <c r="AD110" s="32"/>
      <c r="AE110" s="32"/>
    </row>
    <row r="111" spans="1:31" s="2" customFormat="1" ht="12" customHeight="1">
      <c r="A111" s="32"/>
      <c r="B111" s="33"/>
      <c r="C111" s="27" t="s">
        <v>102</v>
      </c>
      <c r="D111" s="32"/>
      <c r="E111" s="32"/>
      <c r="F111" s="32"/>
      <c r="G111" s="32"/>
      <c r="H111" s="32"/>
      <c r="I111" s="32"/>
      <c r="J111" s="32"/>
      <c r="K111" s="32"/>
      <c r="L111" s="42"/>
      <c r="S111" s="32"/>
      <c r="T111" s="32"/>
      <c r="U111" s="32"/>
      <c r="V111" s="32"/>
      <c r="W111" s="32"/>
      <c r="X111" s="32"/>
      <c r="Y111" s="32"/>
      <c r="Z111" s="32"/>
      <c r="AA111" s="32"/>
      <c r="AB111" s="32"/>
      <c r="AC111" s="32"/>
      <c r="AD111" s="32"/>
      <c r="AE111" s="32"/>
    </row>
    <row r="112" spans="1:31" s="2" customFormat="1" ht="30" customHeight="1">
      <c r="A112" s="32"/>
      <c r="B112" s="33"/>
      <c r="C112" s="32"/>
      <c r="D112" s="32"/>
      <c r="E112" s="202" t="str">
        <f>E9</f>
        <v>2023-9-1 - SO 01-10-01.05 Železniční svršek v km 195,000-198,301</v>
      </c>
      <c r="F112" s="243"/>
      <c r="G112" s="243"/>
      <c r="H112" s="243"/>
      <c r="I112" s="32"/>
      <c r="J112" s="32"/>
      <c r="K112" s="32"/>
      <c r="L112" s="42"/>
      <c r="S112" s="32"/>
      <c r="T112" s="32"/>
      <c r="U112" s="32"/>
      <c r="V112" s="32"/>
      <c r="W112" s="32"/>
      <c r="X112" s="32"/>
      <c r="Y112" s="32"/>
      <c r="Z112" s="32"/>
      <c r="AA112" s="32"/>
      <c r="AB112" s="32"/>
      <c r="AC112" s="32"/>
      <c r="AD112" s="32"/>
      <c r="AE112" s="32"/>
    </row>
    <row r="113" spans="1:31" s="2" customFormat="1" ht="6.95" customHeight="1">
      <c r="A113" s="32"/>
      <c r="B113" s="33"/>
      <c r="C113" s="32"/>
      <c r="D113" s="32"/>
      <c r="E113" s="32"/>
      <c r="F113" s="32"/>
      <c r="G113" s="32"/>
      <c r="H113" s="32"/>
      <c r="I113" s="32"/>
      <c r="J113" s="32"/>
      <c r="K113" s="32"/>
      <c r="L113" s="42"/>
      <c r="S113" s="32"/>
      <c r="T113" s="32"/>
      <c r="U113" s="32"/>
      <c r="V113" s="32"/>
      <c r="W113" s="32"/>
      <c r="X113" s="32"/>
      <c r="Y113" s="32"/>
      <c r="Z113" s="32"/>
      <c r="AA113" s="32"/>
      <c r="AB113" s="32"/>
      <c r="AC113" s="32"/>
      <c r="AD113" s="32"/>
      <c r="AE113" s="32"/>
    </row>
    <row r="114" spans="1:31" s="2" customFormat="1" ht="12" customHeight="1">
      <c r="A114" s="32"/>
      <c r="B114" s="33"/>
      <c r="C114" s="27" t="s">
        <v>20</v>
      </c>
      <c r="D114" s="32"/>
      <c r="E114" s="32"/>
      <c r="F114" s="25" t="str">
        <f>F12</f>
        <v xml:space="preserve"> </v>
      </c>
      <c r="G114" s="32"/>
      <c r="H114" s="32"/>
      <c r="I114" s="27" t="s">
        <v>22</v>
      </c>
      <c r="J114" s="55" t="str">
        <f>IF(J12="","",J12)</f>
        <v>Vyplň údaj</v>
      </c>
      <c r="K114" s="32"/>
      <c r="L114" s="42"/>
      <c r="S114" s="32"/>
      <c r="T114" s="32"/>
      <c r="U114" s="32"/>
      <c r="V114" s="32"/>
      <c r="W114" s="32"/>
      <c r="X114" s="32"/>
      <c r="Y114" s="32"/>
      <c r="Z114" s="32"/>
      <c r="AA114" s="32"/>
      <c r="AB114" s="32"/>
      <c r="AC114" s="32"/>
      <c r="AD114" s="32"/>
      <c r="AE114" s="32"/>
    </row>
    <row r="115" spans="1:31" s="2" customFormat="1" ht="6.95" customHeight="1">
      <c r="A115" s="32"/>
      <c r="B115" s="33"/>
      <c r="C115" s="32"/>
      <c r="D115" s="32"/>
      <c r="E115" s="32"/>
      <c r="F115" s="32"/>
      <c r="G115" s="32"/>
      <c r="H115" s="32"/>
      <c r="I115" s="32"/>
      <c r="J115" s="32"/>
      <c r="K115" s="32"/>
      <c r="L115" s="42"/>
      <c r="S115" s="32"/>
      <c r="T115" s="32"/>
      <c r="U115" s="32"/>
      <c r="V115" s="32"/>
      <c r="W115" s="32"/>
      <c r="X115" s="32"/>
      <c r="Y115" s="32"/>
      <c r="Z115" s="32"/>
      <c r="AA115" s="32"/>
      <c r="AB115" s="32"/>
      <c r="AC115" s="32"/>
      <c r="AD115" s="32"/>
      <c r="AE115" s="32"/>
    </row>
    <row r="116" spans="1:31" s="2" customFormat="1" ht="15.2" customHeight="1">
      <c r="A116" s="32"/>
      <c r="B116" s="33"/>
      <c r="C116" s="27" t="s">
        <v>23</v>
      </c>
      <c r="D116" s="32"/>
      <c r="E116" s="32"/>
      <c r="F116" s="25" t="str">
        <f>E15</f>
        <v xml:space="preserve"> </v>
      </c>
      <c r="G116" s="32"/>
      <c r="H116" s="32"/>
      <c r="I116" s="27" t="s">
        <v>28</v>
      </c>
      <c r="J116" s="30" t="str">
        <f>E21</f>
        <v xml:space="preserve"> </v>
      </c>
      <c r="K116" s="32"/>
      <c r="L116" s="42"/>
      <c r="S116" s="32"/>
      <c r="T116" s="32"/>
      <c r="U116" s="32"/>
      <c r="V116" s="32"/>
      <c r="W116" s="32"/>
      <c r="X116" s="32"/>
      <c r="Y116" s="32"/>
      <c r="Z116" s="32"/>
      <c r="AA116" s="32"/>
      <c r="AB116" s="32"/>
      <c r="AC116" s="32"/>
      <c r="AD116" s="32"/>
      <c r="AE116" s="32"/>
    </row>
    <row r="117" spans="1:31" s="2" customFormat="1" ht="15.2" customHeight="1">
      <c r="A117" s="32"/>
      <c r="B117" s="33"/>
      <c r="C117" s="27" t="s">
        <v>26</v>
      </c>
      <c r="D117" s="32"/>
      <c r="E117" s="32"/>
      <c r="F117" s="25" t="str">
        <f>IF(E18="","",E18)</f>
        <v>Vyplň údaj</v>
      </c>
      <c r="G117" s="32"/>
      <c r="H117" s="32"/>
      <c r="I117" s="27" t="s">
        <v>30</v>
      </c>
      <c r="J117" s="30" t="str">
        <f>E24</f>
        <v xml:space="preserve"> </v>
      </c>
      <c r="K117" s="32"/>
      <c r="L117" s="42"/>
      <c r="S117" s="32"/>
      <c r="T117" s="32"/>
      <c r="U117" s="32"/>
      <c r="V117" s="32"/>
      <c r="W117" s="32"/>
      <c r="X117" s="32"/>
      <c r="Y117" s="32"/>
      <c r="Z117" s="32"/>
      <c r="AA117" s="32"/>
      <c r="AB117" s="32"/>
      <c r="AC117" s="32"/>
      <c r="AD117" s="32"/>
      <c r="AE117" s="32"/>
    </row>
    <row r="118" spans="1:31" s="2" customFormat="1" ht="10.35" customHeight="1">
      <c r="A118" s="32"/>
      <c r="B118" s="33"/>
      <c r="C118" s="32"/>
      <c r="D118" s="32"/>
      <c r="E118" s="32"/>
      <c r="F118" s="32"/>
      <c r="G118" s="32"/>
      <c r="H118" s="32"/>
      <c r="I118" s="32"/>
      <c r="J118" s="32"/>
      <c r="K118" s="32"/>
      <c r="L118" s="42"/>
      <c r="S118" s="32"/>
      <c r="T118" s="32"/>
      <c r="U118" s="32"/>
      <c r="V118" s="32"/>
      <c r="W118" s="32"/>
      <c r="X118" s="32"/>
      <c r="Y118" s="32"/>
      <c r="Z118" s="32"/>
      <c r="AA118" s="32"/>
      <c r="AB118" s="32"/>
      <c r="AC118" s="32"/>
      <c r="AD118" s="32"/>
      <c r="AE118" s="32"/>
    </row>
    <row r="119" spans="1:31" s="11" customFormat="1" ht="29.25" customHeight="1">
      <c r="A119" s="120"/>
      <c r="B119" s="121"/>
      <c r="C119" s="122" t="s">
        <v>114</v>
      </c>
      <c r="D119" s="123" t="s">
        <v>57</v>
      </c>
      <c r="E119" s="123" t="s">
        <v>53</v>
      </c>
      <c r="F119" s="123" t="s">
        <v>54</v>
      </c>
      <c r="G119" s="123" t="s">
        <v>115</v>
      </c>
      <c r="H119" s="123" t="s">
        <v>116</v>
      </c>
      <c r="I119" s="123" t="s">
        <v>117</v>
      </c>
      <c r="J119" s="124" t="s">
        <v>106</v>
      </c>
      <c r="K119" s="125" t="s">
        <v>118</v>
      </c>
      <c r="L119" s="126"/>
      <c r="M119" s="62" t="s">
        <v>1</v>
      </c>
      <c r="N119" s="63" t="s">
        <v>36</v>
      </c>
      <c r="O119" s="63" t="s">
        <v>119</v>
      </c>
      <c r="P119" s="63" t="s">
        <v>120</v>
      </c>
      <c r="Q119" s="63" t="s">
        <v>121</v>
      </c>
      <c r="R119" s="63" t="s">
        <v>122</v>
      </c>
      <c r="S119" s="63" t="s">
        <v>123</v>
      </c>
      <c r="T119" s="64" t="s">
        <v>124</v>
      </c>
      <c r="U119" s="120"/>
      <c r="V119" s="120"/>
      <c r="W119" s="120"/>
      <c r="X119" s="120"/>
      <c r="Y119" s="120"/>
      <c r="Z119" s="120"/>
      <c r="AA119" s="120"/>
      <c r="AB119" s="120"/>
      <c r="AC119" s="120"/>
      <c r="AD119" s="120"/>
      <c r="AE119" s="120"/>
    </row>
    <row r="120" spans="1:63" s="2" customFormat="1" ht="22.9" customHeight="1">
      <c r="A120" s="32"/>
      <c r="B120" s="33"/>
      <c r="C120" s="69" t="s">
        <v>125</v>
      </c>
      <c r="D120" s="32"/>
      <c r="E120" s="32"/>
      <c r="F120" s="32"/>
      <c r="G120" s="32"/>
      <c r="H120" s="32"/>
      <c r="I120" s="32"/>
      <c r="J120" s="127">
        <f>BK120</f>
        <v>0</v>
      </c>
      <c r="K120" s="32"/>
      <c r="L120" s="33"/>
      <c r="M120" s="65"/>
      <c r="N120" s="56"/>
      <c r="O120" s="66"/>
      <c r="P120" s="128">
        <f>P121+P182+P203</f>
        <v>0</v>
      </c>
      <c r="Q120" s="66"/>
      <c r="R120" s="128">
        <f>R121+R182+R203</f>
        <v>4770.849520000001</v>
      </c>
      <c r="S120" s="66"/>
      <c r="T120" s="129">
        <f>T121+T182+T203</f>
        <v>0</v>
      </c>
      <c r="U120" s="32"/>
      <c r="V120" s="32"/>
      <c r="W120" s="32"/>
      <c r="X120" s="32"/>
      <c r="Y120" s="32"/>
      <c r="Z120" s="32"/>
      <c r="AA120" s="32"/>
      <c r="AB120" s="32"/>
      <c r="AC120" s="32"/>
      <c r="AD120" s="32"/>
      <c r="AE120" s="32"/>
      <c r="AT120" s="17" t="s">
        <v>71</v>
      </c>
      <c r="AU120" s="17" t="s">
        <v>108</v>
      </c>
      <c r="BK120" s="130">
        <f>BK121+BK182+BK203</f>
        <v>0</v>
      </c>
    </row>
    <row r="121" spans="2:63" s="12" customFormat="1" ht="25.9" customHeight="1">
      <c r="B121" s="131"/>
      <c r="D121" s="132" t="s">
        <v>71</v>
      </c>
      <c r="E121" s="133" t="s">
        <v>126</v>
      </c>
      <c r="F121" s="133" t="s">
        <v>127</v>
      </c>
      <c r="I121" s="134"/>
      <c r="J121" s="135">
        <f>BK121</f>
        <v>0</v>
      </c>
      <c r="L121" s="131"/>
      <c r="M121" s="136"/>
      <c r="N121" s="137"/>
      <c r="O121" s="137"/>
      <c r="P121" s="138">
        <f>P122</f>
        <v>0</v>
      </c>
      <c r="Q121" s="137"/>
      <c r="R121" s="138">
        <f>R122</f>
        <v>4770.849520000001</v>
      </c>
      <c r="S121" s="137"/>
      <c r="T121" s="139">
        <f>T122</f>
        <v>0</v>
      </c>
      <c r="AR121" s="132" t="s">
        <v>80</v>
      </c>
      <c r="AT121" s="140" t="s">
        <v>71</v>
      </c>
      <c r="AU121" s="140" t="s">
        <v>72</v>
      </c>
      <c r="AY121" s="132" t="s">
        <v>128</v>
      </c>
      <c r="BK121" s="141">
        <f>BK122</f>
        <v>0</v>
      </c>
    </row>
    <row r="122" spans="2:63" s="12" customFormat="1" ht="22.9" customHeight="1">
      <c r="B122" s="131"/>
      <c r="D122" s="132" t="s">
        <v>71</v>
      </c>
      <c r="E122" s="142" t="s">
        <v>129</v>
      </c>
      <c r="F122" s="142" t="s">
        <v>130</v>
      </c>
      <c r="I122" s="134"/>
      <c r="J122" s="143">
        <f>BK122</f>
        <v>0</v>
      </c>
      <c r="L122" s="131"/>
      <c r="M122" s="136"/>
      <c r="N122" s="137"/>
      <c r="O122" s="137"/>
      <c r="P122" s="138">
        <f>SUM(P123:P181)</f>
        <v>0</v>
      </c>
      <c r="Q122" s="137"/>
      <c r="R122" s="138">
        <f>SUM(R123:R181)</f>
        <v>4770.849520000001</v>
      </c>
      <c r="S122" s="137"/>
      <c r="T122" s="139">
        <f>SUM(T123:T181)</f>
        <v>0</v>
      </c>
      <c r="AR122" s="132" t="s">
        <v>80</v>
      </c>
      <c r="AT122" s="140" t="s">
        <v>71</v>
      </c>
      <c r="AU122" s="140" t="s">
        <v>80</v>
      </c>
      <c r="AY122" s="132" t="s">
        <v>128</v>
      </c>
      <c r="BK122" s="141">
        <f>SUM(BK123:BK181)</f>
        <v>0</v>
      </c>
    </row>
    <row r="123" spans="1:65" s="2" customFormat="1" ht="24.2" customHeight="1">
      <c r="A123" s="32"/>
      <c r="B123" s="144"/>
      <c r="C123" s="145" t="s">
        <v>80</v>
      </c>
      <c r="D123" s="145" t="s">
        <v>131</v>
      </c>
      <c r="E123" s="146" t="s">
        <v>132</v>
      </c>
      <c r="F123" s="147" t="s">
        <v>133</v>
      </c>
      <c r="G123" s="148" t="s">
        <v>134</v>
      </c>
      <c r="H123" s="149">
        <v>676</v>
      </c>
      <c r="I123" s="150"/>
      <c r="J123" s="151">
        <f>ROUND(I123*H123,2)</f>
        <v>0</v>
      </c>
      <c r="K123" s="152"/>
      <c r="L123" s="33"/>
      <c r="M123" s="153" t="s">
        <v>1</v>
      </c>
      <c r="N123" s="154" t="s">
        <v>37</v>
      </c>
      <c r="O123" s="58"/>
      <c r="P123" s="155">
        <f>O123*H123</f>
        <v>0</v>
      </c>
      <c r="Q123" s="155">
        <v>0</v>
      </c>
      <c r="R123" s="155">
        <f>Q123*H123</f>
        <v>0</v>
      </c>
      <c r="S123" s="155">
        <v>0</v>
      </c>
      <c r="T123" s="156">
        <f>S123*H123</f>
        <v>0</v>
      </c>
      <c r="U123" s="32"/>
      <c r="V123" s="32"/>
      <c r="W123" s="32"/>
      <c r="X123" s="32"/>
      <c r="Y123" s="32"/>
      <c r="Z123" s="32"/>
      <c r="AA123" s="32"/>
      <c r="AB123" s="32"/>
      <c r="AC123" s="32"/>
      <c r="AD123" s="32"/>
      <c r="AE123" s="32"/>
      <c r="AR123" s="157" t="s">
        <v>135</v>
      </c>
      <c r="AT123" s="157" t="s">
        <v>131</v>
      </c>
      <c r="AU123" s="157" t="s">
        <v>82</v>
      </c>
      <c r="AY123" s="17" t="s">
        <v>128</v>
      </c>
      <c r="BE123" s="158">
        <f>IF(N123="základní",J123,0)</f>
        <v>0</v>
      </c>
      <c r="BF123" s="158">
        <f>IF(N123="snížená",J123,0)</f>
        <v>0</v>
      </c>
      <c r="BG123" s="158">
        <f>IF(N123="zákl. přenesená",J123,0)</f>
        <v>0</v>
      </c>
      <c r="BH123" s="158">
        <f>IF(N123="sníž. přenesená",J123,0)</f>
        <v>0</v>
      </c>
      <c r="BI123" s="158">
        <f>IF(N123="nulová",J123,0)</f>
        <v>0</v>
      </c>
      <c r="BJ123" s="17" t="s">
        <v>80</v>
      </c>
      <c r="BK123" s="158">
        <f>ROUND(I123*H123,2)</f>
        <v>0</v>
      </c>
      <c r="BL123" s="17" t="s">
        <v>135</v>
      </c>
      <c r="BM123" s="157" t="s">
        <v>136</v>
      </c>
    </row>
    <row r="124" spans="2:51" s="13" customFormat="1" ht="11.25">
      <c r="B124" s="159"/>
      <c r="D124" s="160" t="s">
        <v>137</v>
      </c>
      <c r="E124" s="161" t="s">
        <v>1</v>
      </c>
      <c r="F124" s="162" t="s">
        <v>138</v>
      </c>
      <c r="H124" s="163">
        <v>676</v>
      </c>
      <c r="I124" s="164"/>
      <c r="L124" s="159"/>
      <c r="M124" s="165"/>
      <c r="N124" s="166"/>
      <c r="O124" s="166"/>
      <c r="P124" s="166"/>
      <c r="Q124" s="166"/>
      <c r="R124" s="166"/>
      <c r="S124" s="166"/>
      <c r="T124" s="167"/>
      <c r="AT124" s="161" t="s">
        <v>137</v>
      </c>
      <c r="AU124" s="161" t="s">
        <v>82</v>
      </c>
      <c r="AV124" s="13" t="s">
        <v>82</v>
      </c>
      <c r="AW124" s="13" t="s">
        <v>29</v>
      </c>
      <c r="AX124" s="13" t="s">
        <v>80</v>
      </c>
      <c r="AY124" s="161" t="s">
        <v>128</v>
      </c>
    </row>
    <row r="125" spans="1:65" s="2" customFormat="1" ht="16.5" customHeight="1">
      <c r="A125" s="32"/>
      <c r="B125" s="144"/>
      <c r="C125" s="145" t="s">
        <v>82</v>
      </c>
      <c r="D125" s="145" t="s">
        <v>131</v>
      </c>
      <c r="E125" s="146" t="s">
        <v>139</v>
      </c>
      <c r="F125" s="147" t="s">
        <v>140</v>
      </c>
      <c r="G125" s="148" t="s">
        <v>141</v>
      </c>
      <c r="H125" s="149">
        <v>33.8</v>
      </c>
      <c r="I125" s="150"/>
      <c r="J125" s="151">
        <f>ROUND(I125*H125,2)</f>
        <v>0</v>
      </c>
      <c r="K125" s="152"/>
      <c r="L125" s="33"/>
      <c r="M125" s="153" t="s">
        <v>1</v>
      </c>
      <c r="N125" s="154" t="s">
        <v>37</v>
      </c>
      <c r="O125" s="58"/>
      <c r="P125" s="155">
        <f>O125*H125</f>
        <v>0</v>
      </c>
      <c r="Q125" s="155">
        <v>0</v>
      </c>
      <c r="R125" s="155">
        <f>Q125*H125</f>
        <v>0</v>
      </c>
      <c r="S125" s="155">
        <v>0</v>
      </c>
      <c r="T125" s="156">
        <f>S125*H125</f>
        <v>0</v>
      </c>
      <c r="U125" s="32"/>
      <c r="V125" s="32"/>
      <c r="W125" s="32"/>
      <c r="X125" s="32"/>
      <c r="Y125" s="32"/>
      <c r="Z125" s="32"/>
      <c r="AA125" s="32"/>
      <c r="AB125" s="32"/>
      <c r="AC125" s="32"/>
      <c r="AD125" s="32"/>
      <c r="AE125" s="32"/>
      <c r="AR125" s="157" t="s">
        <v>135</v>
      </c>
      <c r="AT125" s="157" t="s">
        <v>131</v>
      </c>
      <c r="AU125" s="157" t="s">
        <v>82</v>
      </c>
      <c r="AY125" s="17" t="s">
        <v>128</v>
      </c>
      <c r="BE125" s="158">
        <f>IF(N125="základní",J125,0)</f>
        <v>0</v>
      </c>
      <c r="BF125" s="158">
        <f>IF(N125="snížená",J125,0)</f>
        <v>0</v>
      </c>
      <c r="BG125" s="158">
        <f>IF(N125="zákl. přenesená",J125,0)</f>
        <v>0</v>
      </c>
      <c r="BH125" s="158">
        <f>IF(N125="sníž. přenesená",J125,0)</f>
        <v>0</v>
      </c>
      <c r="BI125" s="158">
        <f>IF(N125="nulová",J125,0)</f>
        <v>0</v>
      </c>
      <c r="BJ125" s="17" t="s">
        <v>80</v>
      </c>
      <c r="BK125" s="158">
        <f>ROUND(I125*H125,2)</f>
        <v>0</v>
      </c>
      <c r="BL125" s="17" t="s">
        <v>135</v>
      </c>
      <c r="BM125" s="157" t="s">
        <v>142</v>
      </c>
    </row>
    <row r="126" spans="2:51" s="13" customFormat="1" ht="11.25">
      <c r="B126" s="159"/>
      <c r="D126" s="160" t="s">
        <v>137</v>
      </c>
      <c r="E126" s="161" t="s">
        <v>1</v>
      </c>
      <c r="F126" s="162" t="s">
        <v>143</v>
      </c>
      <c r="H126" s="163">
        <v>33.8</v>
      </c>
      <c r="I126" s="164"/>
      <c r="L126" s="159"/>
      <c r="M126" s="165"/>
      <c r="N126" s="166"/>
      <c r="O126" s="166"/>
      <c r="P126" s="166"/>
      <c r="Q126" s="166"/>
      <c r="R126" s="166"/>
      <c r="S126" s="166"/>
      <c r="T126" s="167"/>
      <c r="AT126" s="161" t="s">
        <v>137</v>
      </c>
      <c r="AU126" s="161" t="s">
        <v>82</v>
      </c>
      <c r="AV126" s="13" t="s">
        <v>82</v>
      </c>
      <c r="AW126" s="13" t="s">
        <v>29</v>
      </c>
      <c r="AX126" s="13" t="s">
        <v>80</v>
      </c>
      <c r="AY126" s="161" t="s">
        <v>128</v>
      </c>
    </row>
    <row r="127" spans="1:65" s="2" customFormat="1" ht="21.75" customHeight="1">
      <c r="A127" s="32"/>
      <c r="B127" s="144"/>
      <c r="C127" s="145" t="s">
        <v>144</v>
      </c>
      <c r="D127" s="145" t="s">
        <v>131</v>
      </c>
      <c r="E127" s="146" t="s">
        <v>145</v>
      </c>
      <c r="F127" s="147" t="s">
        <v>146</v>
      </c>
      <c r="G127" s="148" t="s">
        <v>147</v>
      </c>
      <c r="H127" s="149">
        <v>3.3</v>
      </c>
      <c r="I127" s="150"/>
      <c r="J127" s="151">
        <f>ROUND(I127*H127,2)</f>
        <v>0</v>
      </c>
      <c r="K127" s="152"/>
      <c r="L127" s="33"/>
      <c r="M127" s="153" t="s">
        <v>1</v>
      </c>
      <c r="N127" s="154" t="s">
        <v>37</v>
      </c>
      <c r="O127" s="58"/>
      <c r="P127" s="155">
        <f>O127*H127</f>
        <v>0</v>
      </c>
      <c r="Q127" s="155">
        <v>0</v>
      </c>
      <c r="R127" s="155">
        <f>Q127*H127</f>
        <v>0</v>
      </c>
      <c r="S127" s="155">
        <v>0</v>
      </c>
      <c r="T127" s="156">
        <f>S127*H127</f>
        <v>0</v>
      </c>
      <c r="U127" s="32"/>
      <c r="V127" s="32"/>
      <c r="W127" s="32"/>
      <c r="X127" s="32"/>
      <c r="Y127" s="32"/>
      <c r="Z127" s="32"/>
      <c r="AA127" s="32"/>
      <c r="AB127" s="32"/>
      <c r="AC127" s="32"/>
      <c r="AD127" s="32"/>
      <c r="AE127" s="32"/>
      <c r="AR127" s="157" t="s">
        <v>135</v>
      </c>
      <c r="AT127" s="157" t="s">
        <v>131</v>
      </c>
      <c r="AU127" s="157" t="s">
        <v>82</v>
      </c>
      <c r="AY127" s="17" t="s">
        <v>128</v>
      </c>
      <c r="BE127" s="158">
        <f>IF(N127="základní",J127,0)</f>
        <v>0</v>
      </c>
      <c r="BF127" s="158">
        <f>IF(N127="snížená",J127,0)</f>
        <v>0</v>
      </c>
      <c r="BG127" s="158">
        <f>IF(N127="zákl. přenesená",J127,0)</f>
        <v>0</v>
      </c>
      <c r="BH127" s="158">
        <f>IF(N127="sníž. přenesená",J127,0)</f>
        <v>0</v>
      </c>
      <c r="BI127" s="158">
        <f>IF(N127="nulová",J127,0)</f>
        <v>0</v>
      </c>
      <c r="BJ127" s="17" t="s">
        <v>80</v>
      </c>
      <c r="BK127" s="158">
        <f>ROUND(I127*H127,2)</f>
        <v>0</v>
      </c>
      <c r="BL127" s="17" t="s">
        <v>135</v>
      </c>
      <c r="BM127" s="157" t="s">
        <v>148</v>
      </c>
    </row>
    <row r="128" spans="2:51" s="13" customFormat="1" ht="11.25">
      <c r="B128" s="159"/>
      <c r="D128" s="160" t="s">
        <v>137</v>
      </c>
      <c r="E128" s="161" t="s">
        <v>1</v>
      </c>
      <c r="F128" s="162" t="s">
        <v>149</v>
      </c>
      <c r="H128" s="163">
        <v>3.3</v>
      </c>
      <c r="I128" s="164"/>
      <c r="L128" s="159"/>
      <c r="M128" s="165"/>
      <c r="N128" s="166"/>
      <c r="O128" s="166"/>
      <c r="P128" s="166"/>
      <c r="Q128" s="166"/>
      <c r="R128" s="166"/>
      <c r="S128" s="166"/>
      <c r="T128" s="167"/>
      <c r="AT128" s="161" t="s">
        <v>137</v>
      </c>
      <c r="AU128" s="161" t="s">
        <v>82</v>
      </c>
      <c r="AV128" s="13" t="s">
        <v>82</v>
      </c>
      <c r="AW128" s="13" t="s">
        <v>29</v>
      </c>
      <c r="AX128" s="13" t="s">
        <v>80</v>
      </c>
      <c r="AY128" s="161" t="s">
        <v>128</v>
      </c>
    </row>
    <row r="129" spans="1:65" s="2" customFormat="1" ht="16.5" customHeight="1">
      <c r="A129" s="32"/>
      <c r="B129" s="144"/>
      <c r="C129" s="145" t="s">
        <v>135</v>
      </c>
      <c r="D129" s="145" t="s">
        <v>131</v>
      </c>
      <c r="E129" s="146" t="s">
        <v>150</v>
      </c>
      <c r="F129" s="147" t="s">
        <v>151</v>
      </c>
      <c r="G129" s="148" t="s">
        <v>141</v>
      </c>
      <c r="H129" s="149">
        <v>2599</v>
      </c>
      <c r="I129" s="150"/>
      <c r="J129" s="151">
        <f>ROUND(I129*H129,2)</f>
        <v>0</v>
      </c>
      <c r="K129" s="152"/>
      <c r="L129" s="33"/>
      <c r="M129" s="153" t="s">
        <v>1</v>
      </c>
      <c r="N129" s="154" t="s">
        <v>37</v>
      </c>
      <c r="O129" s="58"/>
      <c r="P129" s="155">
        <f>O129*H129</f>
        <v>0</v>
      </c>
      <c r="Q129" s="155">
        <v>0</v>
      </c>
      <c r="R129" s="155">
        <f>Q129*H129</f>
        <v>0</v>
      </c>
      <c r="S129" s="155">
        <v>0</v>
      </c>
      <c r="T129" s="156">
        <f>S129*H129</f>
        <v>0</v>
      </c>
      <c r="U129" s="32"/>
      <c r="V129" s="32"/>
      <c r="W129" s="32"/>
      <c r="X129" s="32"/>
      <c r="Y129" s="32"/>
      <c r="Z129" s="32"/>
      <c r="AA129" s="32"/>
      <c r="AB129" s="32"/>
      <c r="AC129" s="32"/>
      <c r="AD129" s="32"/>
      <c r="AE129" s="32"/>
      <c r="AR129" s="157" t="s">
        <v>135</v>
      </c>
      <c r="AT129" s="157" t="s">
        <v>131</v>
      </c>
      <c r="AU129" s="157" t="s">
        <v>82</v>
      </c>
      <c r="AY129" s="17" t="s">
        <v>128</v>
      </c>
      <c r="BE129" s="158">
        <f>IF(N129="základní",J129,0)</f>
        <v>0</v>
      </c>
      <c r="BF129" s="158">
        <f>IF(N129="snížená",J129,0)</f>
        <v>0</v>
      </c>
      <c r="BG129" s="158">
        <f>IF(N129="zákl. přenesená",J129,0)</f>
        <v>0</v>
      </c>
      <c r="BH129" s="158">
        <f>IF(N129="sníž. přenesená",J129,0)</f>
        <v>0</v>
      </c>
      <c r="BI129" s="158">
        <f>IF(N129="nulová",J129,0)</f>
        <v>0</v>
      </c>
      <c r="BJ129" s="17" t="s">
        <v>80</v>
      </c>
      <c r="BK129" s="158">
        <f>ROUND(I129*H129,2)</f>
        <v>0</v>
      </c>
      <c r="BL129" s="17" t="s">
        <v>135</v>
      </c>
      <c r="BM129" s="157" t="s">
        <v>152</v>
      </c>
    </row>
    <row r="130" spans="2:51" s="13" customFormat="1" ht="11.25">
      <c r="B130" s="159"/>
      <c r="D130" s="160" t="s">
        <v>137</v>
      </c>
      <c r="E130" s="161" t="s">
        <v>1</v>
      </c>
      <c r="F130" s="162" t="s">
        <v>153</v>
      </c>
      <c r="H130" s="163">
        <v>2599</v>
      </c>
      <c r="I130" s="164"/>
      <c r="L130" s="159"/>
      <c r="M130" s="165"/>
      <c r="N130" s="166"/>
      <c r="O130" s="166"/>
      <c r="P130" s="166"/>
      <c r="Q130" s="166"/>
      <c r="R130" s="166"/>
      <c r="S130" s="166"/>
      <c r="T130" s="167"/>
      <c r="AT130" s="161" t="s">
        <v>137</v>
      </c>
      <c r="AU130" s="161" t="s">
        <v>82</v>
      </c>
      <c r="AV130" s="13" t="s">
        <v>82</v>
      </c>
      <c r="AW130" s="13" t="s">
        <v>29</v>
      </c>
      <c r="AX130" s="13" t="s">
        <v>80</v>
      </c>
      <c r="AY130" s="161" t="s">
        <v>128</v>
      </c>
    </row>
    <row r="131" spans="1:65" s="2" customFormat="1" ht="16.5" customHeight="1">
      <c r="A131" s="32"/>
      <c r="B131" s="144"/>
      <c r="C131" s="145" t="s">
        <v>129</v>
      </c>
      <c r="D131" s="145" t="s">
        <v>131</v>
      </c>
      <c r="E131" s="146" t="s">
        <v>154</v>
      </c>
      <c r="F131" s="147" t="s">
        <v>155</v>
      </c>
      <c r="G131" s="148" t="s">
        <v>147</v>
      </c>
      <c r="H131" s="149">
        <v>3.3</v>
      </c>
      <c r="I131" s="150"/>
      <c r="J131" s="151">
        <f>ROUND(I131*H131,2)</f>
        <v>0</v>
      </c>
      <c r="K131" s="152"/>
      <c r="L131" s="33"/>
      <c r="M131" s="153" t="s">
        <v>1</v>
      </c>
      <c r="N131" s="154" t="s">
        <v>37</v>
      </c>
      <c r="O131" s="58"/>
      <c r="P131" s="155">
        <f>O131*H131</f>
        <v>0</v>
      </c>
      <c r="Q131" s="155">
        <v>0</v>
      </c>
      <c r="R131" s="155">
        <f>Q131*H131</f>
        <v>0</v>
      </c>
      <c r="S131" s="155">
        <v>0</v>
      </c>
      <c r="T131" s="156">
        <f>S131*H131</f>
        <v>0</v>
      </c>
      <c r="U131" s="32"/>
      <c r="V131" s="32"/>
      <c r="W131" s="32"/>
      <c r="X131" s="32"/>
      <c r="Y131" s="32"/>
      <c r="Z131" s="32"/>
      <c r="AA131" s="32"/>
      <c r="AB131" s="32"/>
      <c r="AC131" s="32"/>
      <c r="AD131" s="32"/>
      <c r="AE131" s="32"/>
      <c r="AR131" s="157" t="s">
        <v>135</v>
      </c>
      <c r="AT131" s="157" t="s">
        <v>131</v>
      </c>
      <c r="AU131" s="157" t="s">
        <v>82</v>
      </c>
      <c r="AY131" s="17" t="s">
        <v>128</v>
      </c>
      <c r="BE131" s="158">
        <f>IF(N131="základní",J131,0)</f>
        <v>0</v>
      </c>
      <c r="BF131" s="158">
        <f>IF(N131="snížená",J131,0)</f>
        <v>0</v>
      </c>
      <c r="BG131" s="158">
        <f>IF(N131="zákl. přenesená",J131,0)</f>
        <v>0</v>
      </c>
      <c r="BH131" s="158">
        <f>IF(N131="sníž. přenesená",J131,0)</f>
        <v>0</v>
      </c>
      <c r="BI131" s="158">
        <f>IF(N131="nulová",J131,0)</f>
        <v>0</v>
      </c>
      <c r="BJ131" s="17" t="s">
        <v>80</v>
      </c>
      <c r="BK131" s="158">
        <f>ROUND(I131*H131,2)</f>
        <v>0</v>
      </c>
      <c r="BL131" s="17" t="s">
        <v>135</v>
      </c>
      <c r="BM131" s="157" t="s">
        <v>156</v>
      </c>
    </row>
    <row r="132" spans="1:65" s="2" customFormat="1" ht="24.2" customHeight="1">
      <c r="A132" s="32"/>
      <c r="B132" s="144"/>
      <c r="C132" s="145" t="s">
        <v>157</v>
      </c>
      <c r="D132" s="145" t="s">
        <v>131</v>
      </c>
      <c r="E132" s="146" t="s">
        <v>158</v>
      </c>
      <c r="F132" s="147" t="s">
        <v>159</v>
      </c>
      <c r="G132" s="148" t="s">
        <v>160</v>
      </c>
      <c r="H132" s="149">
        <v>220</v>
      </c>
      <c r="I132" s="150"/>
      <c r="J132" s="151">
        <f>ROUND(I132*H132,2)</f>
        <v>0</v>
      </c>
      <c r="K132" s="152"/>
      <c r="L132" s="33"/>
      <c r="M132" s="153" t="s">
        <v>1</v>
      </c>
      <c r="N132" s="154" t="s">
        <v>37</v>
      </c>
      <c r="O132" s="58"/>
      <c r="P132" s="155">
        <f>O132*H132</f>
        <v>0</v>
      </c>
      <c r="Q132" s="155">
        <v>0</v>
      </c>
      <c r="R132" s="155">
        <f>Q132*H132</f>
        <v>0</v>
      </c>
      <c r="S132" s="155">
        <v>0</v>
      </c>
      <c r="T132" s="156">
        <f>S132*H132</f>
        <v>0</v>
      </c>
      <c r="U132" s="32"/>
      <c r="V132" s="32"/>
      <c r="W132" s="32"/>
      <c r="X132" s="32"/>
      <c r="Y132" s="32"/>
      <c r="Z132" s="32"/>
      <c r="AA132" s="32"/>
      <c r="AB132" s="32"/>
      <c r="AC132" s="32"/>
      <c r="AD132" s="32"/>
      <c r="AE132" s="32"/>
      <c r="AR132" s="157" t="s">
        <v>135</v>
      </c>
      <c r="AT132" s="157" t="s">
        <v>131</v>
      </c>
      <c r="AU132" s="157" t="s">
        <v>82</v>
      </c>
      <c r="AY132" s="17" t="s">
        <v>128</v>
      </c>
      <c r="BE132" s="158">
        <f>IF(N132="základní",J132,0)</f>
        <v>0</v>
      </c>
      <c r="BF132" s="158">
        <f>IF(N132="snížená",J132,0)</f>
        <v>0</v>
      </c>
      <c r="BG132" s="158">
        <f>IF(N132="zákl. přenesená",J132,0)</f>
        <v>0</v>
      </c>
      <c r="BH132" s="158">
        <f>IF(N132="sníž. přenesená",J132,0)</f>
        <v>0</v>
      </c>
      <c r="BI132" s="158">
        <f>IF(N132="nulová",J132,0)</f>
        <v>0</v>
      </c>
      <c r="BJ132" s="17" t="s">
        <v>80</v>
      </c>
      <c r="BK132" s="158">
        <f>ROUND(I132*H132,2)</f>
        <v>0</v>
      </c>
      <c r="BL132" s="17" t="s">
        <v>135</v>
      </c>
      <c r="BM132" s="157" t="s">
        <v>161</v>
      </c>
    </row>
    <row r="133" spans="2:51" s="13" customFormat="1" ht="11.25">
      <c r="B133" s="159"/>
      <c r="D133" s="160" t="s">
        <v>137</v>
      </c>
      <c r="E133" s="161" t="s">
        <v>1</v>
      </c>
      <c r="F133" s="162" t="s">
        <v>162</v>
      </c>
      <c r="H133" s="163">
        <v>220</v>
      </c>
      <c r="I133" s="164"/>
      <c r="L133" s="159"/>
      <c r="M133" s="165"/>
      <c r="N133" s="166"/>
      <c r="O133" s="166"/>
      <c r="P133" s="166"/>
      <c r="Q133" s="166"/>
      <c r="R133" s="166"/>
      <c r="S133" s="166"/>
      <c r="T133" s="167"/>
      <c r="AT133" s="161" t="s">
        <v>137</v>
      </c>
      <c r="AU133" s="161" t="s">
        <v>82</v>
      </c>
      <c r="AV133" s="13" t="s">
        <v>82</v>
      </c>
      <c r="AW133" s="13" t="s">
        <v>29</v>
      </c>
      <c r="AX133" s="13" t="s">
        <v>80</v>
      </c>
      <c r="AY133" s="161" t="s">
        <v>128</v>
      </c>
    </row>
    <row r="134" spans="1:65" s="2" customFormat="1" ht="24.2" customHeight="1">
      <c r="A134" s="32"/>
      <c r="B134" s="144"/>
      <c r="C134" s="145" t="s">
        <v>163</v>
      </c>
      <c r="D134" s="145" t="s">
        <v>131</v>
      </c>
      <c r="E134" s="146" t="s">
        <v>164</v>
      </c>
      <c r="F134" s="147" t="s">
        <v>165</v>
      </c>
      <c r="G134" s="148" t="s">
        <v>147</v>
      </c>
      <c r="H134" s="149">
        <v>0.065</v>
      </c>
      <c r="I134" s="150"/>
      <c r="J134" s="151">
        <f>ROUND(I134*H134,2)</f>
        <v>0</v>
      </c>
      <c r="K134" s="152"/>
      <c r="L134" s="33"/>
      <c r="M134" s="153" t="s">
        <v>1</v>
      </c>
      <c r="N134" s="154" t="s">
        <v>37</v>
      </c>
      <c r="O134" s="58"/>
      <c r="P134" s="155">
        <f>O134*H134</f>
        <v>0</v>
      </c>
      <c r="Q134" s="155">
        <v>0</v>
      </c>
      <c r="R134" s="155">
        <f>Q134*H134</f>
        <v>0</v>
      </c>
      <c r="S134" s="155">
        <v>0</v>
      </c>
      <c r="T134" s="156">
        <f>S134*H134</f>
        <v>0</v>
      </c>
      <c r="U134" s="32"/>
      <c r="V134" s="32"/>
      <c r="W134" s="32"/>
      <c r="X134" s="32"/>
      <c r="Y134" s="32"/>
      <c r="Z134" s="32"/>
      <c r="AA134" s="32"/>
      <c r="AB134" s="32"/>
      <c r="AC134" s="32"/>
      <c r="AD134" s="32"/>
      <c r="AE134" s="32"/>
      <c r="AR134" s="157" t="s">
        <v>135</v>
      </c>
      <c r="AT134" s="157" t="s">
        <v>131</v>
      </c>
      <c r="AU134" s="157" t="s">
        <v>82</v>
      </c>
      <c r="AY134" s="17" t="s">
        <v>128</v>
      </c>
      <c r="BE134" s="158">
        <f>IF(N134="základní",J134,0)</f>
        <v>0</v>
      </c>
      <c r="BF134" s="158">
        <f>IF(N134="snížená",J134,0)</f>
        <v>0</v>
      </c>
      <c r="BG134" s="158">
        <f>IF(N134="zákl. přenesená",J134,0)</f>
        <v>0</v>
      </c>
      <c r="BH134" s="158">
        <f>IF(N134="sníž. přenesená",J134,0)</f>
        <v>0</v>
      </c>
      <c r="BI134" s="158">
        <f>IF(N134="nulová",J134,0)</f>
        <v>0</v>
      </c>
      <c r="BJ134" s="17" t="s">
        <v>80</v>
      </c>
      <c r="BK134" s="158">
        <f>ROUND(I134*H134,2)</f>
        <v>0</v>
      </c>
      <c r="BL134" s="17" t="s">
        <v>135</v>
      </c>
      <c r="BM134" s="157" t="s">
        <v>166</v>
      </c>
    </row>
    <row r="135" spans="2:51" s="13" customFormat="1" ht="11.25">
      <c r="B135" s="159"/>
      <c r="D135" s="160" t="s">
        <v>137</v>
      </c>
      <c r="E135" s="161" t="s">
        <v>1</v>
      </c>
      <c r="F135" s="162" t="s">
        <v>167</v>
      </c>
      <c r="H135" s="163">
        <v>0.065</v>
      </c>
      <c r="I135" s="164"/>
      <c r="L135" s="159"/>
      <c r="M135" s="165"/>
      <c r="N135" s="166"/>
      <c r="O135" s="166"/>
      <c r="P135" s="166"/>
      <c r="Q135" s="166"/>
      <c r="R135" s="166"/>
      <c r="S135" s="166"/>
      <c r="T135" s="167"/>
      <c r="AT135" s="161" t="s">
        <v>137</v>
      </c>
      <c r="AU135" s="161" t="s">
        <v>82</v>
      </c>
      <c r="AV135" s="13" t="s">
        <v>82</v>
      </c>
      <c r="AW135" s="13" t="s">
        <v>29</v>
      </c>
      <c r="AX135" s="13" t="s">
        <v>80</v>
      </c>
      <c r="AY135" s="161" t="s">
        <v>128</v>
      </c>
    </row>
    <row r="136" spans="1:65" s="2" customFormat="1" ht="24.2" customHeight="1">
      <c r="A136" s="32"/>
      <c r="B136" s="144"/>
      <c r="C136" s="145" t="s">
        <v>168</v>
      </c>
      <c r="D136" s="145" t="s">
        <v>131</v>
      </c>
      <c r="E136" s="146" t="s">
        <v>169</v>
      </c>
      <c r="F136" s="147" t="s">
        <v>170</v>
      </c>
      <c r="G136" s="148" t="s">
        <v>147</v>
      </c>
      <c r="H136" s="149">
        <v>3.235</v>
      </c>
      <c r="I136" s="150"/>
      <c r="J136" s="151">
        <f>ROUND(I136*H136,2)</f>
        <v>0</v>
      </c>
      <c r="K136" s="152"/>
      <c r="L136" s="33"/>
      <c r="M136" s="153" t="s">
        <v>1</v>
      </c>
      <c r="N136" s="154" t="s">
        <v>37</v>
      </c>
      <c r="O136" s="58"/>
      <c r="P136" s="155">
        <f>O136*H136</f>
        <v>0</v>
      </c>
      <c r="Q136" s="155">
        <v>0</v>
      </c>
      <c r="R136" s="155">
        <f>Q136*H136</f>
        <v>0</v>
      </c>
      <c r="S136" s="155">
        <v>0</v>
      </c>
      <c r="T136" s="156">
        <f>S136*H136</f>
        <v>0</v>
      </c>
      <c r="U136" s="32"/>
      <c r="V136" s="32"/>
      <c r="W136" s="32"/>
      <c r="X136" s="32"/>
      <c r="Y136" s="32"/>
      <c r="Z136" s="32"/>
      <c r="AA136" s="32"/>
      <c r="AB136" s="32"/>
      <c r="AC136" s="32"/>
      <c r="AD136" s="32"/>
      <c r="AE136" s="32"/>
      <c r="AR136" s="157" t="s">
        <v>135</v>
      </c>
      <c r="AT136" s="157" t="s">
        <v>131</v>
      </c>
      <c r="AU136" s="157" t="s">
        <v>82</v>
      </c>
      <c r="AY136" s="17" t="s">
        <v>128</v>
      </c>
      <c r="BE136" s="158">
        <f>IF(N136="základní",J136,0)</f>
        <v>0</v>
      </c>
      <c r="BF136" s="158">
        <f>IF(N136="snížená",J136,0)</f>
        <v>0</v>
      </c>
      <c r="BG136" s="158">
        <f>IF(N136="zákl. přenesená",J136,0)</f>
        <v>0</v>
      </c>
      <c r="BH136" s="158">
        <f>IF(N136="sníž. přenesená",J136,0)</f>
        <v>0</v>
      </c>
      <c r="BI136" s="158">
        <f>IF(N136="nulová",J136,0)</f>
        <v>0</v>
      </c>
      <c r="BJ136" s="17" t="s">
        <v>80</v>
      </c>
      <c r="BK136" s="158">
        <f>ROUND(I136*H136,2)</f>
        <v>0</v>
      </c>
      <c r="BL136" s="17" t="s">
        <v>135</v>
      </c>
      <c r="BM136" s="157" t="s">
        <v>171</v>
      </c>
    </row>
    <row r="137" spans="2:51" s="13" customFormat="1" ht="11.25">
      <c r="B137" s="159"/>
      <c r="D137" s="160" t="s">
        <v>137</v>
      </c>
      <c r="E137" s="161" t="s">
        <v>1</v>
      </c>
      <c r="F137" s="162" t="s">
        <v>172</v>
      </c>
      <c r="H137" s="163">
        <v>3.235</v>
      </c>
      <c r="I137" s="164"/>
      <c r="L137" s="159"/>
      <c r="M137" s="165"/>
      <c r="N137" s="166"/>
      <c r="O137" s="166"/>
      <c r="P137" s="166"/>
      <c r="Q137" s="166"/>
      <c r="R137" s="166"/>
      <c r="S137" s="166"/>
      <c r="T137" s="167"/>
      <c r="AT137" s="161" t="s">
        <v>137</v>
      </c>
      <c r="AU137" s="161" t="s">
        <v>82</v>
      </c>
      <c r="AV137" s="13" t="s">
        <v>82</v>
      </c>
      <c r="AW137" s="13" t="s">
        <v>29</v>
      </c>
      <c r="AX137" s="13" t="s">
        <v>80</v>
      </c>
      <c r="AY137" s="161" t="s">
        <v>128</v>
      </c>
    </row>
    <row r="138" spans="1:65" s="2" customFormat="1" ht="24.2" customHeight="1">
      <c r="A138" s="32"/>
      <c r="B138" s="144"/>
      <c r="C138" s="145" t="s">
        <v>173</v>
      </c>
      <c r="D138" s="145" t="s">
        <v>131</v>
      </c>
      <c r="E138" s="146" t="s">
        <v>174</v>
      </c>
      <c r="F138" s="147" t="s">
        <v>175</v>
      </c>
      <c r="G138" s="148" t="s">
        <v>147</v>
      </c>
      <c r="H138" s="149">
        <v>0.12</v>
      </c>
      <c r="I138" s="150"/>
      <c r="J138" s="151">
        <f>ROUND(I138*H138,2)</f>
        <v>0</v>
      </c>
      <c r="K138" s="152"/>
      <c r="L138" s="33"/>
      <c r="M138" s="153" t="s">
        <v>1</v>
      </c>
      <c r="N138" s="154" t="s">
        <v>37</v>
      </c>
      <c r="O138" s="58"/>
      <c r="P138" s="155">
        <f>O138*H138</f>
        <v>0</v>
      </c>
      <c r="Q138" s="155">
        <v>0</v>
      </c>
      <c r="R138" s="155">
        <f>Q138*H138</f>
        <v>0</v>
      </c>
      <c r="S138" s="155">
        <v>0</v>
      </c>
      <c r="T138" s="156">
        <f>S138*H138</f>
        <v>0</v>
      </c>
      <c r="U138" s="32"/>
      <c r="V138" s="32"/>
      <c r="W138" s="32"/>
      <c r="X138" s="32"/>
      <c r="Y138" s="32"/>
      <c r="Z138" s="32"/>
      <c r="AA138" s="32"/>
      <c r="AB138" s="32"/>
      <c r="AC138" s="32"/>
      <c r="AD138" s="32"/>
      <c r="AE138" s="32"/>
      <c r="AR138" s="157" t="s">
        <v>135</v>
      </c>
      <c r="AT138" s="157" t="s">
        <v>131</v>
      </c>
      <c r="AU138" s="157" t="s">
        <v>82</v>
      </c>
      <c r="AY138" s="17" t="s">
        <v>128</v>
      </c>
      <c r="BE138" s="158">
        <f>IF(N138="základní",J138,0)</f>
        <v>0</v>
      </c>
      <c r="BF138" s="158">
        <f>IF(N138="snížená",J138,0)</f>
        <v>0</v>
      </c>
      <c r="BG138" s="158">
        <f>IF(N138="zákl. přenesená",J138,0)</f>
        <v>0</v>
      </c>
      <c r="BH138" s="158">
        <f>IF(N138="sníž. přenesená",J138,0)</f>
        <v>0</v>
      </c>
      <c r="BI138" s="158">
        <f>IF(N138="nulová",J138,0)</f>
        <v>0</v>
      </c>
      <c r="BJ138" s="17" t="s">
        <v>80</v>
      </c>
      <c r="BK138" s="158">
        <f>ROUND(I138*H138,2)</f>
        <v>0</v>
      </c>
      <c r="BL138" s="17" t="s">
        <v>135</v>
      </c>
      <c r="BM138" s="157" t="s">
        <v>176</v>
      </c>
    </row>
    <row r="139" spans="2:51" s="13" customFormat="1" ht="11.25">
      <c r="B139" s="159"/>
      <c r="D139" s="160" t="s">
        <v>137</v>
      </c>
      <c r="E139" s="161" t="s">
        <v>1</v>
      </c>
      <c r="F139" s="162" t="s">
        <v>177</v>
      </c>
      <c r="H139" s="163">
        <v>0.12</v>
      </c>
      <c r="I139" s="164"/>
      <c r="L139" s="159"/>
      <c r="M139" s="165"/>
      <c r="N139" s="166"/>
      <c r="O139" s="166"/>
      <c r="P139" s="166"/>
      <c r="Q139" s="166"/>
      <c r="R139" s="166"/>
      <c r="S139" s="166"/>
      <c r="T139" s="167"/>
      <c r="AT139" s="161" t="s">
        <v>137</v>
      </c>
      <c r="AU139" s="161" t="s">
        <v>82</v>
      </c>
      <c r="AV139" s="13" t="s">
        <v>82</v>
      </c>
      <c r="AW139" s="13" t="s">
        <v>29</v>
      </c>
      <c r="AX139" s="13" t="s">
        <v>80</v>
      </c>
      <c r="AY139" s="161" t="s">
        <v>128</v>
      </c>
    </row>
    <row r="140" spans="1:65" s="2" customFormat="1" ht="24.2" customHeight="1">
      <c r="A140" s="32"/>
      <c r="B140" s="144"/>
      <c r="C140" s="145" t="s">
        <v>178</v>
      </c>
      <c r="D140" s="145" t="s">
        <v>131</v>
      </c>
      <c r="E140" s="146" t="s">
        <v>179</v>
      </c>
      <c r="F140" s="147" t="s">
        <v>180</v>
      </c>
      <c r="G140" s="148" t="s">
        <v>147</v>
      </c>
      <c r="H140" s="149">
        <v>3.18</v>
      </c>
      <c r="I140" s="150"/>
      <c r="J140" s="151">
        <f>ROUND(I140*H140,2)</f>
        <v>0</v>
      </c>
      <c r="K140" s="152"/>
      <c r="L140" s="33"/>
      <c r="M140" s="153" t="s">
        <v>1</v>
      </c>
      <c r="N140" s="154" t="s">
        <v>37</v>
      </c>
      <c r="O140" s="58"/>
      <c r="P140" s="155">
        <f>O140*H140</f>
        <v>0</v>
      </c>
      <c r="Q140" s="155">
        <v>0</v>
      </c>
      <c r="R140" s="155">
        <f>Q140*H140</f>
        <v>0</v>
      </c>
      <c r="S140" s="155">
        <v>0</v>
      </c>
      <c r="T140" s="156">
        <f>S140*H140</f>
        <v>0</v>
      </c>
      <c r="U140" s="32"/>
      <c r="V140" s="32"/>
      <c r="W140" s="32"/>
      <c r="X140" s="32"/>
      <c r="Y140" s="32"/>
      <c r="Z140" s="32"/>
      <c r="AA140" s="32"/>
      <c r="AB140" s="32"/>
      <c r="AC140" s="32"/>
      <c r="AD140" s="32"/>
      <c r="AE140" s="32"/>
      <c r="AR140" s="157" t="s">
        <v>135</v>
      </c>
      <c r="AT140" s="157" t="s">
        <v>131</v>
      </c>
      <c r="AU140" s="157" t="s">
        <v>82</v>
      </c>
      <c r="AY140" s="17" t="s">
        <v>128</v>
      </c>
      <c r="BE140" s="158">
        <f>IF(N140="základní",J140,0)</f>
        <v>0</v>
      </c>
      <c r="BF140" s="158">
        <f>IF(N140="snížená",J140,0)</f>
        <v>0</v>
      </c>
      <c r="BG140" s="158">
        <f>IF(N140="zákl. přenesená",J140,0)</f>
        <v>0</v>
      </c>
      <c r="BH140" s="158">
        <f>IF(N140="sníž. přenesená",J140,0)</f>
        <v>0</v>
      </c>
      <c r="BI140" s="158">
        <f>IF(N140="nulová",J140,0)</f>
        <v>0</v>
      </c>
      <c r="BJ140" s="17" t="s">
        <v>80</v>
      </c>
      <c r="BK140" s="158">
        <f>ROUND(I140*H140,2)</f>
        <v>0</v>
      </c>
      <c r="BL140" s="17" t="s">
        <v>135</v>
      </c>
      <c r="BM140" s="157" t="s">
        <v>181</v>
      </c>
    </row>
    <row r="141" spans="1:65" s="2" customFormat="1" ht="16.5" customHeight="1">
      <c r="A141" s="32"/>
      <c r="B141" s="144"/>
      <c r="C141" s="145" t="s">
        <v>182</v>
      </c>
      <c r="D141" s="145" t="s">
        <v>131</v>
      </c>
      <c r="E141" s="146" t="s">
        <v>183</v>
      </c>
      <c r="F141" s="147" t="s">
        <v>184</v>
      </c>
      <c r="G141" s="148" t="s">
        <v>185</v>
      </c>
      <c r="H141" s="149">
        <v>268</v>
      </c>
      <c r="I141" s="150"/>
      <c r="J141" s="151">
        <f>ROUND(I141*H141,2)</f>
        <v>0</v>
      </c>
      <c r="K141" s="152"/>
      <c r="L141" s="33"/>
      <c r="M141" s="153" t="s">
        <v>1</v>
      </c>
      <c r="N141" s="154" t="s">
        <v>37</v>
      </c>
      <c r="O141" s="58"/>
      <c r="P141" s="155">
        <f>O141*H141</f>
        <v>0</v>
      </c>
      <c r="Q141" s="155">
        <v>0</v>
      </c>
      <c r="R141" s="155">
        <f>Q141*H141</f>
        <v>0</v>
      </c>
      <c r="S141" s="155">
        <v>0</v>
      </c>
      <c r="T141" s="156">
        <f>S141*H141</f>
        <v>0</v>
      </c>
      <c r="U141" s="32"/>
      <c r="V141" s="32"/>
      <c r="W141" s="32"/>
      <c r="X141" s="32"/>
      <c r="Y141" s="32"/>
      <c r="Z141" s="32"/>
      <c r="AA141" s="32"/>
      <c r="AB141" s="32"/>
      <c r="AC141" s="32"/>
      <c r="AD141" s="32"/>
      <c r="AE141" s="32"/>
      <c r="AR141" s="157" t="s">
        <v>135</v>
      </c>
      <c r="AT141" s="157" t="s">
        <v>131</v>
      </c>
      <c r="AU141" s="157" t="s">
        <v>82</v>
      </c>
      <c r="AY141" s="17" t="s">
        <v>128</v>
      </c>
      <c r="BE141" s="158">
        <f>IF(N141="základní",J141,0)</f>
        <v>0</v>
      </c>
      <c r="BF141" s="158">
        <f>IF(N141="snížená",J141,0)</f>
        <v>0</v>
      </c>
      <c r="BG141" s="158">
        <f>IF(N141="zákl. přenesená",J141,0)</f>
        <v>0</v>
      </c>
      <c r="BH141" s="158">
        <f>IF(N141="sníž. přenesená",J141,0)</f>
        <v>0</v>
      </c>
      <c r="BI141" s="158">
        <f>IF(N141="nulová",J141,0)</f>
        <v>0</v>
      </c>
      <c r="BJ141" s="17" t="s">
        <v>80</v>
      </c>
      <c r="BK141" s="158">
        <f>ROUND(I141*H141,2)</f>
        <v>0</v>
      </c>
      <c r="BL141" s="17" t="s">
        <v>135</v>
      </c>
      <c r="BM141" s="157" t="s">
        <v>186</v>
      </c>
    </row>
    <row r="142" spans="2:51" s="13" customFormat="1" ht="11.25">
      <c r="B142" s="159"/>
      <c r="D142" s="160" t="s">
        <v>137</v>
      </c>
      <c r="E142" s="161" t="s">
        <v>1</v>
      </c>
      <c r="F142" s="162" t="s">
        <v>187</v>
      </c>
      <c r="H142" s="163">
        <v>268</v>
      </c>
      <c r="I142" s="164"/>
      <c r="L142" s="159"/>
      <c r="M142" s="165"/>
      <c r="N142" s="166"/>
      <c r="O142" s="166"/>
      <c r="P142" s="166"/>
      <c r="Q142" s="166"/>
      <c r="R142" s="166"/>
      <c r="S142" s="166"/>
      <c r="T142" s="167"/>
      <c r="AT142" s="161" t="s">
        <v>137</v>
      </c>
      <c r="AU142" s="161" t="s">
        <v>82</v>
      </c>
      <c r="AV142" s="13" t="s">
        <v>82</v>
      </c>
      <c r="AW142" s="13" t="s">
        <v>29</v>
      </c>
      <c r="AX142" s="13" t="s">
        <v>80</v>
      </c>
      <c r="AY142" s="161" t="s">
        <v>128</v>
      </c>
    </row>
    <row r="143" spans="1:65" s="2" customFormat="1" ht="16.5" customHeight="1">
      <c r="A143" s="32"/>
      <c r="B143" s="144"/>
      <c r="C143" s="145" t="s">
        <v>188</v>
      </c>
      <c r="D143" s="145" t="s">
        <v>131</v>
      </c>
      <c r="E143" s="146" t="s">
        <v>189</v>
      </c>
      <c r="F143" s="147" t="s">
        <v>190</v>
      </c>
      <c r="G143" s="148" t="s">
        <v>160</v>
      </c>
      <c r="H143" s="149">
        <v>24</v>
      </c>
      <c r="I143" s="150"/>
      <c r="J143" s="151">
        <f>ROUND(I143*H143,2)</f>
        <v>0</v>
      </c>
      <c r="K143" s="152"/>
      <c r="L143" s="33"/>
      <c r="M143" s="153" t="s">
        <v>1</v>
      </c>
      <c r="N143" s="154" t="s">
        <v>37</v>
      </c>
      <c r="O143" s="58"/>
      <c r="P143" s="155">
        <f>O143*H143</f>
        <v>0</v>
      </c>
      <c r="Q143" s="155">
        <v>0</v>
      </c>
      <c r="R143" s="155">
        <f>Q143*H143</f>
        <v>0</v>
      </c>
      <c r="S143" s="155">
        <v>0</v>
      </c>
      <c r="T143" s="156">
        <f>S143*H143</f>
        <v>0</v>
      </c>
      <c r="U143" s="32"/>
      <c r="V143" s="32"/>
      <c r="W143" s="32"/>
      <c r="X143" s="32"/>
      <c r="Y143" s="32"/>
      <c r="Z143" s="32"/>
      <c r="AA143" s="32"/>
      <c r="AB143" s="32"/>
      <c r="AC143" s="32"/>
      <c r="AD143" s="32"/>
      <c r="AE143" s="32"/>
      <c r="AR143" s="157" t="s">
        <v>135</v>
      </c>
      <c r="AT143" s="157" t="s">
        <v>131</v>
      </c>
      <c r="AU143" s="157" t="s">
        <v>82</v>
      </c>
      <c r="AY143" s="17" t="s">
        <v>128</v>
      </c>
      <c r="BE143" s="158">
        <f>IF(N143="základní",J143,0)</f>
        <v>0</v>
      </c>
      <c r="BF143" s="158">
        <f>IF(N143="snížená",J143,0)</f>
        <v>0</v>
      </c>
      <c r="BG143" s="158">
        <f>IF(N143="zákl. přenesená",J143,0)</f>
        <v>0</v>
      </c>
      <c r="BH143" s="158">
        <f>IF(N143="sníž. přenesená",J143,0)</f>
        <v>0</v>
      </c>
      <c r="BI143" s="158">
        <f>IF(N143="nulová",J143,0)</f>
        <v>0</v>
      </c>
      <c r="BJ143" s="17" t="s">
        <v>80</v>
      </c>
      <c r="BK143" s="158">
        <f>ROUND(I143*H143,2)</f>
        <v>0</v>
      </c>
      <c r="BL143" s="17" t="s">
        <v>135</v>
      </c>
      <c r="BM143" s="157" t="s">
        <v>191</v>
      </c>
    </row>
    <row r="144" spans="2:51" s="13" customFormat="1" ht="22.5">
      <c r="B144" s="159"/>
      <c r="D144" s="160" t="s">
        <v>137</v>
      </c>
      <c r="E144" s="161" t="s">
        <v>1</v>
      </c>
      <c r="F144" s="162" t="s">
        <v>192</v>
      </c>
      <c r="H144" s="163">
        <v>24</v>
      </c>
      <c r="I144" s="164"/>
      <c r="L144" s="159"/>
      <c r="M144" s="165"/>
      <c r="N144" s="166"/>
      <c r="O144" s="166"/>
      <c r="P144" s="166"/>
      <c r="Q144" s="166"/>
      <c r="R144" s="166"/>
      <c r="S144" s="166"/>
      <c r="T144" s="167"/>
      <c r="AT144" s="161" t="s">
        <v>137</v>
      </c>
      <c r="AU144" s="161" t="s">
        <v>82</v>
      </c>
      <c r="AV144" s="13" t="s">
        <v>82</v>
      </c>
      <c r="AW144" s="13" t="s">
        <v>29</v>
      </c>
      <c r="AX144" s="13" t="s">
        <v>80</v>
      </c>
      <c r="AY144" s="161" t="s">
        <v>128</v>
      </c>
    </row>
    <row r="145" spans="1:65" s="2" customFormat="1" ht="24.2" customHeight="1">
      <c r="A145" s="32"/>
      <c r="B145" s="144"/>
      <c r="C145" s="145" t="s">
        <v>193</v>
      </c>
      <c r="D145" s="145" t="s">
        <v>131</v>
      </c>
      <c r="E145" s="146" t="s">
        <v>194</v>
      </c>
      <c r="F145" s="147" t="s">
        <v>195</v>
      </c>
      <c r="G145" s="148" t="s">
        <v>147</v>
      </c>
      <c r="H145" s="149">
        <v>0.065</v>
      </c>
      <c r="I145" s="150"/>
      <c r="J145" s="151">
        <f>ROUND(I145*H145,2)</f>
        <v>0</v>
      </c>
      <c r="K145" s="152"/>
      <c r="L145" s="33"/>
      <c r="M145" s="153" t="s">
        <v>1</v>
      </c>
      <c r="N145" s="154" t="s">
        <v>37</v>
      </c>
      <c r="O145" s="58"/>
      <c r="P145" s="155">
        <f>O145*H145</f>
        <v>0</v>
      </c>
      <c r="Q145" s="155">
        <v>0</v>
      </c>
      <c r="R145" s="155">
        <f>Q145*H145</f>
        <v>0</v>
      </c>
      <c r="S145" s="155">
        <v>0</v>
      </c>
      <c r="T145" s="156">
        <f>S145*H145</f>
        <v>0</v>
      </c>
      <c r="U145" s="32"/>
      <c r="V145" s="32"/>
      <c r="W145" s="32"/>
      <c r="X145" s="32"/>
      <c r="Y145" s="32"/>
      <c r="Z145" s="32"/>
      <c r="AA145" s="32"/>
      <c r="AB145" s="32"/>
      <c r="AC145" s="32"/>
      <c r="AD145" s="32"/>
      <c r="AE145" s="32"/>
      <c r="AR145" s="157" t="s">
        <v>135</v>
      </c>
      <c r="AT145" s="157" t="s">
        <v>131</v>
      </c>
      <c r="AU145" s="157" t="s">
        <v>82</v>
      </c>
      <c r="AY145" s="17" t="s">
        <v>128</v>
      </c>
      <c r="BE145" s="158">
        <f>IF(N145="základní",J145,0)</f>
        <v>0</v>
      </c>
      <c r="BF145" s="158">
        <f>IF(N145="snížená",J145,0)</f>
        <v>0</v>
      </c>
      <c r="BG145" s="158">
        <f>IF(N145="zákl. přenesená",J145,0)</f>
        <v>0</v>
      </c>
      <c r="BH145" s="158">
        <f>IF(N145="sníž. přenesená",J145,0)</f>
        <v>0</v>
      </c>
      <c r="BI145" s="158">
        <f>IF(N145="nulová",J145,0)</f>
        <v>0</v>
      </c>
      <c r="BJ145" s="17" t="s">
        <v>80</v>
      </c>
      <c r="BK145" s="158">
        <f>ROUND(I145*H145,2)</f>
        <v>0</v>
      </c>
      <c r="BL145" s="17" t="s">
        <v>135</v>
      </c>
      <c r="BM145" s="157" t="s">
        <v>196</v>
      </c>
    </row>
    <row r="146" spans="2:51" s="13" customFormat="1" ht="11.25">
      <c r="B146" s="159"/>
      <c r="D146" s="160" t="s">
        <v>137</v>
      </c>
      <c r="E146" s="161" t="s">
        <v>1</v>
      </c>
      <c r="F146" s="162" t="s">
        <v>167</v>
      </c>
      <c r="H146" s="163">
        <v>0.065</v>
      </c>
      <c r="I146" s="164"/>
      <c r="L146" s="159"/>
      <c r="M146" s="165"/>
      <c r="N146" s="166"/>
      <c r="O146" s="166"/>
      <c r="P146" s="166"/>
      <c r="Q146" s="166"/>
      <c r="R146" s="166"/>
      <c r="S146" s="166"/>
      <c r="T146" s="167"/>
      <c r="AT146" s="161" t="s">
        <v>137</v>
      </c>
      <c r="AU146" s="161" t="s">
        <v>82</v>
      </c>
      <c r="AV146" s="13" t="s">
        <v>82</v>
      </c>
      <c r="AW146" s="13" t="s">
        <v>29</v>
      </c>
      <c r="AX146" s="13" t="s">
        <v>80</v>
      </c>
      <c r="AY146" s="161" t="s">
        <v>128</v>
      </c>
    </row>
    <row r="147" spans="1:65" s="2" customFormat="1" ht="24.2" customHeight="1">
      <c r="A147" s="32"/>
      <c r="B147" s="144"/>
      <c r="C147" s="145" t="s">
        <v>197</v>
      </c>
      <c r="D147" s="145" t="s">
        <v>131</v>
      </c>
      <c r="E147" s="146" t="s">
        <v>198</v>
      </c>
      <c r="F147" s="147" t="s">
        <v>199</v>
      </c>
      <c r="G147" s="148" t="s">
        <v>147</v>
      </c>
      <c r="H147" s="149">
        <v>3.235</v>
      </c>
      <c r="I147" s="150"/>
      <c r="J147" s="151">
        <f>ROUND(I147*H147,2)</f>
        <v>0</v>
      </c>
      <c r="K147" s="152"/>
      <c r="L147" s="33"/>
      <c r="M147" s="153" t="s">
        <v>1</v>
      </c>
      <c r="N147" s="154" t="s">
        <v>37</v>
      </c>
      <c r="O147" s="58"/>
      <c r="P147" s="155">
        <f>O147*H147</f>
        <v>0</v>
      </c>
      <c r="Q147" s="155">
        <v>0</v>
      </c>
      <c r="R147" s="155">
        <f>Q147*H147</f>
        <v>0</v>
      </c>
      <c r="S147" s="155">
        <v>0</v>
      </c>
      <c r="T147" s="156">
        <f>S147*H147</f>
        <v>0</v>
      </c>
      <c r="U147" s="32"/>
      <c r="V147" s="32"/>
      <c r="W147" s="32"/>
      <c r="X147" s="32"/>
      <c r="Y147" s="32"/>
      <c r="Z147" s="32"/>
      <c r="AA147" s="32"/>
      <c r="AB147" s="32"/>
      <c r="AC147" s="32"/>
      <c r="AD147" s="32"/>
      <c r="AE147" s="32"/>
      <c r="AR147" s="157" t="s">
        <v>135</v>
      </c>
      <c r="AT147" s="157" t="s">
        <v>131</v>
      </c>
      <c r="AU147" s="157" t="s">
        <v>82</v>
      </c>
      <c r="AY147" s="17" t="s">
        <v>128</v>
      </c>
      <c r="BE147" s="158">
        <f>IF(N147="základní",J147,0)</f>
        <v>0</v>
      </c>
      <c r="BF147" s="158">
        <f>IF(N147="snížená",J147,0)</f>
        <v>0</v>
      </c>
      <c r="BG147" s="158">
        <f>IF(N147="zákl. přenesená",J147,0)</f>
        <v>0</v>
      </c>
      <c r="BH147" s="158">
        <f>IF(N147="sníž. přenesená",J147,0)</f>
        <v>0</v>
      </c>
      <c r="BI147" s="158">
        <f>IF(N147="nulová",J147,0)</f>
        <v>0</v>
      </c>
      <c r="BJ147" s="17" t="s">
        <v>80</v>
      </c>
      <c r="BK147" s="158">
        <f>ROUND(I147*H147,2)</f>
        <v>0</v>
      </c>
      <c r="BL147" s="17" t="s">
        <v>135</v>
      </c>
      <c r="BM147" s="157" t="s">
        <v>200</v>
      </c>
    </row>
    <row r="148" spans="2:51" s="13" customFormat="1" ht="11.25">
      <c r="B148" s="159"/>
      <c r="D148" s="160" t="s">
        <v>137</v>
      </c>
      <c r="E148" s="161" t="s">
        <v>1</v>
      </c>
      <c r="F148" s="162" t="s">
        <v>172</v>
      </c>
      <c r="H148" s="163">
        <v>3.235</v>
      </c>
      <c r="I148" s="164"/>
      <c r="L148" s="159"/>
      <c r="M148" s="165"/>
      <c r="N148" s="166"/>
      <c r="O148" s="166"/>
      <c r="P148" s="166"/>
      <c r="Q148" s="166"/>
      <c r="R148" s="166"/>
      <c r="S148" s="166"/>
      <c r="T148" s="167"/>
      <c r="AT148" s="161" t="s">
        <v>137</v>
      </c>
      <c r="AU148" s="161" t="s">
        <v>82</v>
      </c>
      <c r="AV148" s="13" t="s">
        <v>82</v>
      </c>
      <c r="AW148" s="13" t="s">
        <v>29</v>
      </c>
      <c r="AX148" s="13" t="s">
        <v>80</v>
      </c>
      <c r="AY148" s="161" t="s">
        <v>128</v>
      </c>
    </row>
    <row r="149" spans="1:65" s="2" customFormat="1" ht="24.2" customHeight="1">
      <c r="A149" s="32"/>
      <c r="B149" s="144"/>
      <c r="C149" s="145" t="s">
        <v>8</v>
      </c>
      <c r="D149" s="145" t="s">
        <v>131</v>
      </c>
      <c r="E149" s="146" t="s">
        <v>201</v>
      </c>
      <c r="F149" s="147" t="s">
        <v>202</v>
      </c>
      <c r="G149" s="148" t="s">
        <v>147</v>
      </c>
      <c r="H149" s="149">
        <v>3.235</v>
      </c>
      <c r="I149" s="150"/>
      <c r="J149" s="151">
        <f>ROUND(I149*H149,2)</f>
        <v>0</v>
      </c>
      <c r="K149" s="152"/>
      <c r="L149" s="33"/>
      <c r="M149" s="153" t="s">
        <v>1</v>
      </c>
      <c r="N149" s="154" t="s">
        <v>37</v>
      </c>
      <c r="O149" s="58"/>
      <c r="P149" s="155">
        <f>O149*H149</f>
        <v>0</v>
      </c>
      <c r="Q149" s="155">
        <v>0</v>
      </c>
      <c r="R149" s="155">
        <f>Q149*H149</f>
        <v>0</v>
      </c>
      <c r="S149" s="155">
        <v>0</v>
      </c>
      <c r="T149" s="156">
        <f>S149*H149</f>
        <v>0</v>
      </c>
      <c r="U149" s="32"/>
      <c r="V149" s="32"/>
      <c r="W149" s="32"/>
      <c r="X149" s="32"/>
      <c r="Y149" s="32"/>
      <c r="Z149" s="32"/>
      <c r="AA149" s="32"/>
      <c r="AB149" s="32"/>
      <c r="AC149" s="32"/>
      <c r="AD149" s="32"/>
      <c r="AE149" s="32"/>
      <c r="AR149" s="157" t="s">
        <v>135</v>
      </c>
      <c r="AT149" s="157" t="s">
        <v>131</v>
      </c>
      <c r="AU149" s="157" t="s">
        <v>82</v>
      </c>
      <c r="AY149" s="17" t="s">
        <v>128</v>
      </c>
      <c r="BE149" s="158">
        <f>IF(N149="základní",J149,0)</f>
        <v>0</v>
      </c>
      <c r="BF149" s="158">
        <f>IF(N149="snížená",J149,0)</f>
        <v>0</v>
      </c>
      <c r="BG149" s="158">
        <f>IF(N149="zákl. přenesená",J149,0)</f>
        <v>0</v>
      </c>
      <c r="BH149" s="158">
        <f>IF(N149="sníž. přenesená",J149,0)</f>
        <v>0</v>
      </c>
      <c r="BI149" s="158">
        <f>IF(N149="nulová",J149,0)</f>
        <v>0</v>
      </c>
      <c r="BJ149" s="17" t="s">
        <v>80</v>
      </c>
      <c r="BK149" s="158">
        <f>ROUND(I149*H149,2)</f>
        <v>0</v>
      </c>
      <c r="BL149" s="17" t="s">
        <v>135</v>
      </c>
      <c r="BM149" s="157" t="s">
        <v>203</v>
      </c>
    </row>
    <row r="150" spans="1:65" s="2" customFormat="1" ht="24.2" customHeight="1">
      <c r="A150" s="32"/>
      <c r="B150" s="144"/>
      <c r="C150" s="145" t="s">
        <v>204</v>
      </c>
      <c r="D150" s="145" t="s">
        <v>131</v>
      </c>
      <c r="E150" s="146" t="s">
        <v>205</v>
      </c>
      <c r="F150" s="147" t="s">
        <v>206</v>
      </c>
      <c r="G150" s="148" t="s">
        <v>147</v>
      </c>
      <c r="H150" s="149">
        <v>3.3</v>
      </c>
      <c r="I150" s="150"/>
      <c r="J150" s="151">
        <f>ROUND(I150*H150,2)</f>
        <v>0</v>
      </c>
      <c r="K150" s="152"/>
      <c r="L150" s="33"/>
      <c r="M150" s="153" t="s">
        <v>1</v>
      </c>
      <c r="N150" s="154" t="s">
        <v>37</v>
      </c>
      <c r="O150" s="58"/>
      <c r="P150" s="155">
        <f>O150*H150</f>
        <v>0</v>
      </c>
      <c r="Q150" s="155">
        <v>0</v>
      </c>
      <c r="R150" s="155">
        <f>Q150*H150</f>
        <v>0</v>
      </c>
      <c r="S150" s="155">
        <v>0</v>
      </c>
      <c r="T150" s="156">
        <f>S150*H150</f>
        <v>0</v>
      </c>
      <c r="U150" s="32"/>
      <c r="V150" s="32"/>
      <c r="W150" s="32"/>
      <c r="X150" s="32"/>
      <c r="Y150" s="32"/>
      <c r="Z150" s="32"/>
      <c r="AA150" s="32"/>
      <c r="AB150" s="32"/>
      <c r="AC150" s="32"/>
      <c r="AD150" s="32"/>
      <c r="AE150" s="32"/>
      <c r="AR150" s="157" t="s">
        <v>135</v>
      </c>
      <c r="AT150" s="157" t="s">
        <v>131</v>
      </c>
      <c r="AU150" s="157" t="s">
        <v>82</v>
      </c>
      <c r="AY150" s="17" t="s">
        <v>128</v>
      </c>
      <c r="BE150" s="158">
        <f>IF(N150="základní",J150,0)</f>
        <v>0</v>
      </c>
      <c r="BF150" s="158">
        <f>IF(N150="snížená",J150,0)</f>
        <v>0</v>
      </c>
      <c r="BG150" s="158">
        <f>IF(N150="zákl. přenesená",J150,0)</f>
        <v>0</v>
      </c>
      <c r="BH150" s="158">
        <f>IF(N150="sníž. přenesená",J150,0)</f>
        <v>0</v>
      </c>
      <c r="BI150" s="158">
        <f>IF(N150="nulová",J150,0)</f>
        <v>0</v>
      </c>
      <c r="BJ150" s="17" t="s">
        <v>80</v>
      </c>
      <c r="BK150" s="158">
        <f>ROUND(I150*H150,2)</f>
        <v>0</v>
      </c>
      <c r="BL150" s="17" t="s">
        <v>135</v>
      </c>
      <c r="BM150" s="157" t="s">
        <v>207</v>
      </c>
    </row>
    <row r="151" spans="1:65" s="2" customFormat="1" ht="24.2" customHeight="1">
      <c r="A151" s="32"/>
      <c r="B151" s="144"/>
      <c r="C151" s="145" t="s">
        <v>208</v>
      </c>
      <c r="D151" s="145" t="s">
        <v>131</v>
      </c>
      <c r="E151" s="146" t="s">
        <v>209</v>
      </c>
      <c r="F151" s="147" t="s">
        <v>210</v>
      </c>
      <c r="G151" s="148" t="s">
        <v>211</v>
      </c>
      <c r="H151" s="149">
        <v>74</v>
      </c>
      <c r="I151" s="150"/>
      <c r="J151" s="151">
        <f>ROUND(I151*H151,2)</f>
        <v>0</v>
      </c>
      <c r="K151" s="152"/>
      <c r="L151" s="33"/>
      <c r="M151" s="153" t="s">
        <v>1</v>
      </c>
      <c r="N151" s="154" t="s">
        <v>37</v>
      </c>
      <c r="O151" s="58"/>
      <c r="P151" s="155">
        <f>O151*H151</f>
        <v>0</v>
      </c>
      <c r="Q151" s="155">
        <v>0</v>
      </c>
      <c r="R151" s="155">
        <f>Q151*H151</f>
        <v>0</v>
      </c>
      <c r="S151" s="155">
        <v>0</v>
      </c>
      <c r="T151" s="156">
        <f>S151*H151</f>
        <v>0</v>
      </c>
      <c r="U151" s="32"/>
      <c r="V151" s="32"/>
      <c r="W151" s="32"/>
      <c r="X151" s="32"/>
      <c r="Y151" s="32"/>
      <c r="Z151" s="32"/>
      <c r="AA151" s="32"/>
      <c r="AB151" s="32"/>
      <c r="AC151" s="32"/>
      <c r="AD151" s="32"/>
      <c r="AE151" s="32"/>
      <c r="AR151" s="157" t="s">
        <v>135</v>
      </c>
      <c r="AT151" s="157" t="s">
        <v>131</v>
      </c>
      <c r="AU151" s="157" t="s">
        <v>82</v>
      </c>
      <c r="AY151" s="17" t="s">
        <v>128</v>
      </c>
      <c r="BE151" s="158">
        <f>IF(N151="základní",J151,0)</f>
        <v>0</v>
      </c>
      <c r="BF151" s="158">
        <f>IF(N151="snížená",J151,0)</f>
        <v>0</v>
      </c>
      <c r="BG151" s="158">
        <f>IF(N151="zákl. přenesená",J151,0)</f>
        <v>0</v>
      </c>
      <c r="BH151" s="158">
        <f>IF(N151="sníž. přenesená",J151,0)</f>
        <v>0</v>
      </c>
      <c r="BI151" s="158">
        <f>IF(N151="nulová",J151,0)</f>
        <v>0</v>
      </c>
      <c r="BJ151" s="17" t="s">
        <v>80</v>
      </c>
      <c r="BK151" s="158">
        <f>ROUND(I151*H151,2)</f>
        <v>0</v>
      </c>
      <c r="BL151" s="17" t="s">
        <v>135</v>
      </c>
      <c r="BM151" s="157" t="s">
        <v>212</v>
      </c>
    </row>
    <row r="152" spans="2:51" s="13" customFormat="1" ht="11.25">
      <c r="B152" s="159"/>
      <c r="D152" s="160" t="s">
        <v>137</v>
      </c>
      <c r="E152" s="161" t="s">
        <v>1</v>
      </c>
      <c r="F152" s="162" t="s">
        <v>213</v>
      </c>
      <c r="H152" s="163">
        <v>74</v>
      </c>
      <c r="I152" s="164"/>
      <c r="L152" s="159"/>
      <c r="M152" s="165"/>
      <c r="N152" s="166"/>
      <c r="O152" s="166"/>
      <c r="P152" s="166"/>
      <c r="Q152" s="166"/>
      <c r="R152" s="166"/>
      <c r="S152" s="166"/>
      <c r="T152" s="167"/>
      <c r="AT152" s="161" t="s">
        <v>137</v>
      </c>
      <c r="AU152" s="161" t="s">
        <v>82</v>
      </c>
      <c r="AV152" s="13" t="s">
        <v>82</v>
      </c>
      <c r="AW152" s="13" t="s">
        <v>29</v>
      </c>
      <c r="AX152" s="13" t="s">
        <v>80</v>
      </c>
      <c r="AY152" s="161" t="s">
        <v>128</v>
      </c>
    </row>
    <row r="153" spans="1:65" s="2" customFormat="1" ht="24.2" customHeight="1">
      <c r="A153" s="32"/>
      <c r="B153" s="144"/>
      <c r="C153" s="145" t="s">
        <v>214</v>
      </c>
      <c r="D153" s="145" t="s">
        <v>131</v>
      </c>
      <c r="E153" s="146" t="s">
        <v>215</v>
      </c>
      <c r="F153" s="147" t="s">
        <v>216</v>
      </c>
      <c r="G153" s="148" t="s">
        <v>211</v>
      </c>
      <c r="H153" s="149">
        <v>22</v>
      </c>
      <c r="I153" s="150"/>
      <c r="J153" s="151">
        <f>ROUND(I153*H153,2)</f>
        <v>0</v>
      </c>
      <c r="K153" s="152"/>
      <c r="L153" s="33"/>
      <c r="M153" s="153" t="s">
        <v>1</v>
      </c>
      <c r="N153" s="154" t="s">
        <v>37</v>
      </c>
      <c r="O153" s="58"/>
      <c r="P153" s="155">
        <f>O153*H153</f>
        <v>0</v>
      </c>
      <c r="Q153" s="155">
        <v>0</v>
      </c>
      <c r="R153" s="155">
        <f>Q153*H153</f>
        <v>0</v>
      </c>
      <c r="S153" s="155">
        <v>0</v>
      </c>
      <c r="T153" s="156">
        <f>S153*H153</f>
        <v>0</v>
      </c>
      <c r="U153" s="32"/>
      <c r="V153" s="32"/>
      <c r="W153" s="32"/>
      <c r="X153" s="32"/>
      <c r="Y153" s="32"/>
      <c r="Z153" s="32"/>
      <c r="AA153" s="32"/>
      <c r="AB153" s="32"/>
      <c r="AC153" s="32"/>
      <c r="AD153" s="32"/>
      <c r="AE153" s="32"/>
      <c r="AR153" s="157" t="s">
        <v>135</v>
      </c>
      <c r="AT153" s="157" t="s">
        <v>131</v>
      </c>
      <c r="AU153" s="157" t="s">
        <v>82</v>
      </c>
      <c r="AY153" s="17" t="s">
        <v>128</v>
      </c>
      <c r="BE153" s="158">
        <f>IF(N153="základní",J153,0)</f>
        <v>0</v>
      </c>
      <c r="BF153" s="158">
        <f>IF(N153="snížená",J153,0)</f>
        <v>0</v>
      </c>
      <c r="BG153" s="158">
        <f>IF(N153="zákl. přenesená",J153,0)</f>
        <v>0</v>
      </c>
      <c r="BH153" s="158">
        <f>IF(N153="sníž. přenesená",J153,0)</f>
        <v>0</v>
      </c>
      <c r="BI153" s="158">
        <f>IF(N153="nulová",J153,0)</f>
        <v>0</v>
      </c>
      <c r="BJ153" s="17" t="s">
        <v>80</v>
      </c>
      <c r="BK153" s="158">
        <f>ROUND(I153*H153,2)</f>
        <v>0</v>
      </c>
      <c r="BL153" s="17" t="s">
        <v>135</v>
      </c>
      <c r="BM153" s="157" t="s">
        <v>217</v>
      </c>
    </row>
    <row r="154" spans="2:51" s="13" customFormat="1" ht="11.25">
      <c r="B154" s="159"/>
      <c r="D154" s="160" t="s">
        <v>137</v>
      </c>
      <c r="E154" s="161" t="s">
        <v>1</v>
      </c>
      <c r="F154" s="162" t="s">
        <v>218</v>
      </c>
      <c r="H154" s="163">
        <v>22</v>
      </c>
      <c r="I154" s="164"/>
      <c r="L154" s="159"/>
      <c r="M154" s="165"/>
      <c r="N154" s="166"/>
      <c r="O154" s="166"/>
      <c r="P154" s="166"/>
      <c r="Q154" s="166"/>
      <c r="R154" s="166"/>
      <c r="S154" s="166"/>
      <c r="T154" s="167"/>
      <c r="AT154" s="161" t="s">
        <v>137</v>
      </c>
      <c r="AU154" s="161" t="s">
        <v>82</v>
      </c>
      <c r="AV154" s="13" t="s">
        <v>82</v>
      </c>
      <c r="AW154" s="13" t="s">
        <v>29</v>
      </c>
      <c r="AX154" s="13" t="s">
        <v>80</v>
      </c>
      <c r="AY154" s="161" t="s">
        <v>128</v>
      </c>
    </row>
    <row r="155" spans="1:65" s="2" customFormat="1" ht="24.2" customHeight="1">
      <c r="A155" s="32"/>
      <c r="B155" s="144"/>
      <c r="C155" s="145" t="s">
        <v>219</v>
      </c>
      <c r="D155" s="145" t="s">
        <v>131</v>
      </c>
      <c r="E155" s="146" t="s">
        <v>220</v>
      </c>
      <c r="F155" s="147" t="s">
        <v>221</v>
      </c>
      <c r="G155" s="148" t="s">
        <v>211</v>
      </c>
      <c r="H155" s="149">
        <v>22</v>
      </c>
      <c r="I155" s="150"/>
      <c r="J155" s="151">
        <f>ROUND(I155*H155,2)</f>
        <v>0</v>
      </c>
      <c r="K155" s="152"/>
      <c r="L155" s="33"/>
      <c r="M155" s="153" t="s">
        <v>1</v>
      </c>
      <c r="N155" s="154" t="s">
        <v>37</v>
      </c>
      <c r="O155" s="58"/>
      <c r="P155" s="155">
        <f>O155*H155</f>
        <v>0</v>
      </c>
      <c r="Q155" s="155">
        <v>0</v>
      </c>
      <c r="R155" s="155">
        <f>Q155*H155</f>
        <v>0</v>
      </c>
      <c r="S155" s="155">
        <v>0</v>
      </c>
      <c r="T155" s="156">
        <f>S155*H155</f>
        <v>0</v>
      </c>
      <c r="U155" s="32"/>
      <c r="V155" s="32"/>
      <c r="W155" s="32"/>
      <c r="X155" s="32"/>
      <c r="Y155" s="32"/>
      <c r="Z155" s="32"/>
      <c r="AA155" s="32"/>
      <c r="AB155" s="32"/>
      <c r="AC155" s="32"/>
      <c r="AD155" s="32"/>
      <c r="AE155" s="32"/>
      <c r="AR155" s="157" t="s">
        <v>135</v>
      </c>
      <c r="AT155" s="157" t="s">
        <v>131</v>
      </c>
      <c r="AU155" s="157" t="s">
        <v>82</v>
      </c>
      <c r="AY155" s="17" t="s">
        <v>128</v>
      </c>
      <c r="BE155" s="158">
        <f>IF(N155="základní",J155,0)</f>
        <v>0</v>
      </c>
      <c r="BF155" s="158">
        <f>IF(N155="snížená",J155,0)</f>
        <v>0</v>
      </c>
      <c r="BG155" s="158">
        <f>IF(N155="zákl. přenesená",J155,0)</f>
        <v>0</v>
      </c>
      <c r="BH155" s="158">
        <f>IF(N155="sníž. přenesená",J155,0)</f>
        <v>0</v>
      </c>
      <c r="BI155" s="158">
        <f>IF(N155="nulová",J155,0)</f>
        <v>0</v>
      </c>
      <c r="BJ155" s="17" t="s">
        <v>80</v>
      </c>
      <c r="BK155" s="158">
        <f>ROUND(I155*H155,2)</f>
        <v>0</v>
      </c>
      <c r="BL155" s="17" t="s">
        <v>135</v>
      </c>
      <c r="BM155" s="157" t="s">
        <v>222</v>
      </c>
    </row>
    <row r="156" spans="1:65" s="2" customFormat="1" ht="24.2" customHeight="1">
      <c r="A156" s="32"/>
      <c r="B156" s="144"/>
      <c r="C156" s="145" t="s">
        <v>223</v>
      </c>
      <c r="D156" s="145" t="s">
        <v>131</v>
      </c>
      <c r="E156" s="146" t="s">
        <v>224</v>
      </c>
      <c r="F156" s="147" t="s">
        <v>225</v>
      </c>
      <c r="G156" s="148" t="s">
        <v>226</v>
      </c>
      <c r="H156" s="149">
        <v>6600</v>
      </c>
      <c r="I156" s="150"/>
      <c r="J156" s="151">
        <f>ROUND(I156*H156,2)</f>
        <v>0</v>
      </c>
      <c r="K156" s="152"/>
      <c r="L156" s="33"/>
      <c r="M156" s="153" t="s">
        <v>1</v>
      </c>
      <c r="N156" s="154" t="s">
        <v>37</v>
      </c>
      <c r="O156" s="58"/>
      <c r="P156" s="155">
        <f>O156*H156</f>
        <v>0</v>
      </c>
      <c r="Q156" s="155">
        <v>0</v>
      </c>
      <c r="R156" s="155">
        <f>Q156*H156</f>
        <v>0</v>
      </c>
      <c r="S156" s="155">
        <v>0</v>
      </c>
      <c r="T156" s="156">
        <f>S156*H156</f>
        <v>0</v>
      </c>
      <c r="U156" s="32"/>
      <c r="V156" s="32"/>
      <c r="W156" s="32"/>
      <c r="X156" s="32"/>
      <c r="Y156" s="32"/>
      <c r="Z156" s="32"/>
      <c r="AA156" s="32"/>
      <c r="AB156" s="32"/>
      <c r="AC156" s="32"/>
      <c r="AD156" s="32"/>
      <c r="AE156" s="32"/>
      <c r="AR156" s="157" t="s">
        <v>135</v>
      </c>
      <c r="AT156" s="157" t="s">
        <v>131</v>
      </c>
      <c r="AU156" s="157" t="s">
        <v>82</v>
      </c>
      <c r="AY156" s="17" t="s">
        <v>128</v>
      </c>
      <c r="BE156" s="158">
        <f>IF(N156="základní",J156,0)</f>
        <v>0</v>
      </c>
      <c r="BF156" s="158">
        <f>IF(N156="snížená",J156,0)</f>
        <v>0</v>
      </c>
      <c r="BG156" s="158">
        <f>IF(N156="zákl. přenesená",J156,0)</f>
        <v>0</v>
      </c>
      <c r="BH156" s="158">
        <f>IF(N156="sníž. přenesená",J156,0)</f>
        <v>0</v>
      </c>
      <c r="BI156" s="158">
        <f>IF(N156="nulová",J156,0)</f>
        <v>0</v>
      </c>
      <c r="BJ156" s="17" t="s">
        <v>80</v>
      </c>
      <c r="BK156" s="158">
        <f>ROUND(I156*H156,2)</f>
        <v>0</v>
      </c>
      <c r="BL156" s="17" t="s">
        <v>135</v>
      </c>
      <c r="BM156" s="157" t="s">
        <v>227</v>
      </c>
    </row>
    <row r="157" spans="1:65" s="2" customFormat="1" ht="24.2" customHeight="1">
      <c r="A157" s="32"/>
      <c r="B157" s="144"/>
      <c r="C157" s="145" t="s">
        <v>7</v>
      </c>
      <c r="D157" s="145" t="s">
        <v>131</v>
      </c>
      <c r="E157" s="146" t="s">
        <v>228</v>
      </c>
      <c r="F157" s="147" t="s">
        <v>229</v>
      </c>
      <c r="G157" s="148" t="s">
        <v>226</v>
      </c>
      <c r="H157" s="149">
        <v>6600</v>
      </c>
      <c r="I157" s="150"/>
      <c r="J157" s="151">
        <f>ROUND(I157*H157,2)</f>
        <v>0</v>
      </c>
      <c r="K157" s="152"/>
      <c r="L157" s="33"/>
      <c r="M157" s="153" t="s">
        <v>1</v>
      </c>
      <c r="N157" s="154" t="s">
        <v>37</v>
      </c>
      <c r="O157" s="58"/>
      <c r="P157" s="155">
        <f>O157*H157</f>
        <v>0</v>
      </c>
      <c r="Q157" s="155">
        <v>0</v>
      </c>
      <c r="R157" s="155">
        <f>Q157*H157</f>
        <v>0</v>
      </c>
      <c r="S157" s="155">
        <v>0</v>
      </c>
      <c r="T157" s="156">
        <f>S157*H157</f>
        <v>0</v>
      </c>
      <c r="U157" s="32"/>
      <c r="V157" s="32"/>
      <c r="W157" s="32"/>
      <c r="X157" s="32"/>
      <c r="Y157" s="32"/>
      <c r="Z157" s="32"/>
      <c r="AA157" s="32"/>
      <c r="AB157" s="32"/>
      <c r="AC157" s="32"/>
      <c r="AD157" s="32"/>
      <c r="AE157" s="32"/>
      <c r="AR157" s="157" t="s">
        <v>135</v>
      </c>
      <c r="AT157" s="157" t="s">
        <v>131</v>
      </c>
      <c r="AU157" s="157" t="s">
        <v>82</v>
      </c>
      <c r="AY157" s="17" t="s">
        <v>128</v>
      </c>
      <c r="BE157" s="158">
        <f>IF(N157="základní",J157,0)</f>
        <v>0</v>
      </c>
      <c r="BF157" s="158">
        <f>IF(N157="snížená",J157,0)</f>
        <v>0</v>
      </c>
      <c r="BG157" s="158">
        <f>IF(N157="zákl. přenesená",J157,0)</f>
        <v>0</v>
      </c>
      <c r="BH157" s="158">
        <f>IF(N157="sníž. přenesená",J157,0)</f>
        <v>0</v>
      </c>
      <c r="BI157" s="158">
        <f>IF(N157="nulová",J157,0)</f>
        <v>0</v>
      </c>
      <c r="BJ157" s="17" t="s">
        <v>80</v>
      </c>
      <c r="BK157" s="158">
        <f>ROUND(I157*H157,2)</f>
        <v>0</v>
      </c>
      <c r="BL157" s="17" t="s">
        <v>135</v>
      </c>
      <c r="BM157" s="157" t="s">
        <v>230</v>
      </c>
    </row>
    <row r="158" spans="2:51" s="13" customFormat="1" ht="11.25">
      <c r="B158" s="159"/>
      <c r="D158" s="160" t="s">
        <v>137</v>
      </c>
      <c r="E158" s="161" t="s">
        <v>1</v>
      </c>
      <c r="F158" s="162" t="s">
        <v>231</v>
      </c>
      <c r="H158" s="163">
        <v>6600</v>
      </c>
      <c r="I158" s="164"/>
      <c r="L158" s="159"/>
      <c r="M158" s="165"/>
      <c r="N158" s="166"/>
      <c r="O158" s="166"/>
      <c r="P158" s="166"/>
      <c r="Q158" s="166"/>
      <c r="R158" s="166"/>
      <c r="S158" s="166"/>
      <c r="T158" s="167"/>
      <c r="AT158" s="161" t="s">
        <v>137</v>
      </c>
      <c r="AU158" s="161" t="s">
        <v>82</v>
      </c>
      <c r="AV158" s="13" t="s">
        <v>82</v>
      </c>
      <c r="AW158" s="13" t="s">
        <v>29</v>
      </c>
      <c r="AX158" s="13" t="s">
        <v>80</v>
      </c>
      <c r="AY158" s="161" t="s">
        <v>128</v>
      </c>
    </row>
    <row r="159" spans="1:65" s="2" customFormat="1" ht="16.5" customHeight="1">
      <c r="A159" s="32"/>
      <c r="B159" s="144"/>
      <c r="C159" s="145" t="s">
        <v>232</v>
      </c>
      <c r="D159" s="145" t="s">
        <v>131</v>
      </c>
      <c r="E159" s="146" t="s">
        <v>233</v>
      </c>
      <c r="F159" s="147" t="s">
        <v>234</v>
      </c>
      <c r="G159" s="148" t="s">
        <v>185</v>
      </c>
      <c r="H159" s="149">
        <v>40</v>
      </c>
      <c r="I159" s="150"/>
      <c r="J159" s="151">
        <f>ROUND(I159*H159,2)</f>
        <v>0</v>
      </c>
      <c r="K159" s="152"/>
      <c r="L159" s="33"/>
      <c r="M159" s="153" t="s">
        <v>1</v>
      </c>
      <c r="N159" s="154" t="s">
        <v>37</v>
      </c>
      <c r="O159" s="58"/>
      <c r="P159" s="155">
        <f>O159*H159</f>
        <v>0</v>
      </c>
      <c r="Q159" s="155">
        <v>0</v>
      </c>
      <c r="R159" s="155">
        <f>Q159*H159</f>
        <v>0</v>
      </c>
      <c r="S159" s="155">
        <v>0</v>
      </c>
      <c r="T159" s="156">
        <f>S159*H159</f>
        <v>0</v>
      </c>
      <c r="U159" s="32"/>
      <c r="V159" s="32"/>
      <c r="W159" s="32"/>
      <c r="X159" s="32"/>
      <c r="Y159" s="32"/>
      <c r="Z159" s="32"/>
      <c r="AA159" s="32"/>
      <c r="AB159" s="32"/>
      <c r="AC159" s="32"/>
      <c r="AD159" s="32"/>
      <c r="AE159" s="32"/>
      <c r="AR159" s="157" t="s">
        <v>135</v>
      </c>
      <c r="AT159" s="157" t="s">
        <v>131</v>
      </c>
      <c r="AU159" s="157" t="s">
        <v>82</v>
      </c>
      <c r="AY159" s="17" t="s">
        <v>128</v>
      </c>
      <c r="BE159" s="158">
        <f>IF(N159="základní",J159,0)</f>
        <v>0</v>
      </c>
      <c r="BF159" s="158">
        <f>IF(N159="snížená",J159,0)</f>
        <v>0</v>
      </c>
      <c r="BG159" s="158">
        <f>IF(N159="zákl. přenesená",J159,0)</f>
        <v>0</v>
      </c>
      <c r="BH159" s="158">
        <f>IF(N159="sníž. přenesená",J159,0)</f>
        <v>0</v>
      </c>
      <c r="BI159" s="158">
        <f>IF(N159="nulová",J159,0)</f>
        <v>0</v>
      </c>
      <c r="BJ159" s="17" t="s">
        <v>80</v>
      </c>
      <c r="BK159" s="158">
        <f>ROUND(I159*H159,2)</f>
        <v>0</v>
      </c>
      <c r="BL159" s="17" t="s">
        <v>135</v>
      </c>
      <c r="BM159" s="157" t="s">
        <v>235</v>
      </c>
    </row>
    <row r="160" spans="1:65" s="2" customFormat="1" ht="16.5" customHeight="1">
      <c r="A160" s="32"/>
      <c r="B160" s="144"/>
      <c r="C160" s="145" t="s">
        <v>236</v>
      </c>
      <c r="D160" s="145" t="s">
        <v>131</v>
      </c>
      <c r="E160" s="146" t="s">
        <v>237</v>
      </c>
      <c r="F160" s="147" t="s">
        <v>238</v>
      </c>
      <c r="G160" s="148" t="s">
        <v>239</v>
      </c>
      <c r="H160" s="149">
        <v>145</v>
      </c>
      <c r="I160" s="150"/>
      <c r="J160" s="151">
        <f>ROUND(I160*H160,2)</f>
        <v>0</v>
      </c>
      <c r="K160" s="152"/>
      <c r="L160" s="33"/>
      <c r="M160" s="153" t="s">
        <v>1</v>
      </c>
      <c r="N160" s="154" t="s">
        <v>37</v>
      </c>
      <c r="O160" s="58"/>
      <c r="P160" s="155">
        <f>O160*H160</f>
        <v>0</v>
      </c>
      <c r="Q160" s="155">
        <v>0</v>
      </c>
      <c r="R160" s="155">
        <f>Q160*H160</f>
        <v>0</v>
      </c>
      <c r="S160" s="155">
        <v>0</v>
      </c>
      <c r="T160" s="156">
        <f>S160*H160</f>
        <v>0</v>
      </c>
      <c r="U160" s="32"/>
      <c r="V160" s="32"/>
      <c r="W160" s="32"/>
      <c r="X160" s="32"/>
      <c r="Y160" s="32"/>
      <c r="Z160" s="32"/>
      <c r="AA160" s="32"/>
      <c r="AB160" s="32"/>
      <c r="AC160" s="32"/>
      <c r="AD160" s="32"/>
      <c r="AE160" s="32"/>
      <c r="AR160" s="157" t="s">
        <v>135</v>
      </c>
      <c r="AT160" s="157" t="s">
        <v>131</v>
      </c>
      <c r="AU160" s="157" t="s">
        <v>82</v>
      </c>
      <c r="AY160" s="17" t="s">
        <v>128</v>
      </c>
      <c r="BE160" s="158">
        <f>IF(N160="základní",J160,0)</f>
        <v>0</v>
      </c>
      <c r="BF160" s="158">
        <f>IF(N160="snížená",J160,0)</f>
        <v>0</v>
      </c>
      <c r="BG160" s="158">
        <f>IF(N160="zákl. přenesená",J160,0)</f>
        <v>0</v>
      </c>
      <c r="BH160" s="158">
        <f>IF(N160="sníž. přenesená",J160,0)</f>
        <v>0</v>
      </c>
      <c r="BI160" s="158">
        <f>IF(N160="nulová",J160,0)</f>
        <v>0</v>
      </c>
      <c r="BJ160" s="17" t="s">
        <v>80</v>
      </c>
      <c r="BK160" s="158">
        <f>ROUND(I160*H160,2)</f>
        <v>0</v>
      </c>
      <c r="BL160" s="17" t="s">
        <v>135</v>
      </c>
      <c r="BM160" s="157" t="s">
        <v>240</v>
      </c>
    </row>
    <row r="161" spans="1:65" s="2" customFormat="1" ht="16.5" customHeight="1">
      <c r="A161" s="32"/>
      <c r="B161" s="144"/>
      <c r="C161" s="145" t="s">
        <v>241</v>
      </c>
      <c r="D161" s="145" t="s">
        <v>131</v>
      </c>
      <c r="E161" s="146" t="s">
        <v>242</v>
      </c>
      <c r="F161" s="147" t="s">
        <v>243</v>
      </c>
      <c r="G161" s="148" t="s">
        <v>239</v>
      </c>
      <c r="H161" s="149">
        <v>1423.279</v>
      </c>
      <c r="I161" s="150"/>
      <c r="J161" s="151">
        <f>ROUND(I161*H161,2)</f>
        <v>0</v>
      </c>
      <c r="K161" s="152"/>
      <c r="L161" s="33"/>
      <c r="M161" s="153" t="s">
        <v>1</v>
      </c>
      <c r="N161" s="154" t="s">
        <v>37</v>
      </c>
      <c r="O161" s="58"/>
      <c r="P161" s="155">
        <f>O161*H161</f>
        <v>0</v>
      </c>
      <c r="Q161" s="155">
        <v>0</v>
      </c>
      <c r="R161" s="155">
        <f>Q161*H161</f>
        <v>0</v>
      </c>
      <c r="S161" s="155">
        <v>0</v>
      </c>
      <c r="T161" s="156">
        <f>S161*H161</f>
        <v>0</v>
      </c>
      <c r="U161" s="32"/>
      <c r="V161" s="32"/>
      <c r="W161" s="32"/>
      <c r="X161" s="32"/>
      <c r="Y161" s="32"/>
      <c r="Z161" s="32"/>
      <c r="AA161" s="32"/>
      <c r="AB161" s="32"/>
      <c r="AC161" s="32"/>
      <c r="AD161" s="32"/>
      <c r="AE161" s="32"/>
      <c r="AR161" s="157" t="s">
        <v>135</v>
      </c>
      <c r="AT161" s="157" t="s">
        <v>131</v>
      </c>
      <c r="AU161" s="157" t="s">
        <v>82</v>
      </c>
      <c r="AY161" s="17" t="s">
        <v>128</v>
      </c>
      <c r="BE161" s="158">
        <f>IF(N161="základní",J161,0)</f>
        <v>0</v>
      </c>
      <c r="BF161" s="158">
        <f>IF(N161="snížená",J161,0)</f>
        <v>0</v>
      </c>
      <c r="BG161" s="158">
        <f>IF(N161="zákl. přenesená",J161,0)</f>
        <v>0</v>
      </c>
      <c r="BH161" s="158">
        <f>IF(N161="sníž. přenesená",J161,0)</f>
        <v>0</v>
      </c>
      <c r="BI161" s="158">
        <f>IF(N161="nulová",J161,0)</f>
        <v>0</v>
      </c>
      <c r="BJ161" s="17" t="s">
        <v>80</v>
      </c>
      <c r="BK161" s="158">
        <f>ROUND(I161*H161,2)</f>
        <v>0</v>
      </c>
      <c r="BL161" s="17" t="s">
        <v>135</v>
      </c>
      <c r="BM161" s="157" t="s">
        <v>244</v>
      </c>
    </row>
    <row r="162" spans="2:51" s="13" customFormat="1" ht="11.25">
      <c r="B162" s="159"/>
      <c r="D162" s="160" t="s">
        <v>137</v>
      </c>
      <c r="E162" s="161" t="s">
        <v>1</v>
      </c>
      <c r="F162" s="162" t="s">
        <v>245</v>
      </c>
      <c r="H162" s="163">
        <v>1423.279</v>
      </c>
      <c r="I162" s="164"/>
      <c r="L162" s="159"/>
      <c r="M162" s="165"/>
      <c r="N162" s="166"/>
      <c r="O162" s="166"/>
      <c r="P162" s="166"/>
      <c r="Q162" s="166"/>
      <c r="R162" s="166"/>
      <c r="S162" s="166"/>
      <c r="T162" s="167"/>
      <c r="AT162" s="161" t="s">
        <v>137</v>
      </c>
      <c r="AU162" s="161" t="s">
        <v>82</v>
      </c>
      <c r="AV162" s="13" t="s">
        <v>82</v>
      </c>
      <c r="AW162" s="13" t="s">
        <v>29</v>
      </c>
      <c r="AX162" s="13" t="s">
        <v>80</v>
      </c>
      <c r="AY162" s="161" t="s">
        <v>128</v>
      </c>
    </row>
    <row r="163" spans="1:65" s="2" customFormat="1" ht="16.5" customHeight="1">
      <c r="A163" s="32"/>
      <c r="B163" s="144"/>
      <c r="C163" s="145" t="s">
        <v>246</v>
      </c>
      <c r="D163" s="145" t="s">
        <v>131</v>
      </c>
      <c r="E163" s="146" t="s">
        <v>247</v>
      </c>
      <c r="F163" s="147" t="s">
        <v>248</v>
      </c>
      <c r="G163" s="148" t="s">
        <v>239</v>
      </c>
      <c r="H163" s="149">
        <v>326</v>
      </c>
      <c r="I163" s="150"/>
      <c r="J163" s="151">
        <f>ROUND(I163*H163,2)</f>
        <v>0</v>
      </c>
      <c r="K163" s="152"/>
      <c r="L163" s="33"/>
      <c r="M163" s="153" t="s">
        <v>1</v>
      </c>
      <c r="N163" s="154" t="s">
        <v>37</v>
      </c>
      <c r="O163" s="58"/>
      <c r="P163" s="155">
        <f>O163*H163</f>
        <v>0</v>
      </c>
      <c r="Q163" s="155">
        <v>0</v>
      </c>
      <c r="R163" s="155">
        <f>Q163*H163</f>
        <v>0</v>
      </c>
      <c r="S163" s="155">
        <v>0</v>
      </c>
      <c r="T163" s="156">
        <f>S163*H163</f>
        <v>0</v>
      </c>
      <c r="U163" s="32"/>
      <c r="V163" s="32"/>
      <c r="W163" s="32"/>
      <c r="X163" s="32"/>
      <c r="Y163" s="32"/>
      <c r="Z163" s="32"/>
      <c r="AA163" s="32"/>
      <c r="AB163" s="32"/>
      <c r="AC163" s="32"/>
      <c r="AD163" s="32"/>
      <c r="AE163" s="32"/>
      <c r="AR163" s="157" t="s">
        <v>135</v>
      </c>
      <c r="AT163" s="157" t="s">
        <v>131</v>
      </c>
      <c r="AU163" s="157" t="s">
        <v>82</v>
      </c>
      <c r="AY163" s="17" t="s">
        <v>128</v>
      </c>
      <c r="BE163" s="158">
        <f>IF(N163="základní",J163,0)</f>
        <v>0</v>
      </c>
      <c r="BF163" s="158">
        <f>IF(N163="snížená",J163,0)</f>
        <v>0</v>
      </c>
      <c r="BG163" s="158">
        <f>IF(N163="zákl. přenesená",J163,0)</f>
        <v>0</v>
      </c>
      <c r="BH163" s="158">
        <f>IF(N163="sníž. přenesená",J163,0)</f>
        <v>0</v>
      </c>
      <c r="BI163" s="158">
        <f>IF(N163="nulová",J163,0)</f>
        <v>0</v>
      </c>
      <c r="BJ163" s="17" t="s">
        <v>80</v>
      </c>
      <c r="BK163" s="158">
        <f>ROUND(I163*H163,2)</f>
        <v>0</v>
      </c>
      <c r="BL163" s="17" t="s">
        <v>135</v>
      </c>
      <c r="BM163" s="157" t="s">
        <v>249</v>
      </c>
    </row>
    <row r="164" spans="1:65" s="2" customFormat="1" ht="16.5" customHeight="1">
      <c r="A164" s="32"/>
      <c r="B164" s="144"/>
      <c r="C164" s="145" t="s">
        <v>250</v>
      </c>
      <c r="D164" s="145" t="s">
        <v>131</v>
      </c>
      <c r="E164" s="146" t="s">
        <v>251</v>
      </c>
      <c r="F164" s="147" t="s">
        <v>252</v>
      </c>
      <c r="G164" s="148" t="s">
        <v>239</v>
      </c>
      <c r="H164" s="149">
        <v>3</v>
      </c>
      <c r="I164" s="150"/>
      <c r="J164" s="151">
        <f>ROUND(I164*H164,2)</f>
        <v>0</v>
      </c>
      <c r="K164" s="152"/>
      <c r="L164" s="33"/>
      <c r="M164" s="153" t="s">
        <v>1</v>
      </c>
      <c r="N164" s="154" t="s">
        <v>37</v>
      </c>
      <c r="O164" s="58"/>
      <c r="P164" s="155">
        <f>O164*H164</f>
        <v>0</v>
      </c>
      <c r="Q164" s="155">
        <v>0</v>
      </c>
      <c r="R164" s="155">
        <f>Q164*H164</f>
        <v>0</v>
      </c>
      <c r="S164" s="155">
        <v>0</v>
      </c>
      <c r="T164" s="156">
        <f>S164*H164</f>
        <v>0</v>
      </c>
      <c r="U164" s="32"/>
      <c r="V164" s="32"/>
      <c r="W164" s="32"/>
      <c r="X164" s="32"/>
      <c r="Y164" s="32"/>
      <c r="Z164" s="32"/>
      <c r="AA164" s="32"/>
      <c r="AB164" s="32"/>
      <c r="AC164" s="32"/>
      <c r="AD164" s="32"/>
      <c r="AE164" s="32"/>
      <c r="AR164" s="157" t="s">
        <v>135</v>
      </c>
      <c r="AT164" s="157" t="s">
        <v>131</v>
      </c>
      <c r="AU164" s="157" t="s">
        <v>82</v>
      </c>
      <c r="AY164" s="17" t="s">
        <v>128</v>
      </c>
      <c r="BE164" s="158">
        <f>IF(N164="základní",J164,0)</f>
        <v>0</v>
      </c>
      <c r="BF164" s="158">
        <f>IF(N164="snížená",J164,0)</f>
        <v>0</v>
      </c>
      <c r="BG164" s="158">
        <f>IF(N164="zákl. přenesená",J164,0)</f>
        <v>0</v>
      </c>
      <c r="BH164" s="158">
        <f>IF(N164="sníž. přenesená",J164,0)</f>
        <v>0</v>
      </c>
      <c r="BI164" s="158">
        <f>IF(N164="nulová",J164,0)</f>
        <v>0</v>
      </c>
      <c r="BJ164" s="17" t="s">
        <v>80</v>
      </c>
      <c r="BK164" s="158">
        <f>ROUND(I164*H164,2)</f>
        <v>0</v>
      </c>
      <c r="BL164" s="17" t="s">
        <v>135</v>
      </c>
      <c r="BM164" s="157" t="s">
        <v>253</v>
      </c>
    </row>
    <row r="165" spans="2:51" s="13" customFormat="1" ht="11.25">
      <c r="B165" s="159"/>
      <c r="D165" s="160" t="s">
        <v>137</v>
      </c>
      <c r="E165" s="161" t="s">
        <v>1</v>
      </c>
      <c r="F165" s="162" t="s">
        <v>254</v>
      </c>
      <c r="H165" s="163">
        <v>3</v>
      </c>
      <c r="I165" s="164"/>
      <c r="L165" s="159"/>
      <c r="M165" s="165"/>
      <c r="N165" s="166"/>
      <c r="O165" s="166"/>
      <c r="P165" s="166"/>
      <c r="Q165" s="166"/>
      <c r="R165" s="166"/>
      <c r="S165" s="166"/>
      <c r="T165" s="167"/>
      <c r="AT165" s="161" t="s">
        <v>137</v>
      </c>
      <c r="AU165" s="161" t="s">
        <v>82</v>
      </c>
      <c r="AV165" s="13" t="s">
        <v>82</v>
      </c>
      <c r="AW165" s="13" t="s">
        <v>29</v>
      </c>
      <c r="AX165" s="13" t="s">
        <v>80</v>
      </c>
      <c r="AY165" s="161" t="s">
        <v>128</v>
      </c>
    </row>
    <row r="166" spans="1:65" s="2" customFormat="1" ht="24.2" customHeight="1">
      <c r="A166" s="32"/>
      <c r="B166" s="144"/>
      <c r="C166" s="145" t="s">
        <v>255</v>
      </c>
      <c r="D166" s="145" t="s">
        <v>131</v>
      </c>
      <c r="E166" s="146" t="s">
        <v>256</v>
      </c>
      <c r="F166" s="147" t="s">
        <v>257</v>
      </c>
      <c r="G166" s="148" t="s">
        <v>239</v>
      </c>
      <c r="H166" s="149">
        <v>1897.5</v>
      </c>
      <c r="I166" s="150"/>
      <c r="J166" s="151">
        <f>ROUND(I166*H166,2)</f>
        <v>0</v>
      </c>
      <c r="K166" s="152"/>
      <c r="L166" s="33"/>
      <c r="M166" s="153" t="s">
        <v>1</v>
      </c>
      <c r="N166" s="154" t="s">
        <v>37</v>
      </c>
      <c r="O166" s="58"/>
      <c r="P166" s="155">
        <f>O166*H166</f>
        <v>0</v>
      </c>
      <c r="Q166" s="155">
        <v>0</v>
      </c>
      <c r="R166" s="155">
        <f>Q166*H166</f>
        <v>0</v>
      </c>
      <c r="S166" s="155">
        <v>0</v>
      </c>
      <c r="T166" s="156">
        <f>S166*H166</f>
        <v>0</v>
      </c>
      <c r="U166" s="32"/>
      <c r="V166" s="32"/>
      <c r="W166" s="32"/>
      <c r="X166" s="32"/>
      <c r="Y166" s="32"/>
      <c r="Z166" s="32"/>
      <c r="AA166" s="32"/>
      <c r="AB166" s="32"/>
      <c r="AC166" s="32"/>
      <c r="AD166" s="32"/>
      <c r="AE166" s="32"/>
      <c r="AR166" s="157" t="s">
        <v>135</v>
      </c>
      <c r="AT166" s="157" t="s">
        <v>131</v>
      </c>
      <c r="AU166" s="157" t="s">
        <v>82</v>
      </c>
      <c r="AY166" s="17" t="s">
        <v>128</v>
      </c>
      <c r="BE166" s="158">
        <f>IF(N166="základní",J166,0)</f>
        <v>0</v>
      </c>
      <c r="BF166" s="158">
        <f>IF(N166="snížená",J166,0)</f>
        <v>0</v>
      </c>
      <c r="BG166" s="158">
        <f>IF(N166="zákl. přenesená",J166,0)</f>
        <v>0</v>
      </c>
      <c r="BH166" s="158">
        <f>IF(N166="sníž. přenesená",J166,0)</f>
        <v>0</v>
      </c>
      <c r="BI166" s="158">
        <f>IF(N166="nulová",J166,0)</f>
        <v>0</v>
      </c>
      <c r="BJ166" s="17" t="s">
        <v>80</v>
      </c>
      <c r="BK166" s="158">
        <f>ROUND(I166*H166,2)</f>
        <v>0</v>
      </c>
      <c r="BL166" s="17" t="s">
        <v>135</v>
      </c>
      <c r="BM166" s="157" t="s">
        <v>258</v>
      </c>
    </row>
    <row r="167" spans="2:51" s="13" customFormat="1" ht="11.25">
      <c r="B167" s="159"/>
      <c r="D167" s="160" t="s">
        <v>137</v>
      </c>
      <c r="E167" s="161" t="s">
        <v>1</v>
      </c>
      <c r="F167" s="162" t="s">
        <v>259</v>
      </c>
      <c r="H167" s="163">
        <v>1897.5</v>
      </c>
      <c r="I167" s="164"/>
      <c r="L167" s="159"/>
      <c r="M167" s="165"/>
      <c r="N167" s="166"/>
      <c r="O167" s="166"/>
      <c r="P167" s="166"/>
      <c r="Q167" s="166"/>
      <c r="R167" s="166"/>
      <c r="S167" s="166"/>
      <c r="T167" s="167"/>
      <c r="AT167" s="161" t="s">
        <v>137</v>
      </c>
      <c r="AU167" s="161" t="s">
        <v>82</v>
      </c>
      <c r="AV167" s="13" t="s">
        <v>82</v>
      </c>
      <c r="AW167" s="13" t="s">
        <v>29</v>
      </c>
      <c r="AX167" s="13" t="s">
        <v>80</v>
      </c>
      <c r="AY167" s="161" t="s">
        <v>128</v>
      </c>
    </row>
    <row r="168" spans="1:65" s="2" customFormat="1" ht="16.5" customHeight="1">
      <c r="A168" s="32"/>
      <c r="B168" s="144"/>
      <c r="C168" s="168" t="s">
        <v>260</v>
      </c>
      <c r="D168" s="168" t="s">
        <v>261</v>
      </c>
      <c r="E168" s="169" t="s">
        <v>262</v>
      </c>
      <c r="F168" s="170" t="s">
        <v>263</v>
      </c>
      <c r="G168" s="171" t="s">
        <v>239</v>
      </c>
      <c r="H168" s="172">
        <v>4678.2</v>
      </c>
      <c r="I168" s="173"/>
      <c r="J168" s="174">
        <f>ROUND(I168*H168,2)</f>
        <v>0</v>
      </c>
      <c r="K168" s="175"/>
      <c r="L168" s="176"/>
      <c r="M168" s="177" t="s">
        <v>1</v>
      </c>
      <c r="N168" s="178" t="s">
        <v>37</v>
      </c>
      <c r="O168" s="58"/>
      <c r="P168" s="155">
        <f>O168*H168</f>
        <v>0</v>
      </c>
      <c r="Q168" s="155">
        <v>1</v>
      </c>
      <c r="R168" s="155">
        <f>Q168*H168</f>
        <v>4678.2</v>
      </c>
      <c r="S168" s="155">
        <v>0</v>
      </c>
      <c r="T168" s="156">
        <f>S168*H168</f>
        <v>0</v>
      </c>
      <c r="U168" s="32"/>
      <c r="V168" s="32"/>
      <c r="W168" s="32"/>
      <c r="X168" s="32"/>
      <c r="Y168" s="32"/>
      <c r="Z168" s="32"/>
      <c r="AA168" s="32"/>
      <c r="AB168" s="32"/>
      <c r="AC168" s="32"/>
      <c r="AD168" s="32"/>
      <c r="AE168" s="32"/>
      <c r="AR168" s="157" t="s">
        <v>168</v>
      </c>
      <c r="AT168" s="157" t="s">
        <v>261</v>
      </c>
      <c r="AU168" s="157" t="s">
        <v>82</v>
      </c>
      <c r="AY168" s="17" t="s">
        <v>128</v>
      </c>
      <c r="BE168" s="158">
        <f>IF(N168="základní",J168,0)</f>
        <v>0</v>
      </c>
      <c r="BF168" s="158">
        <f>IF(N168="snížená",J168,0)</f>
        <v>0</v>
      </c>
      <c r="BG168" s="158">
        <f>IF(N168="zákl. přenesená",J168,0)</f>
        <v>0</v>
      </c>
      <c r="BH168" s="158">
        <f>IF(N168="sníž. přenesená",J168,0)</f>
        <v>0</v>
      </c>
      <c r="BI168" s="158">
        <f>IF(N168="nulová",J168,0)</f>
        <v>0</v>
      </c>
      <c r="BJ168" s="17" t="s">
        <v>80</v>
      </c>
      <c r="BK168" s="158">
        <f>ROUND(I168*H168,2)</f>
        <v>0</v>
      </c>
      <c r="BL168" s="17" t="s">
        <v>135</v>
      </c>
      <c r="BM168" s="157" t="s">
        <v>264</v>
      </c>
    </row>
    <row r="169" spans="2:51" s="13" customFormat="1" ht="11.25">
      <c r="B169" s="159"/>
      <c r="D169" s="160" t="s">
        <v>137</v>
      </c>
      <c r="E169" s="161" t="s">
        <v>1</v>
      </c>
      <c r="F169" s="162" t="s">
        <v>265</v>
      </c>
      <c r="H169" s="163">
        <v>4678.2</v>
      </c>
      <c r="I169" s="164"/>
      <c r="L169" s="159"/>
      <c r="M169" s="165"/>
      <c r="N169" s="166"/>
      <c r="O169" s="166"/>
      <c r="P169" s="166"/>
      <c r="Q169" s="166"/>
      <c r="R169" s="166"/>
      <c r="S169" s="166"/>
      <c r="T169" s="167"/>
      <c r="AT169" s="161" t="s">
        <v>137</v>
      </c>
      <c r="AU169" s="161" t="s">
        <v>82</v>
      </c>
      <c r="AV169" s="13" t="s">
        <v>82</v>
      </c>
      <c r="AW169" s="13" t="s">
        <v>29</v>
      </c>
      <c r="AX169" s="13" t="s">
        <v>80</v>
      </c>
      <c r="AY169" s="161" t="s">
        <v>128</v>
      </c>
    </row>
    <row r="170" spans="1:65" s="2" customFormat="1" ht="16.5" customHeight="1">
      <c r="A170" s="32"/>
      <c r="B170" s="144"/>
      <c r="C170" s="168" t="s">
        <v>266</v>
      </c>
      <c r="D170" s="168" t="s">
        <v>261</v>
      </c>
      <c r="E170" s="169" t="s">
        <v>267</v>
      </c>
      <c r="F170" s="170" t="s">
        <v>268</v>
      </c>
      <c r="G170" s="171" t="s">
        <v>239</v>
      </c>
      <c r="H170" s="172">
        <v>60.84</v>
      </c>
      <c r="I170" s="173"/>
      <c r="J170" s="174">
        <f>ROUND(I170*H170,2)</f>
        <v>0</v>
      </c>
      <c r="K170" s="175"/>
      <c r="L170" s="176"/>
      <c r="M170" s="177" t="s">
        <v>1</v>
      </c>
      <c r="N170" s="178" t="s">
        <v>37</v>
      </c>
      <c r="O170" s="58"/>
      <c r="P170" s="155">
        <f>O170*H170</f>
        <v>0</v>
      </c>
      <c r="Q170" s="155">
        <v>1</v>
      </c>
      <c r="R170" s="155">
        <f>Q170*H170</f>
        <v>60.84</v>
      </c>
      <c r="S170" s="155">
        <v>0</v>
      </c>
      <c r="T170" s="156">
        <f>S170*H170</f>
        <v>0</v>
      </c>
      <c r="U170" s="32"/>
      <c r="V170" s="32"/>
      <c r="W170" s="32"/>
      <c r="X170" s="32"/>
      <c r="Y170" s="32"/>
      <c r="Z170" s="32"/>
      <c r="AA170" s="32"/>
      <c r="AB170" s="32"/>
      <c r="AC170" s="32"/>
      <c r="AD170" s="32"/>
      <c r="AE170" s="32"/>
      <c r="AR170" s="157" t="s">
        <v>168</v>
      </c>
      <c r="AT170" s="157" t="s">
        <v>261</v>
      </c>
      <c r="AU170" s="157" t="s">
        <v>82</v>
      </c>
      <c r="AY170" s="17" t="s">
        <v>128</v>
      </c>
      <c r="BE170" s="158">
        <f>IF(N170="základní",J170,0)</f>
        <v>0</v>
      </c>
      <c r="BF170" s="158">
        <f>IF(N170="snížená",J170,0)</f>
        <v>0</v>
      </c>
      <c r="BG170" s="158">
        <f>IF(N170="zákl. přenesená",J170,0)</f>
        <v>0</v>
      </c>
      <c r="BH170" s="158">
        <f>IF(N170="sníž. přenesená",J170,0)</f>
        <v>0</v>
      </c>
      <c r="BI170" s="158">
        <f>IF(N170="nulová",J170,0)</f>
        <v>0</v>
      </c>
      <c r="BJ170" s="17" t="s">
        <v>80</v>
      </c>
      <c r="BK170" s="158">
        <f>ROUND(I170*H170,2)</f>
        <v>0</v>
      </c>
      <c r="BL170" s="17" t="s">
        <v>135</v>
      </c>
      <c r="BM170" s="157" t="s">
        <v>269</v>
      </c>
    </row>
    <row r="171" spans="2:51" s="13" customFormat="1" ht="11.25">
      <c r="B171" s="159"/>
      <c r="D171" s="160" t="s">
        <v>137</v>
      </c>
      <c r="E171" s="161" t="s">
        <v>1</v>
      </c>
      <c r="F171" s="162" t="s">
        <v>270</v>
      </c>
      <c r="H171" s="163">
        <v>60.84</v>
      </c>
      <c r="I171" s="164"/>
      <c r="L171" s="159"/>
      <c r="M171" s="165"/>
      <c r="N171" s="166"/>
      <c r="O171" s="166"/>
      <c r="P171" s="166"/>
      <c r="Q171" s="166"/>
      <c r="R171" s="166"/>
      <c r="S171" s="166"/>
      <c r="T171" s="167"/>
      <c r="AT171" s="161" t="s">
        <v>137</v>
      </c>
      <c r="AU171" s="161" t="s">
        <v>82</v>
      </c>
      <c r="AV171" s="13" t="s">
        <v>82</v>
      </c>
      <c r="AW171" s="13" t="s">
        <v>29</v>
      </c>
      <c r="AX171" s="13" t="s">
        <v>80</v>
      </c>
      <c r="AY171" s="161" t="s">
        <v>128</v>
      </c>
    </row>
    <row r="172" spans="1:65" s="2" customFormat="1" ht="24.2" customHeight="1">
      <c r="A172" s="32"/>
      <c r="B172" s="144"/>
      <c r="C172" s="168" t="s">
        <v>271</v>
      </c>
      <c r="D172" s="168" t="s">
        <v>261</v>
      </c>
      <c r="E172" s="169" t="s">
        <v>272</v>
      </c>
      <c r="F172" s="170" t="s">
        <v>273</v>
      </c>
      <c r="G172" s="171" t="s">
        <v>185</v>
      </c>
      <c r="H172" s="172">
        <v>110</v>
      </c>
      <c r="I172" s="173"/>
      <c r="J172" s="174">
        <f>ROUND(I172*H172,2)</f>
        <v>0</v>
      </c>
      <c r="K172" s="175"/>
      <c r="L172" s="176"/>
      <c r="M172" s="177" t="s">
        <v>1</v>
      </c>
      <c r="N172" s="178" t="s">
        <v>37</v>
      </c>
      <c r="O172" s="58"/>
      <c r="P172" s="155">
        <f>O172*H172</f>
        <v>0</v>
      </c>
      <c r="Q172" s="155">
        <v>0.28048</v>
      </c>
      <c r="R172" s="155">
        <f>Q172*H172</f>
        <v>30.852800000000002</v>
      </c>
      <c r="S172" s="155">
        <v>0</v>
      </c>
      <c r="T172" s="156">
        <f>S172*H172</f>
        <v>0</v>
      </c>
      <c r="U172" s="32"/>
      <c r="V172" s="32"/>
      <c r="W172" s="32"/>
      <c r="X172" s="32"/>
      <c r="Y172" s="32"/>
      <c r="Z172" s="32"/>
      <c r="AA172" s="32"/>
      <c r="AB172" s="32"/>
      <c r="AC172" s="32"/>
      <c r="AD172" s="32"/>
      <c r="AE172" s="32"/>
      <c r="AR172" s="157" t="s">
        <v>168</v>
      </c>
      <c r="AT172" s="157" t="s">
        <v>261</v>
      </c>
      <c r="AU172" s="157" t="s">
        <v>82</v>
      </c>
      <c r="AY172" s="17" t="s">
        <v>128</v>
      </c>
      <c r="BE172" s="158">
        <f>IF(N172="základní",J172,0)</f>
        <v>0</v>
      </c>
      <c r="BF172" s="158">
        <f>IF(N172="snížená",J172,0)</f>
        <v>0</v>
      </c>
      <c r="BG172" s="158">
        <f>IF(N172="zákl. přenesená",J172,0)</f>
        <v>0</v>
      </c>
      <c r="BH172" s="158">
        <f>IF(N172="sníž. přenesená",J172,0)</f>
        <v>0</v>
      </c>
      <c r="BI172" s="158">
        <f>IF(N172="nulová",J172,0)</f>
        <v>0</v>
      </c>
      <c r="BJ172" s="17" t="s">
        <v>80</v>
      </c>
      <c r="BK172" s="158">
        <f>ROUND(I172*H172,2)</f>
        <v>0</v>
      </c>
      <c r="BL172" s="17" t="s">
        <v>135</v>
      </c>
      <c r="BM172" s="157" t="s">
        <v>274</v>
      </c>
    </row>
    <row r="173" spans="1:65" s="2" customFormat="1" ht="16.5" customHeight="1">
      <c r="A173" s="32"/>
      <c r="B173" s="144"/>
      <c r="C173" s="168" t="s">
        <v>275</v>
      </c>
      <c r="D173" s="168" t="s">
        <v>261</v>
      </c>
      <c r="E173" s="169" t="s">
        <v>276</v>
      </c>
      <c r="F173" s="170" t="s">
        <v>277</v>
      </c>
      <c r="G173" s="171" t="s">
        <v>185</v>
      </c>
      <c r="H173" s="172">
        <v>40</v>
      </c>
      <c r="I173" s="173"/>
      <c r="J173" s="174">
        <f>ROUND(I173*H173,2)</f>
        <v>0</v>
      </c>
      <c r="K173" s="175"/>
      <c r="L173" s="176"/>
      <c r="M173" s="177" t="s">
        <v>1</v>
      </c>
      <c r="N173" s="178" t="s">
        <v>37</v>
      </c>
      <c r="O173" s="58"/>
      <c r="P173" s="155">
        <f>O173*H173</f>
        <v>0</v>
      </c>
      <c r="Q173" s="155">
        <v>0.01004</v>
      </c>
      <c r="R173" s="155">
        <f>Q173*H173</f>
        <v>0.4016</v>
      </c>
      <c r="S173" s="155">
        <v>0</v>
      </c>
      <c r="T173" s="156">
        <f>S173*H173</f>
        <v>0</v>
      </c>
      <c r="U173" s="32"/>
      <c r="V173" s="32"/>
      <c r="W173" s="32"/>
      <c r="X173" s="32"/>
      <c r="Y173" s="32"/>
      <c r="Z173" s="32"/>
      <c r="AA173" s="32"/>
      <c r="AB173" s="32"/>
      <c r="AC173" s="32"/>
      <c r="AD173" s="32"/>
      <c r="AE173" s="32"/>
      <c r="AR173" s="157" t="s">
        <v>168</v>
      </c>
      <c r="AT173" s="157" t="s">
        <v>261</v>
      </c>
      <c r="AU173" s="157" t="s">
        <v>82</v>
      </c>
      <c r="AY173" s="17" t="s">
        <v>128</v>
      </c>
      <c r="BE173" s="158">
        <f>IF(N173="základní",J173,0)</f>
        <v>0</v>
      </c>
      <c r="BF173" s="158">
        <f>IF(N173="snížená",J173,0)</f>
        <v>0</v>
      </c>
      <c r="BG173" s="158">
        <f>IF(N173="zákl. přenesená",J173,0)</f>
        <v>0</v>
      </c>
      <c r="BH173" s="158">
        <f>IF(N173="sníž. přenesená",J173,0)</f>
        <v>0</v>
      </c>
      <c r="BI173" s="158">
        <f>IF(N173="nulová",J173,0)</f>
        <v>0</v>
      </c>
      <c r="BJ173" s="17" t="s">
        <v>80</v>
      </c>
      <c r="BK173" s="158">
        <f>ROUND(I173*H173,2)</f>
        <v>0</v>
      </c>
      <c r="BL173" s="17" t="s">
        <v>135</v>
      </c>
      <c r="BM173" s="157" t="s">
        <v>278</v>
      </c>
    </row>
    <row r="174" spans="1:65" s="2" customFormat="1" ht="24.2" customHeight="1">
      <c r="A174" s="32"/>
      <c r="B174" s="144"/>
      <c r="C174" s="168" t="s">
        <v>279</v>
      </c>
      <c r="D174" s="168" t="s">
        <v>261</v>
      </c>
      <c r="E174" s="169" t="s">
        <v>280</v>
      </c>
      <c r="F174" s="170" t="s">
        <v>281</v>
      </c>
      <c r="G174" s="171" t="s">
        <v>185</v>
      </c>
      <c r="H174" s="172">
        <v>64</v>
      </c>
      <c r="I174" s="173"/>
      <c r="J174" s="174">
        <f>ROUND(I174*H174,2)</f>
        <v>0</v>
      </c>
      <c r="K174" s="175"/>
      <c r="L174" s="176"/>
      <c r="M174" s="177" t="s">
        <v>1</v>
      </c>
      <c r="N174" s="178" t="s">
        <v>37</v>
      </c>
      <c r="O174" s="58"/>
      <c r="P174" s="155">
        <f>O174*H174</f>
        <v>0</v>
      </c>
      <c r="Q174" s="155">
        <v>0.00123</v>
      </c>
      <c r="R174" s="155">
        <f>Q174*H174</f>
        <v>0.07872</v>
      </c>
      <c r="S174" s="155">
        <v>0</v>
      </c>
      <c r="T174" s="156">
        <f>S174*H174</f>
        <v>0</v>
      </c>
      <c r="U174" s="32"/>
      <c r="V174" s="32"/>
      <c r="W174" s="32"/>
      <c r="X174" s="32"/>
      <c r="Y174" s="32"/>
      <c r="Z174" s="32"/>
      <c r="AA174" s="32"/>
      <c r="AB174" s="32"/>
      <c r="AC174" s="32"/>
      <c r="AD174" s="32"/>
      <c r="AE174" s="32"/>
      <c r="AR174" s="157" t="s">
        <v>168</v>
      </c>
      <c r="AT174" s="157" t="s">
        <v>261</v>
      </c>
      <c r="AU174" s="157" t="s">
        <v>82</v>
      </c>
      <c r="AY174" s="17" t="s">
        <v>128</v>
      </c>
      <c r="BE174" s="158">
        <f>IF(N174="základní",J174,0)</f>
        <v>0</v>
      </c>
      <c r="BF174" s="158">
        <f>IF(N174="snížená",J174,0)</f>
        <v>0</v>
      </c>
      <c r="BG174" s="158">
        <f>IF(N174="zákl. přenesená",J174,0)</f>
        <v>0</v>
      </c>
      <c r="BH174" s="158">
        <f>IF(N174="sníž. přenesená",J174,0)</f>
        <v>0</v>
      </c>
      <c r="BI174" s="158">
        <f>IF(N174="nulová",J174,0)</f>
        <v>0</v>
      </c>
      <c r="BJ174" s="17" t="s">
        <v>80</v>
      </c>
      <c r="BK174" s="158">
        <f>ROUND(I174*H174,2)</f>
        <v>0</v>
      </c>
      <c r="BL174" s="17" t="s">
        <v>135</v>
      </c>
      <c r="BM174" s="157" t="s">
        <v>282</v>
      </c>
    </row>
    <row r="175" spans="2:51" s="13" customFormat="1" ht="11.25">
      <c r="B175" s="159"/>
      <c r="D175" s="160" t="s">
        <v>137</v>
      </c>
      <c r="E175" s="161" t="s">
        <v>1</v>
      </c>
      <c r="F175" s="162" t="s">
        <v>283</v>
      </c>
      <c r="H175" s="163">
        <v>64</v>
      </c>
      <c r="I175" s="164"/>
      <c r="L175" s="159"/>
      <c r="M175" s="165"/>
      <c r="N175" s="166"/>
      <c r="O175" s="166"/>
      <c r="P175" s="166"/>
      <c r="Q175" s="166"/>
      <c r="R175" s="166"/>
      <c r="S175" s="166"/>
      <c r="T175" s="167"/>
      <c r="AT175" s="161" t="s">
        <v>137</v>
      </c>
      <c r="AU175" s="161" t="s">
        <v>82</v>
      </c>
      <c r="AV175" s="13" t="s">
        <v>82</v>
      </c>
      <c r="AW175" s="13" t="s">
        <v>29</v>
      </c>
      <c r="AX175" s="13" t="s">
        <v>80</v>
      </c>
      <c r="AY175" s="161" t="s">
        <v>128</v>
      </c>
    </row>
    <row r="176" spans="1:65" s="2" customFormat="1" ht="24.2" customHeight="1">
      <c r="A176" s="32"/>
      <c r="B176" s="144"/>
      <c r="C176" s="168" t="s">
        <v>284</v>
      </c>
      <c r="D176" s="168" t="s">
        <v>261</v>
      </c>
      <c r="E176" s="169" t="s">
        <v>285</v>
      </c>
      <c r="F176" s="170" t="s">
        <v>286</v>
      </c>
      <c r="G176" s="171" t="s">
        <v>185</v>
      </c>
      <c r="H176" s="172">
        <v>48</v>
      </c>
      <c r="I176" s="173"/>
      <c r="J176" s="174">
        <f>ROUND(I176*H176,2)</f>
        <v>0</v>
      </c>
      <c r="K176" s="175"/>
      <c r="L176" s="176"/>
      <c r="M176" s="177" t="s">
        <v>1</v>
      </c>
      <c r="N176" s="178" t="s">
        <v>37</v>
      </c>
      <c r="O176" s="58"/>
      <c r="P176" s="155">
        <f>O176*H176</f>
        <v>0</v>
      </c>
      <c r="Q176" s="155">
        <v>0.00105</v>
      </c>
      <c r="R176" s="155">
        <f>Q176*H176</f>
        <v>0.0504</v>
      </c>
      <c r="S176" s="155">
        <v>0</v>
      </c>
      <c r="T176" s="156">
        <f>S176*H176</f>
        <v>0</v>
      </c>
      <c r="U176" s="32"/>
      <c r="V176" s="32"/>
      <c r="W176" s="32"/>
      <c r="X176" s="32"/>
      <c r="Y176" s="32"/>
      <c r="Z176" s="32"/>
      <c r="AA176" s="32"/>
      <c r="AB176" s="32"/>
      <c r="AC176" s="32"/>
      <c r="AD176" s="32"/>
      <c r="AE176" s="32"/>
      <c r="AR176" s="157" t="s">
        <v>168</v>
      </c>
      <c r="AT176" s="157" t="s">
        <v>261</v>
      </c>
      <c r="AU176" s="157" t="s">
        <v>82</v>
      </c>
      <c r="AY176" s="17" t="s">
        <v>128</v>
      </c>
      <c r="BE176" s="158">
        <f>IF(N176="základní",J176,0)</f>
        <v>0</v>
      </c>
      <c r="BF176" s="158">
        <f>IF(N176="snížená",J176,0)</f>
        <v>0</v>
      </c>
      <c r="BG176" s="158">
        <f>IF(N176="zákl. přenesená",J176,0)</f>
        <v>0</v>
      </c>
      <c r="BH176" s="158">
        <f>IF(N176="sníž. přenesená",J176,0)</f>
        <v>0</v>
      </c>
      <c r="BI176" s="158">
        <f>IF(N176="nulová",J176,0)</f>
        <v>0</v>
      </c>
      <c r="BJ176" s="17" t="s">
        <v>80</v>
      </c>
      <c r="BK176" s="158">
        <f>ROUND(I176*H176,2)</f>
        <v>0</v>
      </c>
      <c r="BL176" s="17" t="s">
        <v>135</v>
      </c>
      <c r="BM176" s="157" t="s">
        <v>287</v>
      </c>
    </row>
    <row r="177" spans="2:51" s="13" customFormat="1" ht="11.25">
      <c r="B177" s="159"/>
      <c r="D177" s="160" t="s">
        <v>137</v>
      </c>
      <c r="E177" s="161" t="s">
        <v>1</v>
      </c>
      <c r="F177" s="162" t="s">
        <v>288</v>
      </c>
      <c r="H177" s="163">
        <v>48</v>
      </c>
      <c r="I177" s="164"/>
      <c r="L177" s="159"/>
      <c r="M177" s="165"/>
      <c r="N177" s="166"/>
      <c r="O177" s="166"/>
      <c r="P177" s="166"/>
      <c r="Q177" s="166"/>
      <c r="R177" s="166"/>
      <c r="S177" s="166"/>
      <c r="T177" s="167"/>
      <c r="AT177" s="161" t="s">
        <v>137</v>
      </c>
      <c r="AU177" s="161" t="s">
        <v>82</v>
      </c>
      <c r="AV177" s="13" t="s">
        <v>82</v>
      </c>
      <c r="AW177" s="13" t="s">
        <v>29</v>
      </c>
      <c r="AX177" s="13" t="s">
        <v>80</v>
      </c>
      <c r="AY177" s="161" t="s">
        <v>128</v>
      </c>
    </row>
    <row r="178" spans="1:65" s="2" customFormat="1" ht="24.2" customHeight="1">
      <c r="A178" s="32"/>
      <c r="B178" s="144"/>
      <c r="C178" s="168" t="s">
        <v>289</v>
      </c>
      <c r="D178" s="168" t="s">
        <v>261</v>
      </c>
      <c r="E178" s="169" t="s">
        <v>290</v>
      </c>
      <c r="F178" s="170" t="s">
        <v>291</v>
      </c>
      <c r="G178" s="171" t="s">
        <v>185</v>
      </c>
      <c r="H178" s="172">
        <v>72</v>
      </c>
      <c r="I178" s="173"/>
      <c r="J178" s="174">
        <f>ROUND(I178*H178,2)</f>
        <v>0</v>
      </c>
      <c r="K178" s="175"/>
      <c r="L178" s="176"/>
      <c r="M178" s="177" t="s">
        <v>1</v>
      </c>
      <c r="N178" s="178" t="s">
        <v>37</v>
      </c>
      <c r="O178" s="58"/>
      <c r="P178" s="155">
        <f>O178*H178</f>
        <v>0</v>
      </c>
      <c r="Q178" s="155">
        <v>0.00123</v>
      </c>
      <c r="R178" s="155">
        <f>Q178*H178</f>
        <v>0.08856</v>
      </c>
      <c r="S178" s="155">
        <v>0</v>
      </c>
      <c r="T178" s="156">
        <f>S178*H178</f>
        <v>0</v>
      </c>
      <c r="U178" s="32"/>
      <c r="V178" s="32"/>
      <c r="W178" s="32"/>
      <c r="X178" s="32"/>
      <c r="Y178" s="32"/>
      <c r="Z178" s="32"/>
      <c r="AA178" s="32"/>
      <c r="AB178" s="32"/>
      <c r="AC178" s="32"/>
      <c r="AD178" s="32"/>
      <c r="AE178" s="32"/>
      <c r="AR178" s="157" t="s">
        <v>168</v>
      </c>
      <c r="AT178" s="157" t="s">
        <v>261</v>
      </c>
      <c r="AU178" s="157" t="s">
        <v>82</v>
      </c>
      <c r="AY178" s="17" t="s">
        <v>128</v>
      </c>
      <c r="BE178" s="158">
        <f>IF(N178="základní",J178,0)</f>
        <v>0</v>
      </c>
      <c r="BF178" s="158">
        <f>IF(N178="snížená",J178,0)</f>
        <v>0</v>
      </c>
      <c r="BG178" s="158">
        <f>IF(N178="zákl. přenesená",J178,0)</f>
        <v>0</v>
      </c>
      <c r="BH178" s="158">
        <f>IF(N178="sníž. přenesená",J178,0)</f>
        <v>0</v>
      </c>
      <c r="BI178" s="158">
        <f>IF(N178="nulová",J178,0)</f>
        <v>0</v>
      </c>
      <c r="BJ178" s="17" t="s">
        <v>80</v>
      </c>
      <c r="BK178" s="158">
        <f>ROUND(I178*H178,2)</f>
        <v>0</v>
      </c>
      <c r="BL178" s="17" t="s">
        <v>135</v>
      </c>
      <c r="BM178" s="157" t="s">
        <v>292</v>
      </c>
    </row>
    <row r="179" spans="2:51" s="13" customFormat="1" ht="11.25">
      <c r="B179" s="159"/>
      <c r="D179" s="160" t="s">
        <v>137</v>
      </c>
      <c r="E179" s="161" t="s">
        <v>1</v>
      </c>
      <c r="F179" s="162" t="s">
        <v>293</v>
      </c>
      <c r="H179" s="163">
        <v>72</v>
      </c>
      <c r="I179" s="164"/>
      <c r="L179" s="159"/>
      <c r="M179" s="165"/>
      <c r="N179" s="166"/>
      <c r="O179" s="166"/>
      <c r="P179" s="166"/>
      <c r="Q179" s="166"/>
      <c r="R179" s="166"/>
      <c r="S179" s="166"/>
      <c r="T179" s="167"/>
      <c r="AT179" s="161" t="s">
        <v>137</v>
      </c>
      <c r="AU179" s="161" t="s">
        <v>82</v>
      </c>
      <c r="AV179" s="13" t="s">
        <v>82</v>
      </c>
      <c r="AW179" s="13" t="s">
        <v>29</v>
      </c>
      <c r="AX179" s="13" t="s">
        <v>80</v>
      </c>
      <c r="AY179" s="161" t="s">
        <v>128</v>
      </c>
    </row>
    <row r="180" spans="1:65" s="2" customFormat="1" ht="24.2" customHeight="1">
      <c r="A180" s="32"/>
      <c r="B180" s="144"/>
      <c r="C180" s="168" t="s">
        <v>294</v>
      </c>
      <c r="D180" s="168" t="s">
        <v>261</v>
      </c>
      <c r="E180" s="169" t="s">
        <v>295</v>
      </c>
      <c r="F180" s="170" t="s">
        <v>296</v>
      </c>
      <c r="G180" s="171" t="s">
        <v>185</v>
      </c>
      <c r="H180" s="172">
        <v>304</v>
      </c>
      <c r="I180" s="173"/>
      <c r="J180" s="174">
        <f>ROUND(I180*H180,2)</f>
        <v>0</v>
      </c>
      <c r="K180" s="175"/>
      <c r="L180" s="176"/>
      <c r="M180" s="177" t="s">
        <v>1</v>
      </c>
      <c r="N180" s="178" t="s">
        <v>37</v>
      </c>
      <c r="O180" s="58"/>
      <c r="P180" s="155">
        <f>O180*H180</f>
        <v>0</v>
      </c>
      <c r="Q180" s="155">
        <v>0.00111</v>
      </c>
      <c r="R180" s="155">
        <f>Q180*H180</f>
        <v>0.33744</v>
      </c>
      <c r="S180" s="155">
        <v>0</v>
      </c>
      <c r="T180" s="156">
        <f>S180*H180</f>
        <v>0</v>
      </c>
      <c r="U180" s="32"/>
      <c r="V180" s="32"/>
      <c r="W180" s="32"/>
      <c r="X180" s="32"/>
      <c r="Y180" s="32"/>
      <c r="Z180" s="32"/>
      <c r="AA180" s="32"/>
      <c r="AB180" s="32"/>
      <c r="AC180" s="32"/>
      <c r="AD180" s="32"/>
      <c r="AE180" s="32"/>
      <c r="AR180" s="157" t="s">
        <v>168</v>
      </c>
      <c r="AT180" s="157" t="s">
        <v>261</v>
      </c>
      <c r="AU180" s="157" t="s">
        <v>82</v>
      </c>
      <c r="AY180" s="17" t="s">
        <v>128</v>
      </c>
      <c r="BE180" s="158">
        <f>IF(N180="základní",J180,0)</f>
        <v>0</v>
      </c>
      <c r="BF180" s="158">
        <f>IF(N180="snížená",J180,0)</f>
        <v>0</v>
      </c>
      <c r="BG180" s="158">
        <f>IF(N180="zákl. přenesená",J180,0)</f>
        <v>0</v>
      </c>
      <c r="BH180" s="158">
        <f>IF(N180="sníž. přenesená",J180,0)</f>
        <v>0</v>
      </c>
      <c r="BI180" s="158">
        <f>IF(N180="nulová",J180,0)</f>
        <v>0</v>
      </c>
      <c r="BJ180" s="17" t="s">
        <v>80</v>
      </c>
      <c r="BK180" s="158">
        <f>ROUND(I180*H180,2)</f>
        <v>0</v>
      </c>
      <c r="BL180" s="17" t="s">
        <v>135</v>
      </c>
      <c r="BM180" s="157" t="s">
        <v>297</v>
      </c>
    </row>
    <row r="181" spans="2:51" s="13" customFormat="1" ht="11.25">
      <c r="B181" s="159"/>
      <c r="D181" s="160" t="s">
        <v>137</v>
      </c>
      <c r="E181" s="161" t="s">
        <v>1</v>
      </c>
      <c r="F181" s="162" t="s">
        <v>298</v>
      </c>
      <c r="H181" s="163">
        <v>304</v>
      </c>
      <c r="I181" s="164"/>
      <c r="L181" s="159"/>
      <c r="M181" s="165"/>
      <c r="N181" s="166"/>
      <c r="O181" s="166"/>
      <c r="P181" s="166"/>
      <c r="Q181" s="166"/>
      <c r="R181" s="166"/>
      <c r="S181" s="166"/>
      <c r="T181" s="167"/>
      <c r="AT181" s="161" t="s">
        <v>137</v>
      </c>
      <c r="AU181" s="161" t="s">
        <v>82</v>
      </c>
      <c r="AV181" s="13" t="s">
        <v>82</v>
      </c>
      <c r="AW181" s="13" t="s">
        <v>29</v>
      </c>
      <c r="AX181" s="13" t="s">
        <v>80</v>
      </c>
      <c r="AY181" s="161" t="s">
        <v>128</v>
      </c>
    </row>
    <row r="182" spans="2:63" s="12" customFormat="1" ht="25.9" customHeight="1">
      <c r="B182" s="131"/>
      <c r="D182" s="132" t="s">
        <v>71</v>
      </c>
      <c r="E182" s="133" t="s">
        <v>299</v>
      </c>
      <c r="F182" s="133" t="s">
        <v>300</v>
      </c>
      <c r="I182" s="134"/>
      <c r="J182" s="135">
        <f>BK182</f>
        <v>0</v>
      </c>
      <c r="L182" s="131"/>
      <c r="M182" s="136"/>
      <c r="N182" s="137"/>
      <c r="O182" s="137"/>
      <c r="P182" s="138">
        <f>SUM(P183:P202)</f>
        <v>0</v>
      </c>
      <c r="Q182" s="137"/>
      <c r="R182" s="138">
        <f>SUM(R183:R202)</f>
        <v>0</v>
      </c>
      <c r="S182" s="137"/>
      <c r="T182" s="139">
        <f>SUM(T183:T202)</f>
        <v>0</v>
      </c>
      <c r="AR182" s="132" t="s">
        <v>135</v>
      </c>
      <c r="AT182" s="140" t="s">
        <v>71</v>
      </c>
      <c r="AU182" s="140" t="s">
        <v>72</v>
      </c>
      <c r="AY182" s="132" t="s">
        <v>128</v>
      </c>
      <c r="BK182" s="141">
        <f>SUM(BK183:BK202)</f>
        <v>0</v>
      </c>
    </row>
    <row r="183" spans="1:65" s="2" customFormat="1" ht="37.9" customHeight="1">
      <c r="A183" s="32"/>
      <c r="B183" s="144"/>
      <c r="C183" s="145" t="s">
        <v>301</v>
      </c>
      <c r="D183" s="145" t="s">
        <v>131</v>
      </c>
      <c r="E183" s="146" t="s">
        <v>302</v>
      </c>
      <c r="F183" s="147" t="s">
        <v>303</v>
      </c>
      <c r="G183" s="148" t="s">
        <v>239</v>
      </c>
      <c r="H183" s="149">
        <v>4691.1</v>
      </c>
      <c r="I183" s="150"/>
      <c r="J183" s="151">
        <f>ROUND(I183*H183,2)</f>
        <v>0</v>
      </c>
      <c r="K183" s="152"/>
      <c r="L183" s="33"/>
      <c r="M183" s="153" t="s">
        <v>1</v>
      </c>
      <c r="N183" s="154" t="s">
        <v>37</v>
      </c>
      <c r="O183" s="58"/>
      <c r="P183" s="155">
        <f>O183*H183</f>
        <v>0</v>
      </c>
      <c r="Q183" s="155">
        <v>0</v>
      </c>
      <c r="R183" s="155">
        <f>Q183*H183</f>
        <v>0</v>
      </c>
      <c r="S183" s="155">
        <v>0</v>
      </c>
      <c r="T183" s="156">
        <f>S183*H183</f>
        <v>0</v>
      </c>
      <c r="U183" s="32"/>
      <c r="V183" s="32"/>
      <c r="W183" s="32"/>
      <c r="X183" s="32"/>
      <c r="Y183" s="32"/>
      <c r="Z183" s="32"/>
      <c r="AA183" s="32"/>
      <c r="AB183" s="32"/>
      <c r="AC183" s="32"/>
      <c r="AD183" s="32"/>
      <c r="AE183" s="32"/>
      <c r="AR183" s="157" t="s">
        <v>304</v>
      </c>
      <c r="AT183" s="157" t="s">
        <v>131</v>
      </c>
      <c r="AU183" s="157" t="s">
        <v>80</v>
      </c>
      <c r="AY183" s="17" t="s">
        <v>128</v>
      </c>
      <c r="BE183" s="158">
        <f>IF(N183="základní",J183,0)</f>
        <v>0</v>
      </c>
      <c r="BF183" s="158">
        <f>IF(N183="snížená",J183,0)</f>
        <v>0</v>
      </c>
      <c r="BG183" s="158">
        <f>IF(N183="zákl. přenesená",J183,0)</f>
        <v>0</v>
      </c>
      <c r="BH183" s="158">
        <f>IF(N183="sníž. přenesená",J183,0)</f>
        <v>0</v>
      </c>
      <c r="BI183" s="158">
        <f>IF(N183="nulová",J183,0)</f>
        <v>0</v>
      </c>
      <c r="BJ183" s="17" t="s">
        <v>80</v>
      </c>
      <c r="BK183" s="158">
        <f>ROUND(I183*H183,2)</f>
        <v>0</v>
      </c>
      <c r="BL183" s="17" t="s">
        <v>304</v>
      </c>
      <c r="BM183" s="157" t="s">
        <v>305</v>
      </c>
    </row>
    <row r="184" spans="2:51" s="13" customFormat="1" ht="22.5">
      <c r="B184" s="159"/>
      <c r="D184" s="160" t="s">
        <v>137</v>
      </c>
      <c r="E184" s="161" t="s">
        <v>1</v>
      </c>
      <c r="F184" s="162" t="s">
        <v>306</v>
      </c>
      <c r="H184" s="163">
        <v>4691.1</v>
      </c>
      <c r="I184" s="164"/>
      <c r="L184" s="159"/>
      <c r="M184" s="165"/>
      <c r="N184" s="166"/>
      <c r="O184" s="166"/>
      <c r="P184" s="166"/>
      <c r="Q184" s="166"/>
      <c r="R184" s="166"/>
      <c r="S184" s="166"/>
      <c r="T184" s="167"/>
      <c r="AT184" s="161" t="s">
        <v>137</v>
      </c>
      <c r="AU184" s="161" t="s">
        <v>80</v>
      </c>
      <c r="AV184" s="13" t="s">
        <v>82</v>
      </c>
      <c r="AW184" s="13" t="s">
        <v>29</v>
      </c>
      <c r="AX184" s="13" t="s">
        <v>80</v>
      </c>
      <c r="AY184" s="161" t="s">
        <v>128</v>
      </c>
    </row>
    <row r="185" spans="1:65" s="2" customFormat="1" ht="49.15" customHeight="1">
      <c r="A185" s="32"/>
      <c r="B185" s="144"/>
      <c r="C185" s="145" t="s">
        <v>307</v>
      </c>
      <c r="D185" s="145" t="s">
        <v>131</v>
      </c>
      <c r="E185" s="146" t="s">
        <v>308</v>
      </c>
      <c r="F185" s="147" t="s">
        <v>309</v>
      </c>
      <c r="G185" s="148" t="s">
        <v>239</v>
      </c>
      <c r="H185" s="149">
        <v>1426.279</v>
      </c>
      <c r="I185" s="150"/>
      <c r="J185" s="151">
        <f>ROUND(I185*H185,2)</f>
        <v>0</v>
      </c>
      <c r="K185" s="152"/>
      <c r="L185" s="33"/>
      <c r="M185" s="153" t="s">
        <v>1</v>
      </c>
      <c r="N185" s="154" t="s">
        <v>37</v>
      </c>
      <c r="O185" s="58"/>
      <c r="P185" s="155">
        <f>O185*H185</f>
        <v>0</v>
      </c>
      <c r="Q185" s="155">
        <v>0</v>
      </c>
      <c r="R185" s="155">
        <f>Q185*H185</f>
        <v>0</v>
      </c>
      <c r="S185" s="155">
        <v>0</v>
      </c>
      <c r="T185" s="156">
        <f>S185*H185</f>
        <v>0</v>
      </c>
      <c r="U185" s="32"/>
      <c r="V185" s="32"/>
      <c r="W185" s="32"/>
      <c r="X185" s="32"/>
      <c r="Y185" s="32"/>
      <c r="Z185" s="32"/>
      <c r="AA185" s="32"/>
      <c r="AB185" s="32"/>
      <c r="AC185" s="32"/>
      <c r="AD185" s="32"/>
      <c r="AE185" s="32"/>
      <c r="AR185" s="157" t="s">
        <v>304</v>
      </c>
      <c r="AT185" s="157" t="s">
        <v>131</v>
      </c>
      <c r="AU185" s="157" t="s">
        <v>80</v>
      </c>
      <c r="AY185" s="17" t="s">
        <v>128</v>
      </c>
      <c r="BE185" s="158">
        <f>IF(N185="základní",J185,0)</f>
        <v>0</v>
      </c>
      <c r="BF185" s="158">
        <f>IF(N185="snížená",J185,0)</f>
        <v>0</v>
      </c>
      <c r="BG185" s="158">
        <f>IF(N185="zákl. přenesená",J185,0)</f>
        <v>0</v>
      </c>
      <c r="BH185" s="158">
        <f>IF(N185="sníž. přenesená",J185,0)</f>
        <v>0</v>
      </c>
      <c r="BI185" s="158">
        <f>IF(N185="nulová",J185,0)</f>
        <v>0</v>
      </c>
      <c r="BJ185" s="17" t="s">
        <v>80</v>
      </c>
      <c r="BK185" s="158">
        <f>ROUND(I185*H185,2)</f>
        <v>0</v>
      </c>
      <c r="BL185" s="17" t="s">
        <v>304</v>
      </c>
      <c r="BM185" s="157" t="s">
        <v>310</v>
      </c>
    </row>
    <row r="186" spans="2:51" s="13" customFormat="1" ht="11.25">
      <c r="B186" s="159"/>
      <c r="D186" s="160" t="s">
        <v>137</v>
      </c>
      <c r="E186" s="161" t="s">
        <v>1</v>
      </c>
      <c r="F186" s="162" t="s">
        <v>311</v>
      </c>
      <c r="H186" s="163">
        <v>1426.279</v>
      </c>
      <c r="I186" s="164"/>
      <c r="L186" s="159"/>
      <c r="M186" s="165"/>
      <c r="N186" s="166"/>
      <c r="O186" s="166"/>
      <c r="P186" s="166"/>
      <c r="Q186" s="166"/>
      <c r="R186" s="166"/>
      <c r="S186" s="166"/>
      <c r="T186" s="167"/>
      <c r="AT186" s="161" t="s">
        <v>137</v>
      </c>
      <c r="AU186" s="161" t="s">
        <v>80</v>
      </c>
      <c r="AV186" s="13" t="s">
        <v>82</v>
      </c>
      <c r="AW186" s="13" t="s">
        <v>29</v>
      </c>
      <c r="AX186" s="13" t="s">
        <v>80</v>
      </c>
      <c r="AY186" s="161" t="s">
        <v>128</v>
      </c>
    </row>
    <row r="187" spans="1:65" s="2" customFormat="1" ht="37.9" customHeight="1">
      <c r="A187" s="32"/>
      <c r="B187" s="144"/>
      <c r="C187" s="145" t="s">
        <v>312</v>
      </c>
      <c r="D187" s="145" t="s">
        <v>131</v>
      </c>
      <c r="E187" s="146" t="s">
        <v>313</v>
      </c>
      <c r="F187" s="147" t="s">
        <v>314</v>
      </c>
      <c r="G187" s="148" t="s">
        <v>239</v>
      </c>
      <c r="H187" s="149">
        <v>4739.04</v>
      </c>
      <c r="I187" s="150"/>
      <c r="J187" s="151">
        <f>ROUND(I187*H187,2)</f>
        <v>0</v>
      </c>
      <c r="K187" s="152"/>
      <c r="L187" s="33"/>
      <c r="M187" s="153" t="s">
        <v>1</v>
      </c>
      <c r="N187" s="154" t="s">
        <v>37</v>
      </c>
      <c r="O187" s="58"/>
      <c r="P187" s="155">
        <f>O187*H187</f>
        <v>0</v>
      </c>
      <c r="Q187" s="155">
        <v>0</v>
      </c>
      <c r="R187" s="155">
        <f>Q187*H187</f>
        <v>0</v>
      </c>
      <c r="S187" s="155">
        <v>0</v>
      </c>
      <c r="T187" s="156">
        <f>S187*H187</f>
        <v>0</v>
      </c>
      <c r="U187" s="32"/>
      <c r="V187" s="32"/>
      <c r="W187" s="32"/>
      <c r="X187" s="32"/>
      <c r="Y187" s="32"/>
      <c r="Z187" s="32"/>
      <c r="AA187" s="32"/>
      <c r="AB187" s="32"/>
      <c r="AC187" s="32"/>
      <c r="AD187" s="32"/>
      <c r="AE187" s="32"/>
      <c r="AR187" s="157" t="s">
        <v>304</v>
      </c>
      <c r="AT187" s="157" t="s">
        <v>131</v>
      </c>
      <c r="AU187" s="157" t="s">
        <v>80</v>
      </c>
      <c r="AY187" s="17" t="s">
        <v>128</v>
      </c>
      <c r="BE187" s="158">
        <f>IF(N187="základní",J187,0)</f>
        <v>0</v>
      </c>
      <c r="BF187" s="158">
        <f>IF(N187="snížená",J187,0)</f>
        <v>0</v>
      </c>
      <c r="BG187" s="158">
        <f>IF(N187="zákl. přenesená",J187,0)</f>
        <v>0</v>
      </c>
      <c r="BH187" s="158">
        <f>IF(N187="sníž. přenesená",J187,0)</f>
        <v>0</v>
      </c>
      <c r="BI187" s="158">
        <f>IF(N187="nulová",J187,0)</f>
        <v>0</v>
      </c>
      <c r="BJ187" s="17" t="s">
        <v>80</v>
      </c>
      <c r="BK187" s="158">
        <f>ROUND(I187*H187,2)</f>
        <v>0</v>
      </c>
      <c r="BL187" s="17" t="s">
        <v>304</v>
      </c>
      <c r="BM187" s="157" t="s">
        <v>315</v>
      </c>
    </row>
    <row r="188" spans="2:51" s="13" customFormat="1" ht="11.25">
      <c r="B188" s="159"/>
      <c r="D188" s="160" t="s">
        <v>137</v>
      </c>
      <c r="E188" s="161" t="s">
        <v>1</v>
      </c>
      <c r="F188" s="162" t="s">
        <v>316</v>
      </c>
      <c r="H188" s="163">
        <v>4739.04</v>
      </c>
      <c r="I188" s="164"/>
      <c r="L188" s="159"/>
      <c r="M188" s="165"/>
      <c r="N188" s="166"/>
      <c r="O188" s="166"/>
      <c r="P188" s="166"/>
      <c r="Q188" s="166"/>
      <c r="R188" s="166"/>
      <c r="S188" s="166"/>
      <c r="T188" s="167"/>
      <c r="AT188" s="161" t="s">
        <v>137</v>
      </c>
      <c r="AU188" s="161" t="s">
        <v>80</v>
      </c>
      <c r="AV188" s="13" t="s">
        <v>82</v>
      </c>
      <c r="AW188" s="13" t="s">
        <v>29</v>
      </c>
      <c r="AX188" s="13" t="s">
        <v>80</v>
      </c>
      <c r="AY188" s="161" t="s">
        <v>128</v>
      </c>
    </row>
    <row r="189" spans="1:65" s="2" customFormat="1" ht="49.15" customHeight="1">
      <c r="A189" s="32"/>
      <c r="B189" s="144"/>
      <c r="C189" s="145" t="s">
        <v>317</v>
      </c>
      <c r="D189" s="145" t="s">
        <v>131</v>
      </c>
      <c r="E189" s="146" t="s">
        <v>318</v>
      </c>
      <c r="F189" s="147" t="s">
        <v>319</v>
      </c>
      <c r="G189" s="148" t="s">
        <v>239</v>
      </c>
      <c r="H189" s="149">
        <v>1795</v>
      </c>
      <c r="I189" s="150"/>
      <c r="J189" s="151">
        <f>ROUND(I189*H189,2)</f>
        <v>0</v>
      </c>
      <c r="K189" s="152"/>
      <c r="L189" s="33"/>
      <c r="M189" s="153" t="s">
        <v>1</v>
      </c>
      <c r="N189" s="154" t="s">
        <v>37</v>
      </c>
      <c r="O189" s="58"/>
      <c r="P189" s="155">
        <f>O189*H189</f>
        <v>0</v>
      </c>
      <c r="Q189" s="155">
        <v>0</v>
      </c>
      <c r="R189" s="155">
        <f>Q189*H189</f>
        <v>0</v>
      </c>
      <c r="S189" s="155">
        <v>0</v>
      </c>
      <c r="T189" s="156">
        <f>S189*H189</f>
        <v>0</v>
      </c>
      <c r="U189" s="32"/>
      <c r="V189" s="32"/>
      <c r="W189" s="32"/>
      <c r="X189" s="32"/>
      <c r="Y189" s="32"/>
      <c r="Z189" s="32"/>
      <c r="AA189" s="32"/>
      <c r="AB189" s="32"/>
      <c r="AC189" s="32"/>
      <c r="AD189" s="32"/>
      <c r="AE189" s="32"/>
      <c r="AR189" s="157" t="s">
        <v>304</v>
      </c>
      <c r="AT189" s="157" t="s">
        <v>131</v>
      </c>
      <c r="AU189" s="157" t="s">
        <v>80</v>
      </c>
      <c r="AY189" s="17" t="s">
        <v>128</v>
      </c>
      <c r="BE189" s="158">
        <f>IF(N189="základní",J189,0)</f>
        <v>0</v>
      </c>
      <c r="BF189" s="158">
        <f>IF(N189="snížená",J189,0)</f>
        <v>0</v>
      </c>
      <c r="BG189" s="158">
        <f>IF(N189="zákl. přenesená",J189,0)</f>
        <v>0</v>
      </c>
      <c r="BH189" s="158">
        <f>IF(N189="sníž. přenesená",J189,0)</f>
        <v>0</v>
      </c>
      <c r="BI189" s="158">
        <f>IF(N189="nulová",J189,0)</f>
        <v>0</v>
      </c>
      <c r="BJ189" s="17" t="s">
        <v>80</v>
      </c>
      <c r="BK189" s="158">
        <f>ROUND(I189*H189,2)</f>
        <v>0</v>
      </c>
      <c r="BL189" s="17" t="s">
        <v>304</v>
      </c>
      <c r="BM189" s="157" t="s">
        <v>320</v>
      </c>
    </row>
    <row r="190" spans="2:51" s="13" customFormat="1" ht="11.25">
      <c r="B190" s="159"/>
      <c r="D190" s="160" t="s">
        <v>137</v>
      </c>
      <c r="E190" s="161" t="s">
        <v>1</v>
      </c>
      <c r="F190" s="162" t="s">
        <v>321</v>
      </c>
      <c r="H190" s="163">
        <v>1795</v>
      </c>
      <c r="I190" s="164"/>
      <c r="L190" s="159"/>
      <c r="M190" s="165"/>
      <c r="N190" s="166"/>
      <c r="O190" s="166"/>
      <c r="P190" s="166"/>
      <c r="Q190" s="166"/>
      <c r="R190" s="166"/>
      <c r="S190" s="166"/>
      <c r="T190" s="167"/>
      <c r="AT190" s="161" t="s">
        <v>137</v>
      </c>
      <c r="AU190" s="161" t="s">
        <v>80</v>
      </c>
      <c r="AV190" s="13" t="s">
        <v>82</v>
      </c>
      <c r="AW190" s="13" t="s">
        <v>29</v>
      </c>
      <c r="AX190" s="13" t="s">
        <v>80</v>
      </c>
      <c r="AY190" s="161" t="s">
        <v>128</v>
      </c>
    </row>
    <row r="191" spans="1:65" s="2" customFormat="1" ht="49.15" customHeight="1">
      <c r="A191" s="32"/>
      <c r="B191" s="144"/>
      <c r="C191" s="145" t="s">
        <v>322</v>
      </c>
      <c r="D191" s="145" t="s">
        <v>131</v>
      </c>
      <c r="E191" s="146" t="s">
        <v>323</v>
      </c>
      <c r="F191" s="147" t="s">
        <v>324</v>
      </c>
      <c r="G191" s="148" t="s">
        <v>239</v>
      </c>
      <c r="H191" s="149">
        <v>325.97</v>
      </c>
      <c r="I191" s="150"/>
      <c r="J191" s="151">
        <f>ROUND(I191*H191,2)</f>
        <v>0</v>
      </c>
      <c r="K191" s="152"/>
      <c r="L191" s="33"/>
      <c r="M191" s="153" t="s">
        <v>1</v>
      </c>
      <c r="N191" s="154" t="s">
        <v>37</v>
      </c>
      <c r="O191" s="58"/>
      <c r="P191" s="155">
        <f>O191*H191</f>
        <v>0</v>
      </c>
      <c r="Q191" s="155">
        <v>0</v>
      </c>
      <c r="R191" s="155">
        <f>Q191*H191</f>
        <v>0</v>
      </c>
      <c r="S191" s="155">
        <v>0</v>
      </c>
      <c r="T191" s="156">
        <f>S191*H191</f>
        <v>0</v>
      </c>
      <c r="U191" s="32"/>
      <c r="V191" s="32"/>
      <c r="W191" s="32"/>
      <c r="X191" s="32"/>
      <c r="Y191" s="32"/>
      <c r="Z191" s="32"/>
      <c r="AA191" s="32"/>
      <c r="AB191" s="32"/>
      <c r="AC191" s="32"/>
      <c r="AD191" s="32"/>
      <c r="AE191" s="32"/>
      <c r="AR191" s="157" t="s">
        <v>304</v>
      </c>
      <c r="AT191" s="157" t="s">
        <v>131</v>
      </c>
      <c r="AU191" s="157" t="s">
        <v>80</v>
      </c>
      <c r="AY191" s="17" t="s">
        <v>128</v>
      </c>
      <c r="BE191" s="158">
        <f>IF(N191="základní",J191,0)</f>
        <v>0</v>
      </c>
      <c r="BF191" s="158">
        <f>IF(N191="snížená",J191,0)</f>
        <v>0</v>
      </c>
      <c r="BG191" s="158">
        <f>IF(N191="zákl. přenesená",J191,0)</f>
        <v>0</v>
      </c>
      <c r="BH191" s="158">
        <f>IF(N191="sníž. přenesená",J191,0)</f>
        <v>0</v>
      </c>
      <c r="BI191" s="158">
        <f>IF(N191="nulová",J191,0)</f>
        <v>0</v>
      </c>
      <c r="BJ191" s="17" t="s">
        <v>80</v>
      </c>
      <c r="BK191" s="158">
        <f>ROUND(I191*H191,2)</f>
        <v>0</v>
      </c>
      <c r="BL191" s="17" t="s">
        <v>304</v>
      </c>
      <c r="BM191" s="157" t="s">
        <v>325</v>
      </c>
    </row>
    <row r="192" spans="2:51" s="13" customFormat="1" ht="11.25">
      <c r="B192" s="159"/>
      <c r="D192" s="160" t="s">
        <v>137</v>
      </c>
      <c r="E192" s="161" t="s">
        <v>1</v>
      </c>
      <c r="F192" s="162" t="s">
        <v>326</v>
      </c>
      <c r="H192" s="163">
        <v>325.97</v>
      </c>
      <c r="I192" s="164"/>
      <c r="L192" s="159"/>
      <c r="M192" s="165"/>
      <c r="N192" s="166"/>
      <c r="O192" s="166"/>
      <c r="P192" s="166"/>
      <c r="Q192" s="166"/>
      <c r="R192" s="166"/>
      <c r="S192" s="166"/>
      <c r="T192" s="167"/>
      <c r="AT192" s="161" t="s">
        <v>137</v>
      </c>
      <c r="AU192" s="161" t="s">
        <v>80</v>
      </c>
      <c r="AV192" s="13" t="s">
        <v>82</v>
      </c>
      <c r="AW192" s="13" t="s">
        <v>29</v>
      </c>
      <c r="AX192" s="13" t="s">
        <v>80</v>
      </c>
      <c r="AY192" s="161" t="s">
        <v>128</v>
      </c>
    </row>
    <row r="193" spans="1:65" s="2" customFormat="1" ht="24.2" customHeight="1">
      <c r="A193" s="32"/>
      <c r="B193" s="144"/>
      <c r="C193" s="145" t="s">
        <v>327</v>
      </c>
      <c r="D193" s="145" t="s">
        <v>131</v>
      </c>
      <c r="E193" s="146" t="s">
        <v>328</v>
      </c>
      <c r="F193" s="147" t="s">
        <v>329</v>
      </c>
      <c r="G193" s="148" t="s">
        <v>239</v>
      </c>
      <c r="H193" s="149">
        <v>1426.279</v>
      </c>
      <c r="I193" s="150"/>
      <c r="J193" s="151">
        <f>ROUND(I193*H193,2)</f>
        <v>0</v>
      </c>
      <c r="K193" s="152"/>
      <c r="L193" s="33"/>
      <c r="M193" s="153" t="s">
        <v>1</v>
      </c>
      <c r="N193" s="154" t="s">
        <v>37</v>
      </c>
      <c r="O193" s="58"/>
      <c r="P193" s="155">
        <f>O193*H193</f>
        <v>0</v>
      </c>
      <c r="Q193" s="155">
        <v>0</v>
      </c>
      <c r="R193" s="155">
        <f>Q193*H193</f>
        <v>0</v>
      </c>
      <c r="S193" s="155">
        <v>0</v>
      </c>
      <c r="T193" s="156">
        <f>S193*H193</f>
        <v>0</v>
      </c>
      <c r="U193" s="32"/>
      <c r="V193" s="32"/>
      <c r="W193" s="32"/>
      <c r="X193" s="32"/>
      <c r="Y193" s="32"/>
      <c r="Z193" s="32"/>
      <c r="AA193" s="32"/>
      <c r="AB193" s="32"/>
      <c r="AC193" s="32"/>
      <c r="AD193" s="32"/>
      <c r="AE193" s="32"/>
      <c r="AR193" s="157" t="s">
        <v>304</v>
      </c>
      <c r="AT193" s="157" t="s">
        <v>131</v>
      </c>
      <c r="AU193" s="157" t="s">
        <v>80</v>
      </c>
      <c r="AY193" s="17" t="s">
        <v>128</v>
      </c>
      <c r="BE193" s="158">
        <f>IF(N193="základní",J193,0)</f>
        <v>0</v>
      </c>
      <c r="BF193" s="158">
        <f>IF(N193="snížená",J193,0)</f>
        <v>0</v>
      </c>
      <c r="BG193" s="158">
        <f>IF(N193="zákl. přenesená",J193,0)</f>
        <v>0</v>
      </c>
      <c r="BH193" s="158">
        <f>IF(N193="sníž. přenesená",J193,0)</f>
        <v>0</v>
      </c>
      <c r="BI193" s="158">
        <f>IF(N193="nulová",J193,0)</f>
        <v>0</v>
      </c>
      <c r="BJ193" s="17" t="s">
        <v>80</v>
      </c>
      <c r="BK193" s="158">
        <f>ROUND(I193*H193,2)</f>
        <v>0</v>
      </c>
      <c r="BL193" s="17" t="s">
        <v>304</v>
      </c>
      <c r="BM193" s="157" t="s">
        <v>330</v>
      </c>
    </row>
    <row r="194" spans="2:51" s="13" customFormat="1" ht="22.5">
      <c r="B194" s="159"/>
      <c r="D194" s="160" t="s">
        <v>137</v>
      </c>
      <c r="E194" s="161" t="s">
        <v>1</v>
      </c>
      <c r="F194" s="162" t="s">
        <v>331</v>
      </c>
      <c r="H194" s="163">
        <v>1426.279</v>
      </c>
      <c r="I194" s="164"/>
      <c r="L194" s="159"/>
      <c r="M194" s="165"/>
      <c r="N194" s="166"/>
      <c r="O194" s="166"/>
      <c r="P194" s="166"/>
      <c r="Q194" s="166"/>
      <c r="R194" s="166"/>
      <c r="S194" s="166"/>
      <c r="T194" s="167"/>
      <c r="AT194" s="161" t="s">
        <v>137</v>
      </c>
      <c r="AU194" s="161" t="s">
        <v>80</v>
      </c>
      <c r="AV194" s="13" t="s">
        <v>82</v>
      </c>
      <c r="AW194" s="13" t="s">
        <v>29</v>
      </c>
      <c r="AX194" s="13" t="s">
        <v>80</v>
      </c>
      <c r="AY194" s="161" t="s">
        <v>128</v>
      </c>
    </row>
    <row r="195" spans="1:65" s="2" customFormat="1" ht="33" customHeight="1">
      <c r="A195" s="32"/>
      <c r="B195" s="144"/>
      <c r="C195" s="145" t="s">
        <v>332</v>
      </c>
      <c r="D195" s="145" t="s">
        <v>131</v>
      </c>
      <c r="E195" s="146" t="s">
        <v>333</v>
      </c>
      <c r="F195" s="147" t="s">
        <v>334</v>
      </c>
      <c r="G195" s="148" t="s">
        <v>185</v>
      </c>
      <c r="H195" s="149">
        <v>4</v>
      </c>
      <c r="I195" s="150"/>
      <c r="J195" s="151">
        <f>ROUND(I195*H195,2)</f>
        <v>0</v>
      </c>
      <c r="K195" s="152"/>
      <c r="L195" s="33"/>
      <c r="M195" s="153" t="s">
        <v>1</v>
      </c>
      <c r="N195" s="154" t="s">
        <v>37</v>
      </c>
      <c r="O195" s="58"/>
      <c r="P195" s="155">
        <f>O195*H195</f>
        <v>0</v>
      </c>
      <c r="Q195" s="155">
        <v>0</v>
      </c>
      <c r="R195" s="155">
        <f>Q195*H195</f>
        <v>0</v>
      </c>
      <c r="S195" s="155">
        <v>0</v>
      </c>
      <c r="T195" s="156">
        <f>S195*H195</f>
        <v>0</v>
      </c>
      <c r="U195" s="32"/>
      <c r="V195" s="32"/>
      <c r="W195" s="32"/>
      <c r="X195" s="32"/>
      <c r="Y195" s="32"/>
      <c r="Z195" s="32"/>
      <c r="AA195" s="32"/>
      <c r="AB195" s="32"/>
      <c r="AC195" s="32"/>
      <c r="AD195" s="32"/>
      <c r="AE195" s="32"/>
      <c r="AR195" s="157" t="s">
        <v>304</v>
      </c>
      <c r="AT195" s="157" t="s">
        <v>131</v>
      </c>
      <c r="AU195" s="157" t="s">
        <v>80</v>
      </c>
      <c r="AY195" s="17" t="s">
        <v>128</v>
      </c>
      <c r="BE195" s="158">
        <f>IF(N195="základní",J195,0)</f>
        <v>0</v>
      </c>
      <c r="BF195" s="158">
        <f>IF(N195="snížená",J195,0)</f>
        <v>0</v>
      </c>
      <c r="BG195" s="158">
        <f>IF(N195="zákl. přenesená",J195,0)</f>
        <v>0</v>
      </c>
      <c r="BH195" s="158">
        <f>IF(N195="sníž. přenesená",J195,0)</f>
        <v>0</v>
      </c>
      <c r="BI195" s="158">
        <f>IF(N195="nulová",J195,0)</f>
        <v>0</v>
      </c>
      <c r="BJ195" s="17" t="s">
        <v>80</v>
      </c>
      <c r="BK195" s="158">
        <f>ROUND(I195*H195,2)</f>
        <v>0</v>
      </c>
      <c r="BL195" s="17" t="s">
        <v>304</v>
      </c>
      <c r="BM195" s="157" t="s">
        <v>335</v>
      </c>
    </row>
    <row r="196" spans="2:51" s="13" customFormat="1" ht="11.25">
      <c r="B196" s="159"/>
      <c r="D196" s="160" t="s">
        <v>137</v>
      </c>
      <c r="E196" s="161" t="s">
        <v>1</v>
      </c>
      <c r="F196" s="162" t="s">
        <v>336</v>
      </c>
      <c r="H196" s="163">
        <v>4</v>
      </c>
      <c r="I196" s="164"/>
      <c r="L196" s="159"/>
      <c r="M196" s="165"/>
      <c r="N196" s="166"/>
      <c r="O196" s="166"/>
      <c r="P196" s="166"/>
      <c r="Q196" s="166"/>
      <c r="R196" s="166"/>
      <c r="S196" s="166"/>
      <c r="T196" s="167"/>
      <c r="AT196" s="161" t="s">
        <v>137</v>
      </c>
      <c r="AU196" s="161" t="s">
        <v>80</v>
      </c>
      <c r="AV196" s="13" t="s">
        <v>82</v>
      </c>
      <c r="AW196" s="13" t="s">
        <v>29</v>
      </c>
      <c r="AX196" s="13" t="s">
        <v>80</v>
      </c>
      <c r="AY196" s="161" t="s">
        <v>128</v>
      </c>
    </row>
    <row r="197" spans="1:65" s="2" customFormat="1" ht="24.2" customHeight="1">
      <c r="A197" s="32"/>
      <c r="B197" s="144"/>
      <c r="C197" s="145" t="s">
        <v>337</v>
      </c>
      <c r="D197" s="145" t="s">
        <v>131</v>
      </c>
      <c r="E197" s="146" t="s">
        <v>338</v>
      </c>
      <c r="F197" s="147" t="s">
        <v>339</v>
      </c>
      <c r="G197" s="148" t="s">
        <v>239</v>
      </c>
      <c r="H197" s="149">
        <v>4691.1</v>
      </c>
      <c r="I197" s="150"/>
      <c r="J197" s="151">
        <f>ROUND(I197*H197,2)</f>
        <v>0</v>
      </c>
      <c r="K197" s="152"/>
      <c r="L197" s="33"/>
      <c r="M197" s="153" t="s">
        <v>1</v>
      </c>
      <c r="N197" s="154" t="s">
        <v>37</v>
      </c>
      <c r="O197" s="58"/>
      <c r="P197" s="155">
        <f>O197*H197</f>
        <v>0</v>
      </c>
      <c r="Q197" s="155">
        <v>0</v>
      </c>
      <c r="R197" s="155">
        <f>Q197*H197</f>
        <v>0</v>
      </c>
      <c r="S197" s="155">
        <v>0</v>
      </c>
      <c r="T197" s="156">
        <f>S197*H197</f>
        <v>0</v>
      </c>
      <c r="U197" s="32"/>
      <c r="V197" s="32"/>
      <c r="W197" s="32"/>
      <c r="X197" s="32"/>
      <c r="Y197" s="32"/>
      <c r="Z197" s="32"/>
      <c r="AA197" s="32"/>
      <c r="AB197" s="32"/>
      <c r="AC197" s="32"/>
      <c r="AD197" s="32"/>
      <c r="AE197" s="32"/>
      <c r="AR197" s="157" t="s">
        <v>304</v>
      </c>
      <c r="AT197" s="157" t="s">
        <v>131</v>
      </c>
      <c r="AU197" s="157" t="s">
        <v>80</v>
      </c>
      <c r="AY197" s="17" t="s">
        <v>128</v>
      </c>
      <c r="BE197" s="158">
        <f>IF(N197="základní",J197,0)</f>
        <v>0</v>
      </c>
      <c r="BF197" s="158">
        <f>IF(N197="snížená",J197,0)</f>
        <v>0</v>
      </c>
      <c r="BG197" s="158">
        <f>IF(N197="zákl. přenesená",J197,0)</f>
        <v>0</v>
      </c>
      <c r="BH197" s="158">
        <f>IF(N197="sníž. přenesená",J197,0)</f>
        <v>0</v>
      </c>
      <c r="BI197" s="158">
        <f>IF(N197="nulová",J197,0)</f>
        <v>0</v>
      </c>
      <c r="BJ197" s="17" t="s">
        <v>80</v>
      </c>
      <c r="BK197" s="158">
        <f>ROUND(I197*H197,2)</f>
        <v>0</v>
      </c>
      <c r="BL197" s="17" t="s">
        <v>304</v>
      </c>
      <c r="BM197" s="157" t="s">
        <v>340</v>
      </c>
    </row>
    <row r="198" spans="2:51" s="13" customFormat="1" ht="11.25">
      <c r="B198" s="159"/>
      <c r="D198" s="160" t="s">
        <v>137</v>
      </c>
      <c r="E198" s="161" t="s">
        <v>1</v>
      </c>
      <c r="F198" s="162" t="s">
        <v>341</v>
      </c>
      <c r="H198" s="163">
        <v>4691.1</v>
      </c>
      <c r="I198" s="164"/>
      <c r="L198" s="159"/>
      <c r="M198" s="165"/>
      <c r="N198" s="166"/>
      <c r="O198" s="166"/>
      <c r="P198" s="166"/>
      <c r="Q198" s="166"/>
      <c r="R198" s="166"/>
      <c r="S198" s="166"/>
      <c r="T198" s="167"/>
      <c r="AT198" s="161" t="s">
        <v>137</v>
      </c>
      <c r="AU198" s="161" t="s">
        <v>80</v>
      </c>
      <c r="AV198" s="13" t="s">
        <v>82</v>
      </c>
      <c r="AW198" s="13" t="s">
        <v>29</v>
      </c>
      <c r="AX198" s="13" t="s">
        <v>80</v>
      </c>
      <c r="AY198" s="161" t="s">
        <v>128</v>
      </c>
    </row>
    <row r="199" spans="1:65" s="2" customFormat="1" ht="16.5" customHeight="1">
      <c r="A199" s="32"/>
      <c r="B199" s="144"/>
      <c r="C199" s="145" t="s">
        <v>342</v>
      </c>
      <c r="D199" s="145" t="s">
        <v>131</v>
      </c>
      <c r="E199" s="146" t="s">
        <v>343</v>
      </c>
      <c r="F199" s="147" t="s">
        <v>344</v>
      </c>
      <c r="G199" s="148" t="s">
        <v>239</v>
      </c>
      <c r="H199" s="149">
        <v>3</v>
      </c>
      <c r="I199" s="150"/>
      <c r="J199" s="151">
        <f>ROUND(I199*H199,2)</f>
        <v>0</v>
      </c>
      <c r="K199" s="152"/>
      <c r="L199" s="33"/>
      <c r="M199" s="153" t="s">
        <v>1</v>
      </c>
      <c r="N199" s="154" t="s">
        <v>37</v>
      </c>
      <c r="O199" s="58"/>
      <c r="P199" s="155">
        <f>O199*H199</f>
        <v>0</v>
      </c>
      <c r="Q199" s="155">
        <v>0</v>
      </c>
      <c r="R199" s="155">
        <f>Q199*H199</f>
        <v>0</v>
      </c>
      <c r="S199" s="155">
        <v>0</v>
      </c>
      <c r="T199" s="156">
        <f>S199*H199</f>
        <v>0</v>
      </c>
      <c r="U199" s="32"/>
      <c r="V199" s="32"/>
      <c r="W199" s="32"/>
      <c r="X199" s="32"/>
      <c r="Y199" s="32"/>
      <c r="Z199" s="32"/>
      <c r="AA199" s="32"/>
      <c r="AB199" s="32"/>
      <c r="AC199" s="32"/>
      <c r="AD199" s="32"/>
      <c r="AE199" s="32"/>
      <c r="AR199" s="157" t="s">
        <v>304</v>
      </c>
      <c r="AT199" s="157" t="s">
        <v>131</v>
      </c>
      <c r="AU199" s="157" t="s">
        <v>80</v>
      </c>
      <c r="AY199" s="17" t="s">
        <v>128</v>
      </c>
      <c r="BE199" s="158">
        <f>IF(N199="základní",J199,0)</f>
        <v>0</v>
      </c>
      <c r="BF199" s="158">
        <f>IF(N199="snížená",J199,0)</f>
        <v>0</v>
      </c>
      <c r="BG199" s="158">
        <f>IF(N199="zákl. přenesená",J199,0)</f>
        <v>0</v>
      </c>
      <c r="BH199" s="158">
        <f>IF(N199="sníž. přenesená",J199,0)</f>
        <v>0</v>
      </c>
      <c r="BI199" s="158">
        <f>IF(N199="nulová",J199,0)</f>
        <v>0</v>
      </c>
      <c r="BJ199" s="17" t="s">
        <v>80</v>
      </c>
      <c r="BK199" s="158">
        <f>ROUND(I199*H199,2)</f>
        <v>0</v>
      </c>
      <c r="BL199" s="17" t="s">
        <v>304</v>
      </c>
      <c r="BM199" s="157" t="s">
        <v>345</v>
      </c>
    </row>
    <row r="200" spans="2:51" s="13" customFormat="1" ht="11.25">
      <c r="B200" s="159"/>
      <c r="D200" s="160" t="s">
        <v>137</v>
      </c>
      <c r="E200" s="161" t="s">
        <v>1</v>
      </c>
      <c r="F200" s="162" t="s">
        <v>346</v>
      </c>
      <c r="H200" s="163">
        <v>3</v>
      </c>
      <c r="I200" s="164"/>
      <c r="L200" s="159"/>
      <c r="M200" s="165"/>
      <c r="N200" s="166"/>
      <c r="O200" s="166"/>
      <c r="P200" s="166"/>
      <c r="Q200" s="166"/>
      <c r="R200" s="166"/>
      <c r="S200" s="166"/>
      <c r="T200" s="167"/>
      <c r="AT200" s="161" t="s">
        <v>137</v>
      </c>
      <c r="AU200" s="161" t="s">
        <v>80</v>
      </c>
      <c r="AV200" s="13" t="s">
        <v>82</v>
      </c>
      <c r="AW200" s="13" t="s">
        <v>29</v>
      </c>
      <c r="AX200" s="13" t="s">
        <v>80</v>
      </c>
      <c r="AY200" s="161" t="s">
        <v>128</v>
      </c>
    </row>
    <row r="201" spans="1:65" s="2" customFormat="1" ht="16.5" customHeight="1">
      <c r="A201" s="32"/>
      <c r="B201" s="144"/>
      <c r="C201" s="145" t="s">
        <v>347</v>
      </c>
      <c r="D201" s="145" t="s">
        <v>131</v>
      </c>
      <c r="E201" s="146" t="s">
        <v>348</v>
      </c>
      <c r="F201" s="147" t="s">
        <v>349</v>
      </c>
      <c r="G201" s="148" t="s">
        <v>239</v>
      </c>
      <c r="H201" s="149">
        <v>1407.541</v>
      </c>
      <c r="I201" s="150"/>
      <c r="J201" s="151">
        <f>ROUND(I201*H201,2)</f>
        <v>0</v>
      </c>
      <c r="K201" s="152"/>
      <c r="L201" s="33"/>
      <c r="M201" s="153" t="s">
        <v>1</v>
      </c>
      <c r="N201" s="154" t="s">
        <v>37</v>
      </c>
      <c r="O201" s="58"/>
      <c r="P201" s="155">
        <f>O201*H201</f>
        <v>0</v>
      </c>
      <c r="Q201" s="155">
        <v>0</v>
      </c>
      <c r="R201" s="155">
        <f>Q201*H201</f>
        <v>0</v>
      </c>
      <c r="S201" s="155">
        <v>0</v>
      </c>
      <c r="T201" s="156">
        <f>S201*H201</f>
        <v>0</v>
      </c>
      <c r="U201" s="32"/>
      <c r="V201" s="32"/>
      <c r="W201" s="32"/>
      <c r="X201" s="32"/>
      <c r="Y201" s="32"/>
      <c r="Z201" s="32"/>
      <c r="AA201" s="32"/>
      <c r="AB201" s="32"/>
      <c r="AC201" s="32"/>
      <c r="AD201" s="32"/>
      <c r="AE201" s="32"/>
      <c r="AR201" s="157" t="s">
        <v>304</v>
      </c>
      <c r="AT201" s="157" t="s">
        <v>131</v>
      </c>
      <c r="AU201" s="157" t="s">
        <v>80</v>
      </c>
      <c r="AY201" s="17" t="s">
        <v>128</v>
      </c>
      <c r="BE201" s="158">
        <f>IF(N201="základní",J201,0)</f>
        <v>0</v>
      </c>
      <c r="BF201" s="158">
        <f>IF(N201="snížená",J201,0)</f>
        <v>0</v>
      </c>
      <c r="BG201" s="158">
        <f>IF(N201="zákl. přenesená",J201,0)</f>
        <v>0</v>
      </c>
      <c r="BH201" s="158">
        <f>IF(N201="sníž. přenesená",J201,0)</f>
        <v>0</v>
      </c>
      <c r="BI201" s="158">
        <f>IF(N201="nulová",J201,0)</f>
        <v>0</v>
      </c>
      <c r="BJ201" s="17" t="s">
        <v>80</v>
      </c>
      <c r="BK201" s="158">
        <f>ROUND(I201*H201,2)</f>
        <v>0</v>
      </c>
      <c r="BL201" s="17" t="s">
        <v>304</v>
      </c>
      <c r="BM201" s="157" t="s">
        <v>350</v>
      </c>
    </row>
    <row r="202" spans="2:51" s="13" customFormat="1" ht="11.25">
      <c r="B202" s="159"/>
      <c r="D202" s="160" t="s">
        <v>137</v>
      </c>
      <c r="E202" s="161" t="s">
        <v>1</v>
      </c>
      <c r="F202" s="162" t="s">
        <v>351</v>
      </c>
      <c r="H202" s="163">
        <v>1407.541</v>
      </c>
      <c r="I202" s="164"/>
      <c r="L202" s="159"/>
      <c r="M202" s="165"/>
      <c r="N202" s="166"/>
      <c r="O202" s="166"/>
      <c r="P202" s="166"/>
      <c r="Q202" s="166"/>
      <c r="R202" s="166"/>
      <c r="S202" s="166"/>
      <c r="T202" s="167"/>
      <c r="AT202" s="161" t="s">
        <v>137</v>
      </c>
      <c r="AU202" s="161" t="s">
        <v>80</v>
      </c>
      <c r="AV202" s="13" t="s">
        <v>82</v>
      </c>
      <c r="AW202" s="13" t="s">
        <v>29</v>
      </c>
      <c r="AX202" s="13" t="s">
        <v>80</v>
      </c>
      <c r="AY202" s="161" t="s">
        <v>128</v>
      </c>
    </row>
    <row r="203" spans="2:63" s="12" customFormat="1" ht="25.9" customHeight="1">
      <c r="B203" s="131"/>
      <c r="D203" s="132" t="s">
        <v>71</v>
      </c>
      <c r="E203" s="133" t="s">
        <v>352</v>
      </c>
      <c r="F203" s="133" t="s">
        <v>353</v>
      </c>
      <c r="I203" s="134"/>
      <c r="J203" s="135">
        <f>BK203</f>
        <v>0</v>
      </c>
      <c r="L203" s="131"/>
      <c r="M203" s="136"/>
      <c r="N203" s="137"/>
      <c r="O203" s="137"/>
      <c r="P203" s="138">
        <f>SUM(P204:P208)</f>
        <v>0</v>
      </c>
      <c r="Q203" s="137"/>
      <c r="R203" s="138">
        <f>SUM(R204:R208)</f>
        <v>0</v>
      </c>
      <c r="S203" s="137"/>
      <c r="T203" s="139">
        <f>SUM(T204:T208)</f>
        <v>0</v>
      </c>
      <c r="AR203" s="132" t="s">
        <v>129</v>
      </c>
      <c r="AT203" s="140" t="s">
        <v>71</v>
      </c>
      <c r="AU203" s="140" t="s">
        <v>72</v>
      </c>
      <c r="AY203" s="132" t="s">
        <v>128</v>
      </c>
      <c r="BK203" s="141">
        <f>SUM(BK204:BK208)</f>
        <v>0</v>
      </c>
    </row>
    <row r="204" spans="1:65" s="2" customFormat="1" ht="24.2" customHeight="1">
      <c r="A204" s="32"/>
      <c r="B204" s="144"/>
      <c r="C204" s="145" t="s">
        <v>354</v>
      </c>
      <c r="D204" s="145" t="s">
        <v>131</v>
      </c>
      <c r="E204" s="146" t="s">
        <v>355</v>
      </c>
      <c r="F204" s="147" t="s">
        <v>356</v>
      </c>
      <c r="G204" s="148" t="s">
        <v>357</v>
      </c>
      <c r="H204" s="149">
        <v>1</v>
      </c>
      <c r="I204" s="150"/>
      <c r="J204" s="151">
        <f>ROUND(I204*H204,2)</f>
        <v>0</v>
      </c>
      <c r="K204" s="152"/>
      <c r="L204" s="33"/>
      <c r="M204" s="153" t="s">
        <v>1</v>
      </c>
      <c r="N204" s="154" t="s">
        <v>37</v>
      </c>
      <c r="O204" s="58"/>
      <c r="P204" s="155">
        <f>O204*H204</f>
        <v>0</v>
      </c>
      <c r="Q204" s="155">
        <v>0</v>
      </c>
      <c r="R204" s="155">
        <f>Q204*H204</f>
        <v>0</v>
      </c>
      <c r="S204" s="155">
        <v>0</v>
      </c>
      <c r="T204" s="156">
        <f>S204*H204</f>
        <v>0</v>
      </c>
      <c r="U204" s="32"/>
      <c r="V204" s="32"/>
      <c r="W204" s="32"/>
      <c r="X204" s="32"/>
      <c r="Y204" s="32"/>
      <c r="Z204" s="32"/>
      <c r="AA204" s="32"/>
      <c r="AB204" s="32"/>
      <c r="AC204" s="32"/>
      <c r="AD204" s="32"/>
      <c r="AE204" s="32"/>
      <c r="AR204" s="157" t="s">
        <v>135</v>
      </c>
      <c r="AT204" s="157" t="s">
        <v>131</v>
      </c>
      <c r="AU204" s="157" t="s">
        <v>80</v>
      </c>
      <c r="AY204" s="17" t="s">
        <v>128</v>
      </c>
      <c r="BE204" s="158">
        <f>IF(N204="základní",J204,0)</f>
        <v>0</v>
      </c>
      <c r="BF204" s="158">
        <f>IF(N204="snížená",J204,0)</f>
        <v>0</v>
      </c>
      <c r="BG204" s="158">
        <f>IF(N204="zákl. přenesená",J204,0)</f>
        <v>0</v>
      </c>
      <c r="BH204" s="158">
        <f>IF(N204="sníž. přenesená",J204,0)</f>
        <v>0</v>
      </c>
      <c r="BI204" s="158">
        <f>IF(N204="nulová",J204,0)</f>
        <v>0</v>
      </c>
      <c r="BJ204" s="17" t="s">
        <v>80</v>
      </c>
      <c r="BK204" s="158">
        <f>ROUND(I204*H204,2)</f>
        <v>0</v>
      </c>
      <c r="BL204" s="17" t="s">
        <v>135</v>
      </c>
      <c r="BM204" s="157" t="s">
        <v>358</v>
      </c>
    </row>
    <row r="205" spans="1:65" s="2" customFormat="1" ht="33" customHeight="1">
      <c r="A205" s="32"/>
      <c r="B205" s="144"/>
      <c r="C205" s="145" t="s">
        <v>359</v>
      </c>
      <c r="D205" s="145" t="s">
        <v>131</v>
      </c>
      <c r="E205" s="146" t="s">
        <v>360</v>
      </c>
      <c r="F205" s="147" t="s">
        <v>361</v>
      </c>
      <c r="G205" s="148" t="s">
        <v>147</v>
      </c>
      <c r="H205" s="149">
        <v>6.6</v>
      </c>
      <c r="I205" s="150"/>
      <c r="J205" s="151">
        <f>ROUND(I205*H205,2)</f>
        <v>0</v>
      </c>
      <c r="K205" s="152"/>
      <c r="L205" s="33"/>
      <c r="M205" s="153" t="s">
        <v>1</v>
      </c>
      <c r="N205" s="154" t="s">
        <v>37</v>
      </c>
      <c r="O205" s="58"/>
      <c r="P205" s="155">
        <f>O205*H205</f>
        <v>0</v>
      </c>
      <c r="Q205" s="155">
        <v>0</v>
      </c>
      <c r="R205" s="155">
        <f>Q205*H205</f>
        <v>0</v>
      </c>
      <c r="S205" s="155">
        <v>0</v>
      </c>
      <c r="T205" s="156">
        <f>S205*H205</f>
        <v>0</v>
      </c>
      <c r="U205" s="32"/>
      <c r="V205" s="32"/>
      <c r="W205" s="32"/>
      <c r="X205" s="32"/>
      <c r="Y205" s="32"/>
      <c r="Z205" s="32"/>
      <c r="AA205" s="32"/>
      <c r="AB205" s="32"/>
      <c r="AC205" s="32"/>
      <c r="AD205" s="32"/>
      <c r="AE205" s="32"/>
      <c r="AR205" s="157" t="s">
        <v>135</v>
      </c>
      <c r="AT205" s="157" t="s">
        <v>131</v>
      </c>
      <c r="AU205" s="157" t="s">
        <v>80</v>
      </c>
      <c r="AY205" s="17" t="s">
        <v>128</v>
      </c>
      <c r="BE205" s="158">
        <f>IF(N205="základní",J205,0)</f>
        <v>0</v>
      </c>
      <c r="BF205" s="158">
        <f>IF(N205="snížená",J205,0)</f>
        <v>0</v>
      </c>
      <c r="BG205" s="158">
        <f>IF(N205="zákl. přenesená",J205,0)</f>
        <v>0</v>
      </c>
      <c r="BH205" s="158">
        <f>IF(N205="sníž. přenesená",J205,0)</f>
        <v>0</v>
      </c>
      <c r="BI205" s="158">
        <f>IF(N205="nulová",J205,0)</f>
        <v>0</v>
      </c>
      <c r="BJ205" s="17" t="s">
        <v>80</v>
      </c>
      <c r="BK205" s="158">
        <f>ROUND(I205*H205,2)</f>
        <v>0</v>
      </c>
      <c r="BL205" s="17" t="s">
        <v>135</v>
      </c>
      <c r="BM205" s="157" t="s">
        <v>362</v>
      </c>
    </row>
    <row r="206" spans="2:51" s="13" customFormat="1" ht="11.25">
      <c r="B206" s="159"/>
      <c r="D206" s="160" t="s">
        <v>137</v>
      </c>
      <c r="E206" s="161" t="s">
        <v>1</v>
      </c>
      <c r="F206" s="162" t="s">
        <v>363</v>
      </c>
      <c r="H206" s="163">
        <v>6.6</v>
      </c>
      <c r="I206" s="164"/>
      <c r="L206" s="159"/>
      <c r="M206" s="165"/>
      <c r="N206" s="166"/>
      <c r="O206" s="166"/>
      <c r="P206" s="166"/>
      <c r="Q206" s="166"/>
      <c r="R206" s="166"/>
      <c r="S206" s="166"/>
      <c r="T206" s="167"/>
      <c r="AT206" s="161" t="s">
        <v>137</v>
      </c>
      <c r="AU206" s="161" t="s">
        <v>80</v>
      </c>
      <c r="AV206" s="13" t="s">
        <v>82</v>
      </c>
      <c r="AW206" s="13" t="s">
        <v>29</v>
      </c>
      <c r="AX206" s="13" t="s">
        <v>80</v>
      </c>
      <c r="AY206" s="161" t="s">
        <v>128</v>
      </c>
    </row>
    <row r="207" spans="1:65" s="2" customFormat="1" ht="24.2" customHeight="1">
      <c r="A207" s="32"/>
      <c r="B207" s="144"/>
      <c r="C207" s="145" t="s">
        <v>364</v>
      </c>
      <c r="D207" s="145" t="s">
        <v>131</v>
      </c>
      <c r="E207" s="146" t="s">
        <v>365</v>
      </c>
      <c r="F207" s="147" t="s">
        <v>366</v>
      </c>
      <c r="G207" s="148" t="s">
        <v>367</v>
      </c>
      <c r="H207" s="149">
        <v>1</v>
      </c>
      <c r="I207" s="150"/>
      <c r="J207" s="151">
        <f>ROUND(I207*H207,2)</f>
        <v>0</v>
      </c>
      <c r="K207" s="152"/>
      <c r="L207" s="33"/>
      <c r="M207" s="153" t="s">
        <v>1</v>
      </c>
      <c r="N207" s="154" t="s">
        <v>37</v>
      </c>
      <c r="O207" s="58"/>
      <c r="P207" s="155">
        <f>O207*H207</f>
        <v>0</v>
      </c>
      <c r="Q207" s="155">
        <v>0</v>
      </c>
      <c r="R207" s="155">
        <f>Q207*H207</f>
        <v>0</v>
      </c>
      <c r="S207" s="155">
        <v>0</v>
      </c>
      <c r="T207" s="156">
        <f>S207*H207</f>
        <v>0</v>
      </c>
      <c r="U207" s="32"/>
      <c r="V207" s="32"/>
      <c r="W207" s="32"/>
      <c r="X207" s="32"/>
      <c r="Y207" s="32"/>
      <c r="Z207" s="32"/>
      <c r="AA207" s="32"/>
      <c r="AB207" s="32"/>
      <c r="AC207" s="32"/>
      <c r="AD207" s="32"/>
      <c r="AE207" s="32"/>
      <c r="AR207" s="157" t="s">
        <v>135</v>
      </c>
      <c r="AT207" s="157" t="s">
        <v>131</v>
      </c>
      <c r="AU207" s="157" t="s">
        <v>80</v>
      </c>
      <c r="AY207" s="17" t="s">
        <v>128</v>
      </c>
      <c r="BE207" s="158">
        <f>IF(N207="základní",J207,0)</f>
        <v>0</v>
      </c>
      <c r="BF207" s="158">
        <f>IF(N207="snížená",J207,0)</f>
        <v>0</v>
      </c>
      <c r="BG207" s="158">
        <f>IF(N207="zákl. přenesená",J207,0)</f>
        <v>0</v>
      </c>
      <c r="BH207" s="158">
        <f>IF(N207="sníž. přenesená",J207,0)</f>
        <v>0</v>
      </c>
      <c r="BI207" s="158">
        <f>IF(N207="nulová",J207,0)</f>
        <v>0</v>
      </c>
      <c r="BJ207" s="17" t="s">
        <v>80</v>
      </c>
      <c r="BK207" s="158">
        <f>ROUND(I207*H207,2)</f>
        <v>0</v>
      </c>
      <c r="BL207" s="17" t="s">
        <v>135</v>
      </c>
      <c r="BM207" s="157" t="s">
        <v>368</v>
      </c>
    </row>
    <row r="208" spans="1:65" s="2" customFormat="1" ht="66.75" customHeight="1">
      <c r="A208" s="32"/>
      <c r="B208" s="144"/>
      <c r="C208" s="145" t="s">
        <v>369</v>
      </c>
      <c r="D208" s="145" t="s">
        <v>131</v>
      </c>
      <c r="E208" s="146" t="s">
        <v>370</v>
      </c>
      <c r="F208" s="147" t="s">
        <v>371</v>
      </c>
      <c r="G208" s="148" t="s">
        <v>367</v>
      </c>
      <c r="H208" s="149">
        <v>1</v>
      </c>
      <c r="I208" s="150"/>
      <c r="J208" s="151">
        <f>ROUND(I208*H208,2)</f>
        <v>0</v>
      </c>
      <c r="K208" s="152"/>
      <c r="L208" s="33"/>
      <c r="M208" s="179" t="s">
        <v>1</v>
      </c>
      <c r="N208" s="180" t="s">
        <v>37</v>
      </c>
      <c r="O208" s="181"/>
      <c r="P208" s="182">
        <f>O208*H208</f>
        <v>0</v>
      </c>
      <c r="Q208" s="182">
        <v>0</v>
      </c>
      <c r="R208" s="182">
        <f>Q208*H208</f>
        <v>0</v>
      </c>
      <c r="S208" s="182">
        <v>0</v>
      </c>
      <c r="T208" s="183">
        <f>S208*H208</f>
        <v>0</v>
      </c>
      <c r="U208" s="32"/>
      <c r="V208" s="32"/>
      <c r="W208" s="32"/>
      <c r="X208" s="32"/>
      <c r="Y208" s="32"/>
      <c r="Z208" s="32"/>
      <c r="AA208" s="32"/>
      <c r="AB208" s="32"/>
      <c r="AC208" s="32"/>
      <c r="AD208" s="32"/>
      <c r="AE208" s="32"/>
      <c r="AR208" s="157" t="s">
        <v>135</v>
      </c>
      <c r="AT208" s="157" t="s">
        <v>131</v>
      </c>
      <c r="AU208" s="157" t="s">
        <v>80</v>
      </c>
      <c r="AY208" s="17" t="s">
        <v>128</v>
      </c>
      <c r="BE208" s="158">
        <f>IF(N208="základní",J208,0)</f>
        <v>0</v>
      </c>
      <c r="BF208" s="158">
        <f>IF(N208="snížená",J208,0)</f>
        <v>0</v>
      </c>
      <c r="BG208" s="158">
        <f>IF(N208="zákl. přenesená",J208,0)</f>
        <v>0</v>
      </c>
      <c r="BH208" s="158">
        <f>IF(N208="sníž. přenesená",J208,0)</f>
        <v>0</v>
      </c>
      <c r="BI208" s="158">
        <f>IF(N208="nulová",J208,0)</f>
        <v>0</v>
      </c>
      <c r="BJ208" s="17" t="s">
        <v>80</v>
      </c>
      <c r="BK208" s="158">
        <f>ROUND(I208*H208,2)</f>
        <v>0</v>
      </c>
      <c r="BL208" s="17" t="s">
        <v>135</v>
      </c>
      <c r="BM208" s="157" t="s">
        <v>372</v>
      </c>
    </row>
    <row r="209" spans="1:31" s="2" customFormat="1" ht="6.95" customHeight="1">
      <c r="A209" s="32"/>
      <c r="B209" s="47"/>
      <c r="C209" s="48"/>
      <c r="D209" s="48"/>
      <c r="E209" s="48"/>
      <c r="F209" s="48"/>
      <c r="G209" s="48"/>
      <c r="H209" s="48"/>
      <c r="I209" s="48"/>
      <c r="J209" s="48"/>
      <c r="K209" s="48"/>
      <c r="L209" s="33"/>
      <c r="M209" s="32"/>
      <c r="O209" s="32"/>
      <c r="P209" s="32"/>
      <c r="Q209" s="32"/>
      <c r="R209" s="32"/>
      <c r="S209" s="32"/>
      <c r="T209" s="32"/>
      <c r="U209" s="32"/>
      <c r="V209" s="32"/>
      <c r="W209" s="32"/>
      <c r="X209" s="32"/>
      <c r="Y209" s="32"/>
      <c r="Z209" s="32"/>
      <c r="AA209" s="32"/>
      <c r="AB209" s="32"/>
      <c r="AC209" s="32"/>
      <c r="AD209" s="32"/>
      <c r="AE209" s="32"/>
    </row>
  </sheetData>
  <autoFilter ref="C119:K208"/>
  <mergeCells count="9">
    <mergeCell ref="E87:H87"/>
    <mergeCell ref="E110:H110"/>
    <mergeCell ref="E112:H112"/>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8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40" t="s">
        <v>5</v>
      </c>
      <c r="M2" s="225"/>
      <c r="N2" s="225"/>
      <c r="O2" s="225"/>
      <c r="P2" s="225"/>
      <c r="Q2" s="225"/>
      <c r="R2" s="225"/>
      <c r="S2" s="225"/>
      <c r="T2" s="225"/>
      <c r="U2" s="225"/>
      <c r="V2" s="225"/>
      <c r="AT2" s="17" t="s">
        <v>85</v>
      </c>
    </row>
    <row r="3" spans="2:46" s="1" customFormat="1" ht="6.95" customHeight="1">
      <c r="B3" s="18"/>
      <c r="C3" s="19"/>
      <c r="D3" s="19"/>
      <c r="E3" s="19"/>
      <c r="F3" s="19"/>
      <c r="G3" s="19"/>
      <c r="H3" s="19"/>
      <c r="I3" s="19"/>
      <c r="J3" s="19"/>
      <c r="K3" s="19"/>
      <c r="L3" s="20"/>
      <c r="AT3" s="17" t="s">
        <v>82</v>
      </c>
    </row>
    <row r="4" spans="2:46" s="1" customFormat="1" ht="24.95" customHeight="1">
      <c r="B4" s="20"/>
      <c r="D4" s="21" t="s">
        <v>101</v>
      </c>
      <c r="L4" s="20"/>
      <c r="M4" s="93" t="s">
        <v>10</v>
      </c>
      <c r="AT4" s="17" t="s">
        <v>3</v>
      </c>
    </row>
    <row r="5" spans="2:12" s="1" customFormat="1" ht="6.95" customHeight="1">
      <c r="B5" s="20"/>
      <c r="L5" s="20"/>
    </row>
    <row r="6" spans="2:12" s="1" customFormat="1" ht="12" customHeight="1">
      <c r="B6" s="20"/>
      <c r="D6" s="27" t="s">
        <v>16</v>
      </c>
      <c r="L6" s="20"/>
    </row>
    <row r="7" spans="2:12" s="1" customFormat="1" ht="16.5" customHeight="1">
      <c r="B7" s="20"/>
      <c r="E7" s="241" t="str">
        <f>'Rekapitulace stavby'!K6</f>
        <v>Oprava trati v úseku Luka nad Jihavou-Jihlava, II.etapa</v>
      </c>
      <c r="F7" s="242"/>
      <c r="G7" s="242"/>
      <c r="H7" s="242"/>
      <c r="L7" s="20"/>
    </row>
    <row r="8" spans="1:31" s="2" customFormat="1" ht="12" customHeight="1">
      <c r="A8" s="32"/>
      <c r="B8" s="33"/>
      <c r="C8" s="32"/>
      <c r="D8" s="27" t="s">
        <v>102</v>
      </c>
      <c r="E8" s="32"/>
      <c r="F8" s="32"/>
      <c r="G8" s="32"/>
      <c r="H8" s="32"/>
      <c r="I8" s="32"/>
      <c r="J8" s="32"/>
      <c r="K8" s="32"/>
      <c r="L8" s="42"/>
      <c r="S8" s="32"/>
      <c r="T8" s="32"/>
      <c r="U8" s="32"/>
      <c r="V8" s="32"/>
      <c r="W8" s="32"/>
      <c r="X8" s="32"/>
      <c r="Y8" s="32"/>
      <c r="Z8" s="32"/>
      <c r="AA8" s="32"/>
      <c r="AB8" s="32"/>
      <c r="AC8" s="32"/>
      <c r="AD8" s="32"/>
      <c r="AE8" s="32"/>
    </row>
    <row r="9" spans="1:31" s="2" customFormat="1" ht="16.5" customHeight="1">
      <c r="A9" s="32"/>
      <c r="B9" s="33"/>
      <c r="C9" s="32"/>
      <c r="D9" s="32"/>
      <c r="E9" s="202" t="s">
        <v>373</v>
      </c>
      <c r="F9" s="243"/>
      <c r="G9" s="243"/>
      <c r="H9" s="243"/>
      <c r="I9" s="32"/>
      <c r="J9" s="32"/>
      <c r="K9" s="32"/>
      <c r="L9" s="42"/>
      <c r="S9" s="32"/>
      <c r="T9" s="32"/>
      <c r="U9" s="32"/>
      <c r="V9" s="32"/>
      <c r="W9" s="32"/>
      <c r="X9" s="32"/>
      <c r="Y9" s="32"/>
      <c r="Z9" s="32"/>
      <c r="AA9" s="32"/>
      <c r="AB9" s="32"/>
      <c r="AC9" s="32"/>
      <c r="AD9" s="32"/>
      <c r="AE9" s="32"/>
    </row>
    <row r="10" spans="1:31" s="2" customFormat="1" ht="11.25">
      <c r="A10" s="32"/>
      <c r="B10" s="33"/>
      <c r="C10" s="32"/>
      <c r="D10" s="32"/>
      <c r="E10" s="32"/>
      <c r="F10" s="32"/>
      <c r="G10" s="32"/>
      <c r="H10" s="32"/>
      <c r="I10" s="32"/>
      <c r="J10" s="32"/>
      <c r="K10" s="32"/>
      <c r="L10" s="42"/>
      <c r="S10" s="32"/>
      <c r="T10" s="32"/>
      <c r="U10" s="32"/>
      <c r="V10" s="32"/>
      <c r="W10" s="32"/>
      <c r="X10" s="32"/>
      <c r="Y10" s="32"/>
      <c r="Z10" s="32"/>
      <c r="AA10" s="32"/>
      <c r="AB10" s="32"/>
      <c r="AC10" s="32"/>
      <c r="AD10" s="32"/>
      <c r="AE10" s="32"/>
    </row>
    <row r="11" spans="1:31" s="2" customFormat="1" ht="12" customHeight="1">
      <c r="A11" s="32"/>
      <c r="B11" s="33"/>
      <c r="C11" s="32"/>
      <c r="D11" s="27" t="s">
        <v>18</v>
      </c>
      <c r="E11" s="32"/>
      <c r="F11" s="25" t="s">
        <v>1</v>
      </c>
      <c r="G11" s="32"/>
      <c r="H11" s="32"/>
      <c r="I11" s="27" t="s">
        <v>19</v>
      </c>
      <c r="J11" s="25" t="s">
        <v>1</v>
      </c>
      <c r="K11" s="32"/>
      <c r="L11" s="42"/>
      <c r="S11" s="32"/>
      <c r="T11" s="32"/>
      <c r="U11" s="32"/>
      <c r="V11" s="32"/>
      <c r="W11" s="32"/>
      <c r="X11" s="32"/>
      <c r="Y11" s="32"/>
      <c r="Z11" s="32"/>
      <c r="AA11" s="32"/>
      <c r="AB11" s="32"/>
      <c r="AC11" s="32"/>
      <c r="AD11" s="32"/>
      <c r="AE11" s="32"/>
    </row>
    <row r="12" spans="1:31" s="2" customFormat="1" ht="12" customHeight="1">
      <c r="A12" s="32"/>
      <c r="B12" s="33"/>
      <c r="C12" s="32"/>
      <c r="D12" s="27" t="s">
        <v>20</v>
      </c>
      <c r="E12" s="32"/>
      <c r="F12" s="25" t="s">
        <v>21</v>
      </c>
      <c r="G12" s="32"/>
      <c r="H12" s="32"/>
      <c r="I12" s="27" t="s">
        <v>22</v>
      </c>
      <c r="J12" s="55" t="str">
        <f>'Rekapitulace stavby'!AN8</f>
        <v>Vyplň údaj</v>
      </c>
      <c r="K12" s="32"/>
      <c r="L12" s="42"/>
      <c r="S12" s="32"/>
      <c r="T12" s="32"/>
      <c r="U12" s="32"/>
      <c r="V12" s="32"/>
      <c r="W12" s="32"/>
      <c r="X12" s="32"/>
      <c r="Y12" s="32"/>
      <c r="Z12" s="32"/>
      <c r="AA12" s="32"/>
      <c r="AB12" s="32"/>
      <c r="AC12" s="32"/>
      <c r="AD12" s="32"/>
      <c r="AE12" s="32"/>
    </row>
    <row r="13" spans="1:31" s="2" customFormat="1" ht="10.9" customHeight="1">
      <c r="A13" s="32"/>
      <c r="B13" s="33"/>
      <c r="C13" s="32"/>
      <c r="D13" s="32"/>
      <c r="E13" s="32"/>
      <c r="F13" s="32"/>
      <c r="G13" s="32"/>
      <c r="H13" s="32"/>
      <c r="I13" s="32"/>
      <c r="J13" s="32"/>
      <c r="K13" s="32"/>
      <c r="L13" s="42"/>
      <c r="S13" s="32"/>
      <c r="T13" s="32"/>
      <c r="U13" s="32"/>
      <c r="V13" s="32"/>
      <c r="W13" s="32"/>
      <c r="X13" s="32"/>
      <c r="Y13" s="32"/>
      <c r="Z13" s="32"/>
      <c r="AA13" s="32"/>
      <c r="AB13" s="32"/>
      <c r="AC13" s="32"/>
      <c r="AD13" s="32"/>
      <c r="AE13" s="32"/>
    </row>
    <row r="14" spans="1:31" s="2" customFormat="1" ht="12" customHeight="1">
      <c r="A14" s="32"/>
      <c r="B14" s="33"/>
      <c r="C14" s="32"/>
      <c r="D14" s="27" t="s">
        <v>23</v>
      </c>
      <c r="E14" s="32"/>
      <c r="F14" s="32"/>
      <c r="G14" s="32"/>
      <c r="H14" s="32"/>
      <c r="I14" s="27" t="s">
        <v>24</v>
      </c>
      <c r="J14" s="25" t="str">
        <f>IF('Rekapitulace stavby'!AN10="","",'Rekapitulace stavby'!AN10)</f>
        <v/>
      </c>
      <c r="K14" s="32"/>
      <c r="L14" s="42"/>
      <c r="S14" s="32"/>
      <c r="T14" s="32"/>
      <c r="U14" s="32"/>
      <c r="V14" s="32"/>
      <c r="W14" s="32"/>
      <c r="X14" s="32"/>
      <c r="Y14" s="32"/>
      <c r="Z14" s="32"/>
      <c r="AA14" s="32"/>
      <c r="AB14" s="32"/>
      <c r="AC14" s="32"/>
      <c r="AD14" s="32"/>
      <c r="AE14" s="32"/>
    </row>
    <row r="15" spans="1:31" s="2" customFormat="1" ht="18" customHeight="1">
      <c r="A15" s="32"/>
      <c r="B15" s="33"/>
      <c r="C15" s="32"/>
      <c r="D15" s="32"/>
      <c r="E15" s="25" t="str">
        <f>IF('Rekapitulace stavby'!E11="","",'Rekapitulace stavby'!E11)</f>
        <v xml:space="preserve"> </v>
      </c>
      <c r="F15" s="32"/>
      <c r="G15" s="32"/>
      <c r="H15" s="32"/>
      <c r="I15" s="27" t="s">
        <v>25</v>
      </c>
      <c r="J15" s="25" t="str">
        <f>IF('Rekapitulace stavby'!AN11="","",'Rekapitulace stavby'!AN11)</f>
        <v/>
      </c>
      <c r="K15" s="32"/>
      <c r="L15" s="42"/>
      <c r="S15" s="32"/>
      <c r="T15" s="32"/>
      <c r="U15" s="32"/>
      <c r="V15" s="32"/>
      <c r="W15" s="32"/>
      <c r="X15" s="32"/>
      <c r="Y15" s="32"/>
      <c r="Z15" s="32"/>
      <c r="AA15" s="32"/>
      <c r="AB15" s="32"/>
      <c r="AC15" s="32"/>
      <c r="AD15" s="32"/>
      <c r="AE15" s="32"/>
    </row>
    <row r="16" spans="1:31" s="2" customFormat="1" ht="6.95" customHeight="1">
      <c r="A16" s="32"/>
      <c r="B16" s="33"/>
      <c r="C16" s="32"/>
      <c r="D16" s="32"/>
      <c r="E16" s="32"/>
      <c r="F16" s="32"/>
      <c r="G16" s="32"/>
      <c r="H16" s="32"/>
      <c r="I16" s="32"/>
      <c r="J16" s="32"/>
      <c r="K16" s="32"/>
      <c r="L16" s="42"/>
      <c r="S16" s="32"/>
      <c r="T16" s="32"/>
      <c r="U16" s="32"/>
      <c r="V16" s="32"/>
      <c r="W16" s="32"/>
      <c r="X16" s="32"/>
      <c r="Y16" s="32"/>
      <c r="Z16" s="32"/>
      <c r="AA16" s="32"/>
      <c r="AB16" s="32"/>
      <c r="AC16" s="32"/>
      <c r="AD16" s="32"/>
      <c r="AE16" s="32"/>
    </row>
    <row r="17" spans="1:31" s="2" customFormat="1" ht="12" customHeight="1">
      <c r="A17" s="32"/>
      <c r="B17" s="33"/>
      <c r="C17" s="32"/>
      <c r="D17" s="27" t="s">
        <v>26</v>
      </c>
      <c r="E17" s="32"/>
      <c r="F17" s="32"/>
      <c r="G17" s="32"/>
      <c r="H17" s="32"/>
      <c r="I17" s="27" t="s">
        <v>24</v>
      </c>
      <c r="J17" s="28" t="str">
        <f>'Rekapitulace stavby'!AN13</f>
        <v>Vyplň údaj</v>
      </c>
      <c r="K17" s="32"/>
      <c r="L17" s="42"/>
      <c r="S17" s="32"/>
      <c r="T17" s="32"/>
      <c r="U17" s="32"/>
      <c r="V17" s="32"/>
      <c r="W17" s="32"/>
      <c r="X17" s="32"/>
      <c r="Y17" s="32"/>
      <c r="Z17" s="32"/>
      <c r="AA17" s="32"/>
      <c r="AB17" s="32"/>
      <c r="AC17" s="32"/>
      <c r="AD17" s="32"/>
      <c r="AE17" s="32"/>
    </row>
    <row r="18" spans="1:31" s="2" customFormat="1" ht="18" customHeight="1">
      <c r="A18" s="32"/>
      <c r="B18" s="33"/>
      <c r="C18" s="32"/>
      <c r="D18" s="32"/>
      <c r="E18" s="244" t="str">
        <f>'Rekapitulace stavby'!E14</f>
        <v>Vyplň údaj</v>
      </c>
      <c r="F18" s="224"/>
      <c r="G18" s="224"/>
      <c r="H18" s="224"/>
      <c r="I18" s="27" t="s">
        <v>25</v>
      </c>
      <c r="J18" s="28" t="str">
        <f>'Rekapitulace stavby'!AN14</f>
        <v>Vyplň údaj</v>
      </c>
      <c r="K18" s="32"/>
      <c r="L18" s="42"/>
      <c r="S18" s="32"/>
      <c r="T18" s="32"/>
      <c r="U18" s="32"/>
      <c r="V18" s="32"/>
      <c r="W18" s="32"/>
      <c r="X18" s="32"/>
      <c r="Y18" s="32"/>
      <c r="Z18" s="32"/>
      <c r="AA18" s="32"/>
      <c r="AB18" s="32"/>
      <c r="AC18" s="32"/>
      <c r="AD18" s="32"/>
      <c r="AE18" s="32"/>
    </row>
    <row r="19" spans="1:31" s="2" customFormat="1" ht="6.95" customHeight="1">
      <c r="A19" s="32"/>
      <c r="B19" s="33"/>
      <c r="C19" s="32"/>
      <c r="D19" s="32"/>
      <c r="E19" s="32"/>
      <c r="F19" s="32"/>
      <c r="G19" s="32"/>
      <c r="H19" s="32"/>
      <c r="I19" s="32"/>
      <c r="J19" s="32"/>
      <c r="K19" s="32"/>
      <c r="L19" s="42"/>
      <c r="S19" s="32"/>
      <c r="T19" s="32"/>
      <c r="U19" s="32"/>
      <c r="V19" s="32"/>
      <c r="W19" s="32"/>
      <c r="X19" s="32"/>
      <c r="Y19" s="32"/>
      <c r="Z19" s="32"/>
      <c r="AA19" s="32"/>
      <c r="AB19" s="32"/>
      <c r="AC19" s="32"/>
      <c r="AD19" s="32"/>
      <c r="AE19" s="32"/>
    </row>
    <row r="20" spans="1:31" s="2" customFormat="1" ht="12" customHeight="1">
      <c r="A20" s="32"/>
      <c r="B20" s="33"/>
      <c r="C20" s="32"/>
      <c r="D20" s="27" t="s">
        <v>28</v>
      </c>
      <c r="E20" s="32"/>
      <c r="F20" s="32"/>
      <c r="G20" s="32"/>
      <c r="H20" s="32"/>
      <c r="I20" s="27" t="s">
        <v>24</v>
      </c>
      <c r="J20" s="25" t="str">
        <f>IF('Rekapitulace stavby'!AN16="","",'Rekapitulace stavby'!AN16)</f>
        <v/>
      </c>
      <c r="K20" s="32"/>
      <c r="L20" s="42"/>
      <c r="S20" s="32"/>
      <c r="T20" s="32"/>
      <c r="U20" s="32"/>
      <c r="V20" s="32"/>
      <c r="W20" s="32"/>
      <c r="X20" s="32"/>
      <c r="Y20" s="32"/>
      <c r="Z20" s="32"/>
      <c r="AA20" s="32"/>
      <c r="AB20" s="32"/>
      <c r="AC20" s="32"/>
      <c r="AD20" s="32"/>
      <c r="AE20" s="32"/>
    </row>
    <row r="21" spans="1:31" s="2" customFormat="1" ht="18" customHeight="1">
      <c r="A21" s="32"/>
      <c r="B21" s="33"/>
      <c r="C21" s="32"/>
      <c r="D21" s="32"/>
      <c r="E21" s="25" t="str">
        <f>IF('Rekapitulace stavby'!E17="","",'Rekapitulace stavby'!E17)</f>
        <v xml:space="preserve"> </v>
      </c>
      <c r="F21" s="32"/>
      <c r="G21" s="32"/>
      <c r="H21" s="32"/>
      <c r="I21" s="27" t="s">
        <v>25</v>
      </c>
      <c r="J21" s="25" t="str">
        <f>IF('Rekapitulace stavby'!AN17="","",'Rekapitulace stavby'!AN17)</f>
        <v/>
      </c>
      <c r="K21" s="32"/>
      <c r="L21" s="42"/>
      <c r="S21" s="32"/>
      <c r="T21" s="32"/>
      <c r="U21" s="32"/>
      <c r="V21" s="32"/>
      <c r="W21" s="32"/>
      <c r="X21" s="32"/>
      <c r="Y21" s="32"/>
      <c r="Z21" s="32"/>
      <c r="AA21" s="32"/>
      <c r="AB21" s="32"/>
      <c r="AC21" s="32"/>
      <c r="AD21" s="32"/>
      <c r="AE21" s="32"/>
    </row>
    <row r="22" spans="1:31" s="2" customFormat="1" ht="6.95" customHeight="1">
      <c r="A22" s="32"/>
      <c r="B22" s="33"/>
      <c r="C22" s="32"/>
      <c r="D22" s="32"/>
      <c r="E22" s="32"/>
      <c r="F22" s="32"/>
      <c r="G22" s="32"/>
      <c r="H22" s="32"/>
      <c r="I22" s="32"/>
      <c r="J22" s="32"/>
      <c r="K22" s="32"/>
      <c r="L22" s="42"/>
      <c r="S22" s="32"/>
      <c r="T22" s="32"/>
      <c r="U22" s="32"/>
      <c r="V22" s="32"/>
      <c r="W22" s="32"/>
      <c r="X22" s="32"/>
      <c r="Y22" s="32"/>
      <c r="Z22" s="32"/>
      <c r="AA22" s="32"/>
      <c r="AB22" s="32"/>
      <c r="AC22" s="32"/>
      <c r="AD22" s="32"/>
      <c r="AE22" s="32"/>
    </row>
    <row r="23" spans="1:31" s="2" customFormat="1" ht="12" customHeight="1">
      <c r="A23" s="32"/>
      <c r="B23" s="33"/>
      <c r="C23" s="32"/>
      <c r="D23" s="27" t="s">
        <v>30</v>
      </c>
      <c r="E23" s="32"/>
      <c r="F23" s="32"/>
      <c r="G23" s="32"/>
      <c r="H23" s="32"/>
      <c r="I23" s="27" t="s">
        <v>24</v>
      </c>
      <c r="J23" s="25" t="str">
        <f>IF('Rekapitulace stavby'!AN19="","",'Rekapitulace stavby'!AN19)</f>
        <v/>
      </c>
      <c r="K23" s="32"/>
      <c r="L23" s="42"/>
      <c r="S23" s="32"/>
      <c r="T23" s="32"/>
      <c r="U23" s="32"/>
      <c r="V23" s="32"/>
      <c r="W23" s="32"/>
      <c r="X23" s="32"/>
      <c r="Y23" s="32"/>
      <c r="Z23" s="32"/>
      <c r="AA23" s="32"/>
      <c r="AB23" s="32"/>
      <c r="AC23" s="32"/>
      <c r="AD23" s="32"/>
      <c r="AE23" s="32"/>
    </row>
    <row r="24" spans="1:31" s="2" customFormat="1" ht="18" customHeight="1">
      <c r="A24" s="32"/>
      <c r="B24" s="33"/>
      <c r="C24" s="32"/>
      <c r="D24" s="32"/>
      <c r="E24" s="25" t="str">
        <f>IF('Rekapitulace stavby'!E20="","",'Rekapitulace stavby'!E20)</f>
        <v xml:space="preserve"> </v>
      </c>
      <c r="F24" s="32"/>
      <c r="G24" s="32"/>
      <c r="H24" s="32"/>
      <c r="I24" s="27" t="s">
        <v>25</v>
      </c>
      <c r="J24" s="25" t="str">
        <f>IF('Rekapitulace stavby'!AN20="","",'Rekapitulace stavby'!AN20)</f>
        <v/>
      </c>
      <c r="K24" s="32"/>
      <c r="L24" s="42"/>
      <c r="S24" s="32"/>
      <c r="T24" s="32"/>
      <c r="U24" s="32"/>
      <c r="V24" s="32"/>
      <c r="W24" s="32"/>
      <c r="X24" s="32"/>
      <c r="Y24" s="32"/>
      <c r="Z24" s="32"/>
      <c r="AA24" s="32"/>
      <c r="AB24" s="32"/>
      <c r="AC24" s="32"/>
      <c r="AD24" s="32"/>
      <c r="AE24" s="32"/>
    </row>
    <row r="25" spans="1:31" s="2" customFormat="1" ht="6.95" customHeight="1">
      <c r="A25" s="32"/>
      <c r="B25" s="33"/>
      <c r="C25" s="32"/>
      <c r="D25" s="32"/>
      <c r="E25" s="32"/>
      <c r="F25" s="32"/>
      <c r="G25" s="32"/>
      <c r="H25" s="32"/>
      <c r="I25" s="32"/>
      <c r="J25" s="32"/>
      <c r="K25" s="32"/>
      <c r="L25" s="42"/>
      <c r="S25" s="32"/>
      <c r="T25" s="32"/>
      <c r="U25" s="32"/>
      <c r="V25" s="32"/>
      <c r="W25" s="32"/>
      <c r="X25" s="32"/>
      <c r="Y25" s="32"/>
      <c r="Z25" s="32"/>
      <c r="AA25" s="32"/>
      <c r="AB25" s="32"/>
      <c r="AC25" s="32"/>
      <c r="AD25" s="32"/>
      <c r="AE25" s="32"/>
    </row>
    <row r="26" spans="1:31" s="2" customFormat="1" ht="12" customHeight="1">
      <c r="A26" s="32"/>
      <c r="B26" s="33"/>
      <c r="C26" s="32"/>
      <c r="D26" s="27" t="s">
        <v>31</v>
      </c>
      <c r="E26" s="32"/>
      <c r="F26" s="32"/>
      <c r="G26" s="32"/>
      <c r="H26" s="32"/>
      <c r="I26" s="32"/>
      <c r="J26" s="32"/>
      <c r="K26" s="32"/>
      <c r="L26" s="42"/>
      <c r="S26" s="32"/>
      <c r="T26" s="32"/>
      <c r="U26" s="32"/>
      <c r="V26" s="32"/>
      <c r="W26" s="32"/>
      <c r="X26" s="32"/>
      <c r="Y26" s="32"/>
      <c r="Z26" s="32"/>
      <c r="AA26" s="32"/>
      <c r="AB26" s="32"/>
      <c r="AC26" s="32"/>
      <c r="AD26" s="32"/>
      <c r="AE26" s="32"/>
    </row>
    <row r="27" spans="1:31" s="8" customFormat="1" ht="16.5" customHeight="1">
      <c r="A27" s="94"/>
      <c r="B27" s="95"/>
      <c r="C27" s="94"/>
      <c r="D27" s="94"/>
      <c r="E27" s="229" t="s">
        <v>1</v>
      </c>
      <c r="F27" s="229"/>
      <c r="G27" s="229"/>
      <c r="H27" s="229"/>
      <c r="I27" s="94"/>
      <c r="J27" s="94"/>
      <c r="K27" s="94"/>
      <c r="L27" s="96"/>
      <c r="S27" s="94"/>
      <c r="T27" s="94"/>
      <c r="U27" s="94"/>
      <c r="V27" s="94"/>
      <c r="W27" s="94"/>
      <c r="X27" s="94"/>
      <c r="Y27" s="94"/>
      <c r="Z27" s="94"/>
      <c r="AA27" s="94"/>
      <c r="AB27" s="94"/>
      <c r="AC27" s="94"/>
      <c r="AD27" s="94"/>
      <c r="AE27" s="94"/>
    </row>
    <row r="28" spans="1:31" s="2" customFormat="1" ht="6.95" customHeight="1">
      <c r="A28" s="32"/>
      <c r="B28" s="33"/>
      <c r="C28" s="32"/>
      <c r="D28" s="32"/>
      <c r="E28" s="32"/>
      <c r="F28" s="32"/>
      <c r="G28" s="32"/>
      <c r="H28" s="32"/>
      <c r="I28" s="32"/>
      <c r="J28" s="32"/>
      <c r="K28" s="32"/>
      <c r="L28" s="42"/>
      <c r="S28" s="32"/>
      <c r="T28" s="32"/>
      <c r="U28" s="32"/>
      <c r="V28" s="32"/>
      <c r="W28" s="32"/>
      <c r="X28" s="32"/>
      <c r="Y28" s="32"/>
      <c r="Z28" s="32"/>
      <c r="AA28" s="32"/>
      <c r="AB28" s="32"/>
      <c r="AC28" s="32"/>
      <c r="AD28" s="32"/>
      <c r="AE28" s="32"/>
    </row>
    <row r="29" spans="1:31" s="2" customFormat="1" ht="6.95" customHeight="1">
      <c r="A29" s="32"/>
      <c r="B29" s="33"/>
      <c r="C29" s="32"/>
      <c r="D29" s="66"/>
      <c r="E29" s="66"/>
      <c r="F29" s="66"/>
      <c r="G29" s="66"/>
      <c r="H29" s="66"/>
      <c r="I29" s="66"/>
      <c r="J29" s="66"/>
      <c r="K29" s="66"/>
      <c r="L29" s="42"/>
      <c r="S29" s="32"/>
      <c r="T29" s="32"/>
      <c r="U29" s="32"/>
      <c r="V29" s="32"/>
      <c r="W29" s="32"/>
      <c r="X29" s="32"/>
      <c r="Y29" s="32"/>
      <c r="Z29" s="32"/>
      <c r="AA29" s="32"/>
      <c r="AB29" s="32"/>
      <c r="AC29" s="32"/>
      <c r="AD29" s="32"/>
      <c r="AE29" s="32"/>
    </row>
    <row r="30" spans="1:31" s="2" customFormat="1" ht="25.35" customHeight="1">
      <c r="A30" s="32"/>
      <c r="B30" s="33"/>
      <c r="C30" s="32"/>
      <c r="D30" s="97" t="s">
        <v>32</v>
      </c>
      <c r="E30" s="32"/>
      <c r="F30" s="32"/>
      <c r="G30" s="32"/>
      <c r="H30" s="32"/>
      <c r="I30" s="32"/>
      <c r="J30" s="71">
        <f>ROUND(J120,2)</f>
        <v>0</v>
      </c>
      <c r="K30" s="32"/>
      <c r="L30" s="42"/>
      <c r="S30" s="32"/>
      <c r="T30" s="32"/>
      <c r="U30" s="32"/>
      <c r="V30" s="32"/>
      <c r="W30" s="32"/>
      <c r="X30" s="32"/>
      <c r="Y30" s="32"/>
      <c r="Z30" s="32"/>
      <c r="AA30" s="32"/>
      <c r="AB30" s="32"/>
      <c r="AC30" s="32"/>
      <c r="AD30" s="32"/>
      <c r="AE30" s="32"/>
    </row>
    <row r="31" spans="1:31" s="2" customFormat="1" ht="6.95" customHeight="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14.45" customHeight="1">
      <c r="A32" s="32"/>
      <c r="B32" s="33"/>
      <c r="C32" s="32"/>
      <c r="D32" s="32"/>
      <c r="E32" s="32"/>
      <c r="F32" s="36" t="s">
        <v>34</v>
      </c>
      <c r="G32" s="32"/>
      <c r="H32" s="32"/>
      <c r="I32" s="36" t="s">
        <v>33</v>
      </c>
      <c r="J32" s="36" t="s">
        <v>35</v>
      </c>
      <c r="K32" s="32"/>
      <c r="L32" s="42"/>
      <c r="S32" s="32"/>
      <c r="T32" s="32"/>
      <c r="U32" s="32"/>
      <c r="V32" s="32"/>
      <c r="W32" s="32"/>
      <c r="X32" s="32"/>
      <c r="Y32" s="32"/>
      <c r="Z32" s="32"/>
      <c r="AA32" s="32"/>
      <c r="AB32" s="32"/>
      <c r="AC32" s="32"/>
      <c r="AD32" s="32"/>
      <c r="AE32" s="32"/>
    </row>
    <row r="33" spans="1:31" s="2" customFormat="1" ht="14.45" customHeight="1">
      <c r="A33" s="32"/>
      <c r="B33" s="33"/>
      <c r="C33" s="32"/>
      <c r="D33" s="98" t="s">
        <v>36</v>
      </c>
      <c r="E33" s="27" t="s">
        <v>37</v>
      </c>
      <c r="F33" s="99">
        <f>ROUND((SUM(BE120:BE183)),2)</f>
        <v>0</v>
      </c>
      <c r="G33" s="32"/>
      <c r="H33" s="32"/>
      <c r="I33" s="100">
        <v>0.21</v>
      </c>
      <c r="J33" s="99">
        <f>ROUND(((SUM(BE120:BE183))*I33),2)</f>
        <v>0</v>
      </c>
      <c r="K33" s="32"/>
      <c r="L33" s="42"/>
      <c r="S33" s="32"/>
      <c r="T33" s="32"/>
      <c r="U33" s="32"/>
      <c r="V33" s="32"/>
      <c r="W33" s="32"/>
      <c r="X33" s="32"/>
      <c r="Y33" s="32"/>
      <c r="Z33" s="32"/>
      <c r="AA33" s="32"/>
      <c r="AB33" s="32"/>
      <c r="AC33" s="32"/>
      <c r="AD33" s="32"/>
      <c r="AE33" s="32"/>
    </row>
    <row r="34" spans="1:31" s="2" customFormat="1" ht="14.45" customHeight="1">
      <c r="A34" s="32"/>
      <c r="B34" s="33"/>
      <c r="C34" s="32"/>
      <c r="D34" s="32"/>
      <c r="E34" s="27" t="s">
        <v>38</v>
      </c>
      <c r="F34" s="99">
        <f>ROUND((SUM(BF120:BF183)),2)</f>
        <v>0</v>
      </c>
      <c r="G34" s="32"/>
      <c r="H34" s="32"/>
      <c r="I34" s="100">
        <v>0.15</v>
      </c>
      <c r="J34" s="99">
        <f>ROUND(((SUM(BF120:BF183))*I34),2)</f>
        <v>0</v>
      </c>
      <c r="K34" s="32"/>
      <c r="L34" s="42"/>
      <c r="S34" s="32"/>
      <c r="T34" s="32"/>
      <c r="U34" s="32"/>
      <c r="V34" s="32"/>
      <c r="W34" s="32"/>
      <c r="X34" s="32"/>
      <c r="Y34" s="32"/>
      <c r="Z34" s="32"/>
      <c r="AA34" s="32"/>
      <c r="AB34" s="32"/>
      <c r="AC34" s="32"/>
      <c r="AD34" s="32"/>
      <c r="AE34" s="32"/>
    </row>
    <row r="35" spans="1:31" s="2" customFormat="1" ht="14.45" customHeight="1" hidden="1">
      <c r="A35" s="32"/>
      <c r="B35" s="33"/>
      <c r="C35" s="32"/>
      <c r="D35" s="32"/>
      <c r="E35" s="27" t="s">
        <v>39</v>
      </c>
      <c r="F35" s="99">
        <f>ROUND((SUM(BG120:BG183)),2)</f>
        <v>0</v>
      </c>
      <c r="G35" s="32"/>
      <c r="H35" s="32"/>
      <c r="I35" s="100">
        <v>0.21</v>
      </c>
      <c r="J35" s="99">
        <f>0</f>
        <v>0</v>
      </c>
      <c r="K35" s="32"/>
      <c r="L35" s="42"/>
      <c r="S35" s="32"/>
      <c r="T35" s="32"/>
      <c r="U35" s="32"/>
      <c r="V35" s="32"/>
      <c r="W35" s="32"/>
      <c r="X35" s="32"/>
      <c r="Y35" s="32"/>
      <c r="Z35" s="32"/>
      <c r="AA35" s="32"/>
      <c r="AB35" s="32"/>
      <c r="AC35" s="32"/>
      <c r="AD35" s="32"/>
      <c r="AE35" s="32"/>
    </row>
    <row r="36" spans="1:31" s="2" customFormat="1" ht="14.45" customHeight="1" hidden="1">
      <c r="A36" s="32"/>
      <c r="B36" s="33"/>
      <c r="C36" s="32"/>
      <c r="D36" s="32"/>
      <c r="E36" s="27" t="s">
        <v>40</v>
      </c>
      <c r="F36" s="99">
        <f>ROUND((SUM(BH120:BH183)),2)</f>
        <v>0</v>
      </c>
      <c r="G36" s="32"/>
      <c r="H36" s="32"/>
      <c r="I36" s="100">
        <v>0.15</v>
      </c>
      <c r="J36" s="99">
        <f>0</f>
        <v>0</v>
      </c>
      <c r="K36" s="32"/>
      <c r="L36" s="42"/>
      <c r="S36" s="32"/>
      <c r="T36" s="32"/>
      <c r="U36" s="32"/>
      <c r="V36" s="32"/>
      <c r="W36" s="32"/>
      <c r="X36" s="32"/>
      <c r="Y36" s="32"/>
      <c r="Z36" s="32"/>
      <c r="AA36" s="32"/>
      <c r="AB36" s="32"/>
      <c r="AC36" s="32"/>
      <c r="AD36" s="32"/>
      <c r="AE36" s="32"/>
    </row>
    <row r="37" spans="1:31" s="2" customFormat="1" ht="14.45" customHeight="1" hidden="1">
      <c r="A37" s="32"/>
      <c r="B37" s="33"/>
      <c r="C37" s="32"/>
      <c r="D37" s="32"/>
      <c r="E37" s="27" t="s">
        <v>41</v>
      </c>
      <c r="F37" s="99">
        <f>ROUND((SUM(BI120:BI183)),2)</f>
        <v>0</v>
      </c>
      <c r="G37" s="32"/>
      <c r="H37" s="32"/>
      <c r="I37" s="100">
        <v>0</v>
      </c>
      <c r="J37" s="99">
        <f>0</f>
        <v>0</v>
      </c>
      <c r="K37" s="32"/>
      <c r="L37" s="42"/>
      <c r="S37" s="32"/>
      <c r="T37" s="32"/>
      <c r="U37" s="32"/>
      <c r="V37" s="32"/>
      <c r="W37" s="32"/>
      <c r="X37" s="32"/>
      <c r="Y37" s="32"/>
      <c r="Z37" s="32"/>
      <c r="AA37" s="32"/>
      <c r="AB37" s="32"/>
      <c r="AC37" s="32"/>
      <c r="AD37" s="32"/>
      <c r="AE37" s="32"/>
    </row>
    <row r="38" spans="1:31" s="2" customFormat="1" ht="6.95" customHeight="1">
      <c r="A38" s="32"/>
      <c r="B38" s="33"/>
      <c r="C38" s="32"/>
      <c r="D38" s="32"/>
      <c r="E38" s="32"/>
      <c r="F38" s="32"/>
      <c r="G38" s="32"/>
      <c r="H38" s="32"/>
      <c r="I38" s="32"/>
      <c r="J38" s="32"/>
      <c r="K38" s="32"/>
      <c r="L38" s="42"/>
      <c r="S38" s="32"/>
      <c r="T38" s="32"/>
      <c r="U38" s="32"/>
      <c r="V38" s="32"/>
      <c r="W38" s="32"/>
      <c r="X38" s="32"/>
      <c r="Y38" s="32"/>
      <c r="Z38" s="32"/>
      <c r="AA38" s="32"/>
      <c r="AB38" s="32"/>
      <c r="AC38" s="32"/>
      <c r="AD38" s="32"/>
      <c r="AE38" s="32"/>
    </row>
    <row r="39" spans="1:31" s="2" customFormat="1" ht="25.35" customHeight="1">
      <c r="A39" s="32"/>
      <c r="B39" s="33"/>
      <c r="C39" s="101"/>
      <c r="D39" s="102" t="s">
        <v>42</v>
      </c>
      <c r="E39" s="60"/>
      <c r="F39" s="60"/>
      <c r="G39" s="103" t="s">
        <v>43</v>
      </c>
      <c r="H39" s="104" t="s">
        <v>44</v>
      </c>
      <c r="I39" s="60"/>
      <c r="J39" s="105">
        <f>SUM(J30:J37)</f>
        <v>0</v>
      </c>
      <c r="K39" s="106"/>
      <c r="L39" s="42"/>
      <c r="S39" s="32"/>
      <c r="T39" s="32"/>
      <c r="U39" s="32"/>
      <c r="V39" s="32"/>
      <c r="W39" s="32"/>
      <c r="X39" s="32"/>
      <c r="Y39" s="32"/>
      <c r="Z39" s="32"/>
      <c r="AA39" s="32"/>
      <c r="AB39" s="32"/>
      <c r="AC39" s="32"/>
      <c r="AD39" s="32"/>
      <c r="AE39" s="32"/>
    </row>
    <row r="40" spans="1:31" s="2" customFormat="1" ht="14.45" customHeight="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2:12" s="1" customFormat="1" ht="14.45" customHeight="1">
      <c r="B41" s="20"/>
      <c r="L41" s="20"/>
    </row>
    <row r="42" spans="2:12" s="1" customFormat="1" ht="14.45" customHeight="1">
      <c r="B42" s="20"/>
      <c r="L42" s="20"/>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42"/>
      <c r="D50" s="43" t="s">
        <v>45</v>
      </c>
      <c r="E50" s="44"/>
      <c r="F50" s="44"/>
      <c r="G50" s="43" t="s">
        <v>46</v>
      </c>
      <c r="H50" s="44"/>
      <c r="I50" s="44"/>
      <c r="J50" s="44"/>
      <c r="K50" s="44"/>
      <c r="L50" s="4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1:31" s="2" customFormat="1" ht="12">
      <c r="A61" s="32"/>
      <c r="B61" s="33"/>
      <c r="C61" s="32"/>
      <c r="D61" s="45" t="s">
        <v>47</v>
      </c>
      <c r="E61" s="35"/>
      <c r="F61" s="107" t="s">
        <v>48</v>
      </c>
      <c r="G61" s="45" t="s">
        <v>47</v>
      </c>
      <c r="H61" s="35"/>
      <c r="I61" s="35"/>
      <c r="J61" s="108" t="s">
        <v>48</v>
      </c>
      <c r="K61" s="35"/>
      <c r="L61" s="42"/>
      <c r="S61" s="32"/>
      <c r="T61" s="32"/>
      <c r="U61" s="32"/>
      <c r="V61" s="32"/>
      <c r="W61" s="32"/>
      <c r="X61" s="32"/>
      <c r="Y61" s="32"/>
      <c r="Z61" s="32"/>
      <c r="AA61" s="32"/>
      <c r="AB61" s="32"/>
      <c r="AC61" s="32"/>
      <c r="AD61" s="32"/>
      <c r="AE61" s="32"/>
    </row>
    <row r="62" spans="2:12" ht="11.25">
      <c r="B62" s="20"/>
      <c r="L62" s="20"/>
    </row>
    <row r="63" spans="2:12" ht="11.25">
      <c r="B63" s="20"/>
      <c r="L63" s="20"/>
    </row>
    <row r="64" spans="2:12" ht="11.25">
      <c r="B64" s="20"/>
      <c r="L64" s="20"/>
    </row>
    <row r="65" spans="1:31" s="2" customFormat="1" ht="12">
      <c r="A65" s="32"/>
      <c r="B65" s="33"/>
      <c r="C65" s="32"/>
      <c r="D65" s="43" t="s">
        <v>49</v>
      </c>
      <c r="E65" s="46"/>
      <c r="F65" s="46"/>
      <c r="G65" s="43" t="s">
        <v>50</v>
      </c>
      <c r="H65" s="46"/>
      <c r="I65" s="46"/>
      <c r="J65" s="46"/>
      <c r="K65" s="46"/>
      <c r="L65" s="42"/>
      <c r="S65" s="32"/>
      <c r="T65" s="32"/>
      <c r="U65" s="32"/>
      <c r="V65" s="32"/>
      <c r="W65" s="32"/>
      <c r="X65" s="32"/>
      <c r="Y65" s="32"/>
      <c r="Z65" s="32"/>
      <c r="AA65" s="32"/>
      <c r="AB65" s="32"/>
      <c r="AC65" s="32"/>
      <c r="AD65" s="32"/>
      <c r="AE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1:31" s="2" customFormat="1" ht="12">
      <c r="A76" s="32"/>
      <c r="B76" s="33"/>
      <c r="C76" s="32"/>
      <c r="D76" s="45" t="s">
        <v>47</v>
      </c>
      <c r="E76" s="35"/>
      <c r="F76" s="107" t="s">
        <v>48</v>
      </c>
      <c r="G76" s="45" t="s">
        <v>47</v>
      </c>
      <c r="H76" s="35"/>
      <c r="I76" s="35"/>
      <c r="J76" s="108" t="s">
        <v>48</v>
      </c>
      <c r="K76" s="35"/>
      <c r="L76" s="42"/>
      <c r="S76" s="32"/>
      <c r="T76" s="32"/>
      <c r="U76" s="32"/>
      <c r="V76" s="32"/>
      <c r="W76" s="32"/>
      <c r="X76" s="32"/>
      <c r="Y76" s="32"/>
      <c r="Z76" s="32"/>
      <c r="AA76" s="32"/>
      <c r="AB76" s="32"/>
      <c r="AC76" s="32"/>
      <c r="AD76" s="32"/>
      <c r="AE76" s="32"/>
    </row>
    <row r="77" spans="1:31" s="2" customFormat="1" ht="14.45" customHeight="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81" spans="1:31" s="2" customFormat="1" ht="6.95" customHeight="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5" customHeight="1">
      <c r="A82" s="32"/>
      <c r="B82" s="33"/>
      <c r="C82" s="21" t="s">
        <v>104</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5" customHeight="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16.5" customHeight="1">
      <c r="A85" s="32"/>
      <c r="B85" s="33"/>
      <c r="C85" s="32"/>
      <c r="D85" s="32"/>
      <c r="E85" s="241" t="str">
        <f>E7</f>
        <v>Oprava trati v úseku Luka nad Jihavou-Jihlava, II.etapa</v>
      </c>
      <c r="F85" s="242"/>
      <c r="G85" s="242"/>
      <c r="H85" s="242"/>
      <c r="I85" s="32"/>
      <c r="J85" s="32"/>
      <c r="K85" s="32"/>
      <c r="L85" s="42"/>
      <c r="S85" s="32"/>
      <c r="T85" s="32"/>
      <c r="U85" s="32"/>
      <c r="V85" s="32"/>
      <c r="W85" s="32"/>
      <c r="X85" s="32"/>
      <c r="Y85" s="32"/>
      <c r="Z85" s="32"/>
      <c r="AA85" s="32"/>
      <c r="AB85" s="32"/>
      <c r="AC85" s="32"/>
      <c r="AD85" s="32"/>
      <c r="AE85" s="32"/>
    </row>
    <row r="86" spans="1:31" s="2" customFormat="1" ht="12" customHeight="1">
      <c r="A86" s="32"/>
      <c r="B86" s="33"/>
      <c r="C86" s="27" t="s">
        <v>102</v>
      </c>
      <c r="D86" s="32"/>
      <c r="E86" s="32"/>
      <c r="F86" s="32"/>
      <c r="G86" s="32"/>
      <c r="H86" s="32"/>
      <c r="I86" s="32"/>
      <c r="J86" s="32"/>
      <c r="K86" s="32"/>
      <c r="L86" s="42"/>
      <c r="S86" s="32"/>
      <c r="T86" s="32"/>
      <c r="U86" s="32"/>
      <c r="V86" s="32"/>
      <c r="W86" s="32"/>
      <c r="X86" s="32"/>
      <c r="Y86" s="32"/>
      <c r="Z86" s="32"/>
      <c r="AA86" s="32"/>
      <c r="AB86" s="32"/>
      <c r="AC86" s="32"/>
      <c r="AD86" s="32"/>
      <c r="AE86" s="32"/>
    </row>
    <row r="87" spans="1:31" s="2" customFormat="1" ht="16.5" customHeight="1">
      <c r="A87" s="32"/>
      <c r="B87" s="33"/>
      <c r="C87" s="32"/>
      <c r="D87" s="32"/>
      <c r="E87" s="202" t="str">
        <f>E9</f>
        <v>2023-9-2 - D.2.1.1.1 Kolejový spodek</v>
      </c>
      <c r="F87" s="243"/>
      <c r="G87" s="243"/>
      <c r="H87" s="243"/>
      <c r="I87" s="32"/>
      <c r="J87" s="32"/>
      <c r="K87" s="32"/>
      <c r="L87" s="42"/>
      <c r="S87" s="32"/>
      <c r="T87" s="32"/>
      <c r="U87" s="32"/>
      <c r="V87" s="32"/>
      <c r="W87" s="32"/>
      <c r="X87" s="32"/>
      <c r="Y87" s="32"/>
      <c r="Z87" s="32"/>
      <c r="AA87" s="32"/>
      <c r="AB87" s="32"/>
      <c r="AC87" s="32"/>
      <c r="AD87" s="32"/>
      <c r="AE87" s="32"/>
    </row>
    <row r="88" spans="1:31" s="2" customFormat="1" ht="6.95" customHeight="1">
      <c r="A88" s="32"/>
      <c r="B88" s="33"/>
      <c r="C88" s="32"/>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12" customHeight="1">
      <c r="A89" s="32"/>
      <c r="B89" s="33"/>
      <c r="C89" s="27" t="s">
        <v>20</v>
      </c>
      <c r="D89" s="32"/>
      <c r="E89" s="32"/>
      <c r="F89" s="25" t="str">
        <f>F12</f>
        <v xml:space="preserve"> </v>
      </c>
      <c r="G89" s="32"/>
      <c r="H89" s="32"/>
      <c r="I89" s="27" t="s">
        <v>22</v>
      </c>
      <c r="J89" s="55" t="str">
        <f>IF(J12="","",J12)</f>
        <v>Vyplň údaj</v>
      </c>
      <c r="K89" s="32"/>
      <c r="L89" s="42"/>
      <c r="S89" s="32"/>
      <c r="T89" s="32"/>
      <c r="U89" s="32"/>
      <c r="V89" s="32"/>
      <c r="W89" s="32"/>
      <c r="X89" s="32"/>
      <c r="Y89" s="32"/>
      <c r="Z89" s="32"/>
      <c r="AA89" s="32"/>
      <c r="AB89" s="32"/>
      <c r="AC89" s="32"/>
      <c r="AD89" s="32"/>
      <c r="AE89" s="32"/>
    </row>
    <row r="90" spans="1:31" s="2" customFormat="1" ht="6.95" customHeight="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15.2" customHeight="1">
      <c r="A91" s="32"/>
      <c r="B91" s="33"/>
      <c r="C91" s="27" t="s">
        <v>23</v>
      </c>
      <c r="D91" s="32"/>
      <c r="E91" s="32"/>
      <c r="F91" s="25" t="str">
        <f>E15</f>
        <v xml:space="preserve"> </v>
      </c>
      <c r="G91" s="32"/>
      <c r="H91" s="32"/>
      <c r="I91" s="27" t="s">
        <v>28</v>
      </c>
      <c r="J91" s="30" t="str">
        <f>E21</f>
        <v xml:space="preserve"> </v>
      </c>
      <c r="K91" s="32"/>
      <c r="L91" s="42"/>
      <c r="S91" s="32"/>
      <c r="T91" s="32"/>
      <c r="U91" s="32"/>
      <c r="V91" s="32"/>
      <c r="W91" s="32"/>
      <c r="X91" s="32"/>
      <c r="Y91" s="32"/>
      <c r="Z91" s="32"/>
      <c r="AA91" s="32"/>
      <c r="AB91" s="32"/>
      <c r="AC91" s="32"/>
      <c r="AD91" s="32"/>
      <c r="AE91" s="32"/>
    </row>
    <row r="92" spans="1:31" s="2" customFormat="1" ht="15.2" customHeight="1">
      <c r="A92" s="32"/>
      <c r="B92" s="33"/>
      <c r="C92" s="27" t="s">
        <v>26</v>
      </c>
      <c r="D92" s="32"/>
      <c r="E92" s="32"/>
      <c r="F92" s="25" t="str">
        <f>IF(E18="","",E18)</f>
        <v>Vyplň údaj</v>
      </c>
      <c r="G92" s="32"/>
      <c r="H92" s="32"/>
      <c r="I92" s="27" t="s">
        <v>30</v>
      </c>
      <c r="J92" s="30" t="str">
        <f>E24</f>
        <v xml:space="preserve"> </v>
      </c>
      <c r="K92" s="32"/>
      <c r="L92" s="42"/>
      <c r="S92" s="32"/>
      <c r="T92" s="32"/>
      <c r="U92" s="32"/>
      <c r="V92" s="32"/>
      <c r="W92" s="32"/>
      <c r="X92" s="32"/>
      <c r="Y92" s="32"/>
      <c r="Z92" s="32"/>
      <c r="AA92" s="32"/>
      <c r="AB92" s="32"/>
      <c r="AC92" s="32"/>
      <c r="AD92" s="32"/>
      <c r="AE92" s="32"/>
    </row>
    <row r="93" spans="1:31" s="2" customFormat="1" ht="10.35" customHeight="1">
      <c r="A93" s="32"/>
      <c r="B93" s="33"/>
      <c r="C93" s="32"/>
      <c r="D93" s="32"/>
      <c r="E93" s="32"/>
      <c r="F93" s="32"/>
      <c r="G93" s="32"/>
      <c r="H93" s="32"/>
      <c r="I93" s="32"/>
      <c r="J93" s="32"/>
      <c r="K93" s="32"/>
      <c r="L93" s="42"/>
      <c r="S93" s="32"/>
      <c r="T93" s="32"/>
      <c r="U93" s="32"/>
      <c r="V93" s="32"/>
      <c r="W93" s="32"/>
      <c r="X93" s="32"/>
      <c r="Y93" s="32"/>
      <c r="Z93" s="32"/>
      <c r="AA93" s="32"/>
      <c r="AB93" s="32"/>
      <c r="AC93" s="32"/>
      <c r="AD93" s="32"/>
      <c r="AE93" s="32"/>
    </row>
    <row r="94" spans="1:31" s="2" customFormat="1" ht="29.25" customHeight="1">
      <c r="A94" s="32"/>
      <c r="B94" s="33"/>
      <c r="C94" s="109" t="s">
        <v>105</v>
      </c>
      <c r="D94" s="101"/>
      <c r="E94" s="101"/>
      <c r="F94" s="101"/>
      <c r="G94" s="101"/>
      <c r="H94" s="101"/>
      <c r="I94" s="101"/>
      <c r="J94" s="110" t="s">
        <v>106</v>
      </c>
      <c r="K94" s="101"/>
      <c r="L94" s="42"/>
      <c r="S94" s="32"/>
      <c r="T94" s="32"/>
      <c r="U94" s="32"/>
      <c r="V94" s="32"/>
      <c r="W94" s="32"/>
      <c r="X94" s="32"/>
      <c r="Y94" s="32"/>
      <c r="Z94" s="32"/>
      <c r="AA94" s="32"/>
      <c r="AB94" s="32"/>
      <c r="AC94" s="32"/>
      <c r="AD94" s="32"/>
      <c r="AE94" s="32"/>
    </row>
    <row r="95" spans="1:31" s="2" customFormat="1" ht="10.35" customHeight="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47" s="2" customFormat="1" ht="22.9" customHeight="1">
      <c r="A96" s="32"/>
      <c r="B96" s="33"/>
      <c r="C96" s="111" t="s">
        <v>107</v>
      </c>
      <c r="D96" s="32"/>
      <c r="E96" s="32"/>
      <c r="F96" s="32"/>
      <c r="G96" s="32"/>
      <c r="H96" s="32"/>
      <c r="I96" s="32"/>
      <c r="J96" s="71">
        <f>J120</f>
        <v>0</v>
      </c>
      <c r="K96" s="32"/>
      <c r="L96" s="42"/>
      <c r="S96" s="32"/>
      <c r="T96" s="32"/>
      <c r="U96" s="32"/>
      <c r="V96" s="32"/>
      <c r="W96" s="32"/>
      <c r="X96" s="32"/>
      <c r="Y96" s="32"/>
      <c r="Z96" s="32"/>
      <c r="AA96" s="32"/>
      <c r="AB96" s="32"/>
      <c r="AC96" s="32"/>
      <c r="AD96" s="32"/>
      <c r="AE96" s="32"/>
      <c r="AU96" s="17" t="s">
        <v>108</v>
      </c>
    </row>
    <row r="97" spans="2:12" s="9" customFormat="1" ht="24.95" customHeight="1">
      <c r="B97" s="112"/>
      <c r="D97" s="113" t="s">
        <v>109</v>
      </c>
      <c r="E97" s="114"/>
      <c r="F97" s="114"/>
      <c r="G97" s="114"/>
      <c r="H97" s="114"/>
      <c r="I97" s="114"/>
      <c r="J97" s="115">
        <f>J121</f>
        <v>0</v>
      </c>
      <c r="L97" s="112"/>
    </row>
    <row r="98" spans="2:12" s="10" customFormat="1" ht="19.9" customHeight="1">
      <c r="B98" s="116"/>
      <c r="D98" s="117" t="s">
        <v>110</v>
      </c>
      <c r="E98" s="118"/>
      <c r="F98" s="118"/>
      <c r="G98" s="118"/>
      <c r="H98" s="118"/>
      <c r="I98" s="118"/>
      <c r="J98" s="119">
        <f>J122</f>
        <v>0</v>
      </c>
      <c r="L98" s="116"/>
    </row>
    <row r="99" spans="2:12" s="9" customFormat="1" ht="24.95" customHeight="1">
      <c r="B99" s="112"/>
      <c r="D99" s="113" t="s">
        <v>111</v>
      </c>
      <c r="E99" s="114"/>
      <c r="F99" s="114"/>
      <c r="G99" s="114"/>
      <c r="H99" s="114"/>
      <c r="I99" s="114"/>
      <c r="J99" s="115">
        <f>J170</f>
        <v>0</v>
      </c>
      <c r="L99" s="112"/>
    </row>
    <row r="100" spans="2:12" s="9" customFormat="1" ht="24.95" customHeight="1">
      <c r="B100" s="112"/>
      <c r="D100" s="113" t="s">
        <v>112</v>
      </c>
      <c r="E100" s="114"/>
      <c r="F100" s="114"/>
      <c r="G100" s="114"/>
      <c r="H100" s="114"/>
      <c r="I100" s="114"/>
      <c r="J100" s="115">
        <f>J181</f>
        <v>0</v>
      </c>
      <c r="L100" s="112"/>
    </row>
    <row r="101" spans="1:31" s="2" customFormat="1" ht="21.75" customHeight="1">
      <c r="A101" s="32"/>
      <c r="B101" s="33"/>
      <c r="C101" s="32"/>
      <c r="D101" s="32"/>
      <c r="E101" s="32"/>
      <c r="F101" s="32"/>
      <c r="G101" s="32"/>
      <c r="H101" s="32"/>
      <c r="I101" s="32"/>
      <c r="J101" s="32"/>
      <c r="K101" s="32"/>
      <c r="L101" s="42"/>
      <c r="S101" s="32"/>
      <c r="T101" s="32"/>
      <c r="U101" s="32"/>
      <c r="V101" s="32"/>
      <c r="W101" s="32"/>
      <c r="X101" s="32"/>
      <c r="Y101" s="32"/>
      <c r="Z101" s="32"/>
      <c r="AA101" s="32"/>
      <c r="AB101" s="32"/>
      <c r="AC101" s="32"/>
      <c r="AD101" s="32"/>
      <c r="AE101" s="32"/>
    </row>
    <row r="102" spans="1:31" s="2" customFormat="1" ht="6.95" customHeight="1">
      <c r="A102" s="32"/>
      <c r="B102" s="47"/>
      <c r="C102" s="48"/>
      <c r="D102" s="48"/>
      <c r="E102" s="48"/>
      <c r="F102" s="48"/>
      <c r="G102" s="48"/>
      <c r="H102" s="48"/>
      <c r="I102" s="48"/>
      <c r="J102" s="48"/>
      <c r="K102" s="48"/>
      <c r="L102" s="42"/>
      <c r="S102" s="32"/>
      <c r="T102" s="32"/>
      <c r="U102" s="32"/>
      <c r="V102" s="32"/>
      <c r="W102" s="32"/>
      <c r="X102" s="32"/>
      <c r="Y102" s="32"/>
      <c r="Z102" s="32"/>
      <c r="AA102" s="32"/>
      <c r="AB102" s="32"/>
      <c r="AC102" s="32"/>
      <c r="AD102" s="32"/>
      <c r="AE102" s="32"/>
    </row>
    <row r="106" spans="1:31" s="2" customFormat="1" ht="6.95" customHeight="1">
      <c r="A106" s="32"/>
      <c r="B106" s="49"/>
      <c r="C106" s="50"/>
      <c r="D106" s="50"/>
      <c r="E106" s="50"/>
      <c r="F106" s="50"/>
      <c r="G106" s="50"/>
      <c r="H106" s="50"/>
      <c r="I106" s="50"/>
      <c r="J106" s="50"/>
      <c r="K106" s="50"/>
      <c r="L106" s="42"/>
      <c r="S106" s="32"/>
      <c r="T106" s="32"/>
      <c r="U106" s="32"/>
      <c r="V106" s="32"/>
      <c r="W106" s="32"/>
      <c r="X106" s="32"/>
      <c r="Y106" s="32"/>
      <c r="Z106" s="32"/>
      <c r="AA106" s="32"/>
      <c r="AB106" s="32"/>
      <c r="AC106" s="32"/>
      <c r="AD106" s="32"/>
      <c r="AE106" s="32"/>
    </row>
    <row r="107" spans="1:31" s="2" customFormat="1" ht="24.95" customHeight="1">
      <c r="A107" s="32"/>
      <c r="B107" s="33"/>
      <c r="C107" s="21" t="s">
        <v>113</v>
      </c>
      <c r="D107" s="32"/>
      <c r="E107" s="32"/>
      <c r="F107" s="32"/>
      <c r="G107" s="32"/>
      <c r="H107" s="32"/>
      <c r="I107" s="32"/>
      <c r="J107" s="32"/>
      <c r="K107" s="32"/>
      <c r="L107" s="42"/>
      <c r="S107" s="32"/>
      <c r="T107" s="32"/>
      <c r="U107" s="32"/>
      <c r="V107" s="32"/>
      <c r="W107" s="32"/>
      <c r="X107" s="32"/>
      <c r="Y107" s="32"/>
      <c r="Z107" s="32"/>
      <c r="AA107" s="32"/>
      <c r="AB107" s="32"/>
      <c r="AC107" s="32"/>
      <c r="AD107" s="32"/>
      <c r="AE107" s="32"/>
    </row>
    <row r="108" spans="1:31" s="2" customFormat="1" ht="6.95" customHeight="1">
      <c r="A108" s="32"/>
      <c r="B108" s="33"/>
      <c r="C108" s="32"/>
      <c r="D108" s="32"/>
      <c r="E108" s="32"/>
      <c r="F108" s="32"/>
      <c r="G108" s="32"/>
      <c r="H108" s="32"/>
      <c r="I108" s="32"/>
      <c r="J108" s="32"/>
      <c r="K108" s="32"/>
      <c r="L108" s="42"/>
      <c r="S108" s="32"/>
      <c r="T108" s="32"/>
      <c r="U108" s="32"/>
      <c r="V108" s="32"/>
      <c r="W108" s="32"/>
      <c r="X108" s="32"/>
      <c r="Y108" s="32"/>
      <c r="Z108" s="32"/>
      <c r="AA108" s="32"/>
      <c r="AB108" s="32"/>
      <c r="AC108" s="32"/>
      <c r="AD108" s="32"/>
      <c r="AE108" s="32"/>
    </row>
    <row r="109" spans="1:31" s="2" customFormat="1" ht="12" customHeight="1">
      <c r="A109" s="32"/>
      <c r="B109" s="33"/>
      <c r="C109" s="27" t="s">
        <v>16</v>
      </c>
      <c r="D109" s="32"/>
      <c r="E109" s="32"/>
      <c r="F109" s="32"/>
      <c r="G109" s="32"/>
      <c r="H109" s="32"/>
      <c r="I109" s="32"/>
      <c r="J109" s="32"/>
      <c r="K109" s="32"/>
      <c r="L109" s="42"/>
      <c r="S109" s="32"/>
      <c r="T109" s="32"/>
      <c r="U109" s="32"/>
      <c r="V109" s="32"/>
      <c r="W109" s="32"/>
      <c r="X109" s="32"/>
      <c r="Y109" s="32"/>
      <c r="Z109" s="32"/>
      <c r="AA109" s="32"/>
      <c r="AB109" s="32"/>
      <c r="AC109" s="32"/>
      <c r="AD109" s="32"/>
      <c r="AE109" s="32"/>
    </row>
    <row r="110" spans="1:31" s="2" customFormat="1" ht="16.5" customHeight="1">
      <c r="A110" s="32"/>
      <c r="B110" s="33"/>
      <c r="C110" s="32"/>
      <c r="D110" s="32"/>
      <c r="E110" s="241" t="str">
        <f>E7</f>
        <v>Oprava trati v úseku Luka nad Jihavou-Jihlava, II.etapa</v>
      </c>
      <c r="F110" s="242"/>
      <c r="G110" s="242"/>
      <c r="H110" s="242"/>
      <c r="I110" s="32"/>
      <c r="J110" s="32"/>
      <c r="K110" s="32"/>
      <c r="L110" s="42"/>
      <c r="S110" s="32"/>
      <c r="T110" s="32"/>
      <c r="U110" s="32"/>
      <c r="V110" s="32"/>
      <c r="W110" s="32"/>
      <c r="X110" s="32"/>
      <c r="Y110" s="32"/>
      <c r="Z110" s="32"/>
      <c r="AA110" s="32"/>
      <c r="AB110" s="32"/>
      <c r="AC110" s="32"/>
      <c r="AD110" s="32"/>
      <c r="AE110" s="32"/>
    </row>
    <row r="111" spans="1:31" s="2" customFormat="1" ht="12" customHeight="1">
      <c r="A111" s="32"/>
      <c r="B111" s="33"/>
      <c r="C111" s="27" t="s">
        <v>102</v>
      </c>
      <c r="D111" s="32"/>
      <c r="E111" s="32"/>
      <c r="F111" s="32"/>
      <c r="G111" s="32"/>
      <c r="H111" s="32"/>
      <c r="I111" s="32"/>
      <c r="J111" s="32"/>
      <c r="K111" s="32"/>
      <c r="L111" s="42"/>
      <c r="S111" s="32"/>
      <c r="T111" s="32"/>
      <c r="U111" s="32"/>
      <c r="V111" s="32"/>
      <c r="W111" s="32"/>
      <c r="X111" s="32"/>
      <c r="Y111" s="32"/>
      <c r="Z111" s="32"/>
      <c r="AA111" s="32"/>
      <c r="AB111" s="32"/>
      <c r="AC111" s="32"/>
      <c r="AD111" s="32"/>
      <c r="AE111" s="32"/>
    </row>
    <row r="112" spans="1:31" s="2" customFormat="1" ht="16.5" customHeight="1">
      <c r="A112" s="32"/>
      <c r="B112" s="33"/>
      <c r="C112" s="32"/>
      <c r="D112" s="32"/>
      <c r="E112" s="202" t="str">
        <f>E9</f>
        <v>2023-9-2 - D.2.1.1.1 Kolejový spodek</v>
      </c>
      <c r="F112" s="243"/>
      <c r="G112" s="243"/>
      <c r="H112" s="243"/>
      <c r="I112" s="32"/>
      <c r="J112" s="32"/>
      <c r="K112" s="32"/>
      <c r="L112" s="42"/>
      <c r="S112" s="32"/>
      <c r="T112" s="32"/>
      <c r="U112" s="32"/>
      <c r="V112" s="32"/>
      <c r="W112" s="32"/>
      <c r="X112" s="32"/>
      <c r="Y112" s="32"/>
      <c r="Z112" s="32"/>
      <c r="AA112" s="32"/>
      <c r="AB112" s="32"/>
      <c r="AC112" s="32"/>
      <c r="AD112" s="32"/>
      <c r="AE112" s="32"/>
    </row>
    <row r="113" spans="1:31" s="2" customFormat="1" ht="6.95" customHeight="1">
      <c r="A113" s="32"/>
      <c r="B113" s="33"/>
      <c r="C113" s="32"/>
      <c r="D113" s="32"/>
      <c r="E113" s="32"/>
      <c r="F113" s="32"/>
      <c r="G113" s="32"/>
      <c r="H113" s="32"/>
      <c r="I113" s="32"/>
      <c r="J113" s="32"/>
      <c r="K113" s="32"/>
      <c r="L113" s="42"/>
      <c r="S113" s="32"/>
      <c r="T113" s="32"/>
      <c r="U113" s="32"/>
      <c r="V113" s="32"/>
      <c r="W113" s="32"/>
      <c r="X113" s="32"/>
      <c r="Y113" s="32"/>
      <c r="Z113" s="32"/>
      <c r="AA113" s="32"/>
      <c r="AB113" s="32"/>
      <c r="AC113" s="32"/>
      <c r="AD113" s="32"/>
      <c r="AE113" s="32"/>
    </row>
    <row r="114" spans="1:31" s="2" customFormat="1" ht="12" customHeight="1">
      <c r="A114" s="32"/>
      <c r="B114" s="33"/>
      <c r="C114" s="27" t="s">
        <v>20</v>
      </c>
      <c r="D114" s="32"/>
      <c r="E114" s="32"/>
      <c r="F114" s="25" t="str">
        <f>F12</f>
        <v xml:space="preserve"> </v>
      </c>
      <c r="G114" s="32"/>
      <c r="H114" s="32"/>
      <c r="I114" s="27" t="s">
        <v>22</v>
      </c>
      <c r="J114" s="55" t="str">
        <f>IF(J12="","",J12)</f>
        <v>Vyplň údaj</v>
      </c>
      <c r="K114" s="32"/>
      <c r="L114" s="42"/>
      <c r="S114" s="32"/>
      <c r="T114" s="32"/>
      <c r="U114" s="32"/>
      <c r="V114" s="32"/>
      <c r="W114" s="32"/>
      <c r="X114" s="32"/>
      <c r="Y114" s="32"/>
      <c r="Z114" s="32"/>
      <c r="AA114" s="32"/>
      <c r="AB114" s="32"/>
      <c r="AC114" s="32"/>
      <c r="AD114" s="32"/>
      <c r="AE114" s="32"/>
    </row>
    <row r="115" spans="1:31" s="2" customFormat="1" ht="6.95" customHeight="1">
      <c r="A115" s="32"/>
      <c r="B115" s="33"/>
      <c r="C115" s="32"/>
      <c r="D115" s="32"/>
      <c r="E115" s="32"/>
      <c r="F115" s="32"/>
      <c r="G115" s="32"/>
      <c r="H115" s="32"/>
      <c r="I115" s="32"/>
      <c r="J115" s="32"/>
      <c r="K115" s="32"/>
      <c r="L115" s="42"/>
      <c r="S115" s="32"/>
      <c r="T115" s="32"/>
      <c r="U115" s="32"/>
      <c r="V115" s="32"/>
      <c r="W115" s="32"/>
      <c r="X115" s="32"/>
      <c r="Y115" s="32"/>
      <c r="Z115" s="32"/>
      <c r="AA115" s="32"/>
      <c r="AB115" s="32"/>
      <c r="AC115" s="32"/>
      <c r="AD115" s="32"/>
      <c r="AE115" s="32"/>
    </row>
    <row r="116" spans="1:31" s="2" customFormat="1" ht="15.2" customHeight="1">
      <c r="A116" s="32"/>
      <c r="B116" s="33"/>
      <c r="C116" s="27" t="s">
        <v>23</v>
      </c>
      <c r="D116" s="32"/>
      <c r="E116" s="32"/>
      <c r="F116" s="25" t="str">
        <f>E15</f>
        <v xml:space="preserve"> </v>
      </c>
      <c r="G116" s="32"/>
      <c r="H116" s="32"/>
      <c r="I116" s="27" t="s">
        <v>28</v>
      </c>
      <c r="J116" s="30" t="str">
        <f>E21</f>
        <v xml:space="preserve"> </v>
      </c>
      <c r="K116" s="32"/>
      <c r="L116" s="42"/>
      <c r="S116" s="32"/>
      <c r="T116" s="32"/>
      <c r="U116" s="32"/>
      <c r="V116" s="32"/>
      <c r="W116" s="32"/>
      <c r="X116" s="32"/>
      <c r="Y116" s="32"/>
      <c r="Z116" s="32"/>
      <c r="AA116" s="32"/>
      <c r="AB116" s="32"/>
      <c r="AC116" s="32"/>
      <c r="AD116" s="32"/>
      <c r="AE116" s="32"/>
    </row>
    <row r="117" spans="1:31" s="2" customFormat="1" ht="15.2" customHeight="1">
      <c r="A117" s="32"/>
      <c r="B117" s="33"/>
      <c r="C117" s="27" t="s">
        <v>26</v>
      </c>
      <c r="D117" s="32"/>
      <c r="E117" s="32"/>
      <c r="F117" s="25" t="str">
        <f>IF(E18="","",E18)</f>
        <v>Vyplň údaj</v>
      </c>
      <c r="G117" s="32"/>
      <c r="H117" s="32"/>
      <c r="I117" s="27" t="s">
        <v>30</v>
      </c>
      <c r="J117" s="30" t="str">
        <f>E24</f>
        <v xml:space="preserve"> </v>
      </c>
      <c r="K117" s="32"/>
      <c r="L117" s="42"/>
      <c r="S117" s="32"/>
      <c r="T117" s="32"/>
      <c r="U117" s="32"/>
      <c r="V117" s="32"/>
      <c r="W117" s="32"/>
      <c r="X117" s="32"/>
      <c r="Y117" s="32"/>
      <c r="Z117" s="32"/>
      <c r="AA117" s="32"/>
      <c r="AB117" s="32"/>
      <c r="AC117" s="32"/>
      <c r="AD117" s="32"/>
      <c r="AE117" s="32"/>
    </row>
    <row r="118" spans="1:31" s="2" customFormat="1" ht="10.35" customHeight="1">
      <c r="A118" s="32"/>
      <c r="B118" s="33"/>
      <c r="C118" s="32"/>
      <c r="D118" s="32"/>
      <c r="E118" s="32"/>
      <c r="F118" s="32"/>
      <c r="G118" s="32"/>
      <c r="H118" s="32"/>
      <c r="I118" s="32"/>
      <c r="J118" s="32"/>
      <c r="K118" s="32"/>
      <c r="L118" s="42"/>
      <c r="S118" s="32"/>
      <c r="T118" s="32"/>
      <c r="U118" s="32"/>
      <c r="V118" s="32"/>
      <c r="W118" s="32"/>
      <c r="X118" s="32"/>
      <c r="Y118" s="32"/>
      <c r="Z118" s="32"/>
      <c r="AA118" s="32"/>
      <c r="AB118" s="32"/>
      <c r="AC118" s="32"/>
      <c r="AD118" s="32"/>
      <c r="AE118" s="32"/>
    </row>
    <row r="119" spans="1:31" s="11" customFormat="1" ht="29.25" customHeight="1">
      <c r="A119" s="120"/>
      <c r="B119" s="121"/>
      <c r="C119" s="122" t="s">
        <v>114</v>
      </c>
      <c r="D119" s="123" t="s">
        <v>57</v>
      </c>
      <c r="E119" s="123" t="s">
        <v>53</v>
      </c>
      <c r="F119" s="123" t="s">
        <v>54</v>
      </c>
      <c r="G119" s="123" t="s">
        <v>115</v>
      </c>
      <c r="H119" s="123" t="s">
        <v>116</v>
      </c>
      <c r="I119" s="123" t="s">
        <v>117</v>
      </c>
      <c r="J119" s="124" t="s">
        <v>106</v>
      </c>
      <c r="K119" s="125" t="s">
        <v>118</v>
      </c>
      <c r="L119" s="126"/>
      <c r="M119" s="62" t="s">
        <v>1</v>
      </c>
      <c r="N119" s="63" t="s">
        <v>36</v>
      </c>
      <c r="O119" s="63" t="s">
        <v>119</v>
      </c>
      <c r="P119" s="63" t="s">
        <v>120</v>
      </c>
      <c r="Q119" s="63" t="s">
        <v>121</v>
      </c>
      <c r="R119" s="63" t="s">
        <v>122</v>
      </c>
      <c r="S119" s="63" t="s">
        <v>123</v>
      </c>
      <c r="T119" s="64" t="s">
        <v>124</v>
      </c>
      <c r="U119" s="120"/>
      <c r="V119" s="120"/>
      <c r="W119" s="120"/>
      <c r="X119" s="120"/>
      <c r="Y119" s="120"/>
      <c r="Z119" s="120"/>
      <c r="AA119" s="120"/>
      <c r="AB119" s="120"/>
      <c r="AC119" s="120"/>
      <c r="AD119" s="120"/>
      <c r="AE119" s="120"/>
    </row>
    <row r="120" spans="1:63" s="2" customFormat="1" ht="22.9" customHeight="1">
      <c r="A120" s="32"/>
      <c r="B120" s="33"/>
      <c r="C120" s="69" t="s">
        <v>125</v>
      </c>
      <c r="D120" s="32"/>
      <c r="E120" s="32"/>
      <c r="F120" s="32"/>
      <c r="G120" s="32"/>
      <c r="H120" s="32"/>
      <c r="I120" s="32"/>
      <c r="J120" s="127">
        <f>BK120</f>
        <v>0</v>
      </c>
      <c r="K120" s="32"/>
      <c r="L120" s="33"/>
      <c r="M120" s="65"/>
      <c r="N120" s="56"/>
      <c r="O120" s="66"/>
      <c r="P120" s="128">
        <f>P121+P170+P181</f>
        <v>0</v>
      </c>
      <c r="Q120" s="66"/>
      <c r="R120" s="128">
        <f>R121+R170+R181</f>
        <v>1687.85121</v>
      </c>
      <c r="S120" s="66"/>
      <c r="T120" s="129">
        <f>T121+T170+T181</f>
        <v>0</v>
      </c>
      <c r="U120" s="32"/>
      <c r="V120" s="32"/>
      <c r="W120" s="32"/>
      <c r="X120" s="32"/>
      <c r="Y120" s="32"/>
      <c r="Z120" s="32"/>
      <c r="AA120" s="32"/>
      <c r="AB120" s="32"/>
      <c r="AC120" s="32"/>
      <c r="AD120" s="32"/>
      <c r="AE120" s="32"/>
      <c r="AT120" s="17" t="s">
        <v>71</v>
      </c>
      <c r="AU120" s="17" t="s">
        <v>108</v>
      </c>
      <c r="BK120" s="130">
        <f>BK121+BK170+BK181</f>
        <v>0</v>
      </c>
    </row>
    <row r="121" spans="2:63" s="12" customFormat="1" ht="25.9" customHeight="1">
      <c r="B121" s="131"/>
      <c r="D121" s="132" t="s">
        <v>71</v>
      </c>
      <c r="E121" s="133" t="s">
        <v>126</v>
      </c>
      <c r="F121" s="133" t="s">
        <v>127</v>
      </c>
      <c r="I121" s="134"/>
      <c r="J121" s="135">
        <f>BK121</f>
        <v>0</v>
      </c>
      <c r="L121" s="131"/>
      <c r="M121" s="136"/>
      <c r="N121" s="137"/>
      <c r="O121" s="137"/>
      <c r="P121" s="138">
        <f>P122</f>
        <v>0</v>
      </c>
      <c r="Q121" s="137"/>
      <c r="R121" s="138">
        <f>R122</f>
        <v>1687.85121</v>
      </c>
      <c r="S121" s="137"/>
      <c r="T121" s="139">
        <f>T122</f>
        <v>0</v>
      </c>
      <c r="AR121" s="132" t="s">
        <v>80</v>
      </c>
      <c r="AT121" s="140" t="s">
        <v>71</v>
      </c>
      <c r="AU121" s="140" t="s">
        <v>72</v>
      </c>
      <c r="AY121" s="132" t="s">
        <v>128</v>
      </c>
      <c r="BK121" s="141">
        <f>BK122</f>
        <v>0</v>
      </c>
    </row>
    <row r="122" spans="2:63" s="12" customFormat="1" ht="22.9" customHeight="1">
      <c r="B122" s="131"/>
      <c r="D122" s="132" t="s">
        <v>71</v>
      </c>
      <c r="E122" s="142" t="s">
        <v>129</v>
      </c>
      <c r="F122" s="142" t="s">
        <v>130</v>
      </c>
      <c r="I122" s="134"/>
      <c r="J122" s="143">
        <f>BK122</f>
        <v>0</v>
      </c>
      <c r="L122" s="131"/>
      <c r="M122" s="136"/>
      <c r="N122" s="137"/>
      <c r="O122" s="137"/>
      <c r="P122" s="138">
        <f>SUM(P123:P169)</f>
        <v>0</v>
      </c>
      <c r="Q122" s="137"/>
      <c r="R122" s="138">
        <f>SUM(R123:R169)</f>
        <v>1687.85121</v>
      </c>
      <c r="S122" s="137"/>
      <c r="T122" s="139">
        <f>SUM(T123:T169)</f>
        <v>0</v>
      </c>
      <c r="AR122" s="132" t="s">
        <v>80</v>
      </c>
      <c r="AT122" s="140" t="s">
        <v>71</v>
      </c>
      <c r="AU122" s="140" t="s">
        <v>80</v>
      </c>
      <c r="AY122" s="132" t="s">
        <v>128</v>
      </c>
      <c r="BK122" s="141">
        <f>SUM(BK123:BK169)</f>
        <v>0</v>
      </c>
    </row>
    <row r="123" spans="1:65" s="2" customFormat="1" ht="24.2" customHeight="1">
      <c r="A123" s="32"/>
      <c r="B123" s="144"/>
      <c r="C123" s="145" t="s">
        <v>80</v>
      </c>
      <c r="D123" s="145" t="s">
        <v>131</v>
      </c>
      <c r="E123" s="146" t="s">
        <v>374</v>
      </c>
      <c r="F123" s="147" t="s">
        <v>375</v>
      </c>
      <c r="G123" s="148" t="s">
        <v>134</v>
      </c>
      <c r="H123" s="149">
        <v>4050</v>
      </c>
      <c r="I123" s="150"/>
      <c r="J123" s="151">
        <f>ROUND(I123*H123,2)</f>
        <v>0</v>
      </c>
      <c r="K123" s="152"/>
      <c r="L123" s="33"/>
      <c r="M123" s="153" t="s">
        <v>1</v>
      </c>
      <c r="N123" s="154" t="s">
        <v>37</v>
      </c>
      <c r="O123" s="58"/>
      <c r="P123" s="155">
        <f>O123*H123</f>
        <v>0</v>
      </c>
      <c r="Q123" s="155">
        <v>0</v>
      </c>
      <c r="R123" s="155">
        <f>Q123*H123</f>
        <v>0</v>
      </c>
      <c r="S123" s="155">
        <v>0</v>
      </c>
      <c r="T123" s="156">
        <f>S123*H123</f>
        <v>0</v>
      </c>
      <c r="U123" s="32"/>
      <c r="V123" s="32"/>
      <c r="W123" s="32"/>
      <c r="X123" s="32"/>
      <c r="Y123" s="32"/>
      <c r="Z123" s="32"/>
      <c r="AA123" s="32"/>
      <c r="AB123" s="32"/>
      <c r="AC123" s="32"/>
      <c r="AD123" s="32"/>
      <c r="AE123" s="32"/>
      <c r="AR123" s="157" t="s">
        <v>135</v>
      </c>
      <c r="AT123" s="157" t="s">
        <v>131</v>
      </c>
      <c r="AU123" s="157" t="s">
        <v>82</v>
      </c>
      <c r="AY123" s="17" t="s">
        <v>128</v>
      </c>
      <c r="BE123" s="158">
        <f>IF(N123="základní",J123,0)</f>
        <v>0</v>
      </c>
      <c r="BF123" s="158">
        <f>IF(N123="snížená",J123,0)</f>
        <v>0</v>
      </c>
      <c r="BG123" s="158">
        <f>IF(N123="zákl. přenesená",J123,0)</f>
        <v>0</v>
      </c>
      <c r="BH123" s="158">
        <f>IF(N123="sníž. přenesená",J123,0)</f>
        <v>0</v>
      </c>
      <c r="BI123" s="158">
        <f>IF(N123="nulová",J123,0)</f>
        <v>0</v>
      </c>
      <c r="BJ123" s="17" t="s">
        <v>80</v>
      </c>
      <c r="BK123" s="158">
        <f>ROUND(I123*H123,2)</f>
        <v>0</v>
      </c>
      <c r="BL123" s="17" t="s">
        <v>135</v>
      </c>
      <c r="BM123" s="157" t="s">
        <v>376</v>
      </c>
    </row>
    <row r="124" spans="2:51" s="13" customFormat="1" ht="11.25">
      <c r="B124" s="159"/>
      <c r="D124" s="160" t="s">
        <v>137</v>
      </c>
      <c r="E124" s="161" t="s">
        <v>1</v>
      </c>
      <c r="F124" s="162" t="s">
        <v>377</v>
      </c>
      <c r="H124" s="163">
        <v>4050</v>
      </c>
      <c r="I124" s="164"/>
      <c r="L124" s="159"/>
      <c r="M124" s="165"/>
      <c r="N124" s="166"/>
      <c r="O124" s="166"/>
      <c r="P124" s="166"/>
      <c r="Q124" s="166"/>
      <c r="R124" s="166"/>
      <c r="S124" s="166"/>
      <c r="T124" s="167"/>
      <c r="AT124" s="161" t="s">
        <v>137</v>
      </c>
      <c r="AU124" s="161" t="s">
        <v>82</v>
      </c>
      <c r="AV124" s="13" t="s">
        <v>82</v>
      </c>
      <c r="AW124" s="13" t="s">
        <v>29</v>
      </c>
      <c r="AX124" s="13" t="s">
        <v>80</v>
      </c>
      <c r="AY124" s="161" t="s">
        <v>128</v>
      </c>
    </row>
    <row r="125" spans="1:65" s="2" customFormat="1" ht="24.2" customHeight="1">
      <c r="A125" s="32"/>
      <c r="B125" s="144"/>
      <c r="C125" s="145" t="s">
        <v>82</v>
      </c>
      <c r="D125" s="145" t="s">
        <v>131</v>
      </c>
      <c r="E125" s="146" t="s">
        <v>378</v>
      </c>
      <c r="F125" s="147" t="s">
        <v>379</v>
      </c>
      <c r="G125" s="148" t="s">
        <v>134</v>
      </c>
      <c r="H125" s="149">
        <v>34835.85</v>
      </c>
      <c r="I125" s="150"/>
      <c r="J125" s="151">
        <f>ROUND(I125*H125,2)</f>
        <v>0</v>
      </c>
      <c r="K125" s="152"/>
      <c r="L125" s="33"/>
      <c r="M125" s="153" t="s">
        <v>1</v>
      </c>
      <c r="N125" s="154" t="s">
        <v>37</v>
      </c>
      <c r="O125" s="58"/>
      <c r="P125" s="155">
        <f>O125*H125</f>
        <v>0</v>
      </c>
      <c r="Q125" s="155">
        <v>0</v>
      </c>
      <c r="R125" s="155">
        <f>Q125*H125</f>
        <v>0</v>
      </c>
      <c r="S125" s="155">
        <v>0</v>
      </c>
      <c r="T125" s="156">
        <f>S125*H125</f>
        <v>0</v>
      </c>
      <c r="U125" s="32"/>
      <c r="V125" s="32"/>
      <c r="W125" s="32"/>
      <c r="X125" s="32"/>
      <c r="Y125" s="32"/>
      <c r="Z125" s="32"/>
      <c r="AA125" s="32"/>
      <c r="AB125" s="32"/>
      <c r="AC125" s="32"/>
      <c r="AD125" s="32"/>
      <c r="AE125" s="32"/>
      <c r="AR125" s="157" t="s">
        <v>135</v>
      </c>
      <c r="AT125" s="157" t="s">
        <v>131</v>
      </c>
      <c r="AU125" s="157" t="s">
        <v>82</v>
      </c>
      <c r="AY125" s="17" t="s">
        <v>128</v>
      </c>
      <c r="BE125" s="158">
        <f>IF(N125="základní",J125,0)</f>
        <v>0</v>
      </c>
      <c r="BF125" s="158">
        <f>IF(N125="snížená",J125,0)</f>
        <v>0</v>
      </c>
      <c r="BG125" s="158">
        <f>IF(N125="zákl. přenesená",J125,0)</f>
        <v>0</v>
      </c>
      <c r="BH125" s="158">
        <f>IF(N125="sníž. přenesená",J125,0)</f>
        <v>0</v>
      </c>
      <c r="BI125" s="158">
        <f>IF(N125="nulová",J125,0)</f>
        <v>0</v>
      </c>
      <c r="BJ125" s="17" t="s">
        <v>80</v>
      </c>
      <c r="BK125" s="158">
        <f>ROUND(I125*H125,2)</f>
        <v>0</v>
      </c>
      <c r="BL125" s="17" t="s">
        <v>135</v>
      </c>
      <c r="BM125" s="157" t="s">
        <v>380</v>
      </c>
    </row>
    <row r="126" spans="2:51" s="13" customFormat="1" ht="22.5">
      <c r="B126" s="159"/>
      <c r="D126" s="160" t="s">
        <v>137</v>
      </c>
      <c r="E126" s="161" t="s">
        <v>1</v>
      </c>
      <c r="F126" s="162" t="s">
        <v>381</v>
      </c>
      <c r="H126" s="163">
        <v>34835.85</v>
      </c>
      <c r="I126" s="164"/>
      <c r="L126" s="159"/>
      <c r="M126" s="165"/>
      <c r="N126" s="166"/>
      <c r="O126" s="166"/>
      <c r="P126" s="166"/>
      <c r="Q126" s="166"/>
      <c r="R126" s="166"/>
      <c r="S126" s="166"/>
      <c r="T126" s="167"/>
      <c r="AT126" s="161" t="s">
        <v>137</v>
      </c>
      <c r="AU126" s="161" t="s">
        <v>82</v>
      </c>
      <c r="AV126" s="13" t="s">
        <v>82</v>
      </c>
      <c r="AW126" s="13" t="s">
        <v>29</v>
      </c>
      <c r="AX126" s="13" t="s">
        <v>80</v>
      </c>
      <c r="AY126" s="161" t="s">
        <v>128</v>
      </c>
    </row>
    <row r="127" spans="1:65" s="2" customFormat="1" ht="24.2" customHeight="1">
      <c r="A127" s="32"/>
      <c r="B127" s="144"/>
      <c r="C127" s="145" t="s">
        <v>144</v>
      </c>
      <c r="D127" s="145" t="s">
        <v>131</v>
      </c>
      <c r="E127" s="146" t="s">
        <v>382</v>
      </c>
      <c r="F127" s="147" t="s">
        <v>383</v>
      </c>
      <c r="G127" s="148" t="s">
        <v>134</v>
      </c>
      <c r="H127" s="149">
        <v>50</v>
      </c>
      <c r="I127" s="150"/>
      <c r="J127" s="151">
        <f>ROUND(I127*H127,2)</f>
        <v>0</v>
      </c>
      <c r="K127" s="152"/>
      <c r="L127" s="33"/>
      <c r="M127" s="153" t="s">
        <v>1</v>
      </c>
      <c r="N127" s="154" t="s">
        <v>37</v>
      </c>
      <c r="O127" s="58"/>
      <c r="P127" s="155">
        <f>O127*H127</f>
        <v>0</v>
      </c>
      <c r="Q127" s="155">
        <v>0</v>
      </c>
      <c r="R127" s="155">
        <f>Q127*H127</f>
        <v>0</v>
      </c>
      <c r="S127" s="155">
        <v>0</v>
      </c>
      <c r="T127" s="156">
        <f>S127*H127</f>
        <v>0</v>
      </c>
      <c r="U127" s="32"/>
      <c r="V127" s="32"/>
      <c r="W127" s="32"/>
      <c r="X127" s="32"/>
      <c r="Y127" s="32"/>
      <c r="Z127" s="32"/>
      <c r="AA127" s="32"/>
      <c r="AB127" s="32"/>
      <c r="AC127" s="32"/>
      <c r="AD127" s="32"/>
      <c r="AE127" s="32"/>
      <c r="AR127" s="157" t="s">
        <v>135</v>
      </c>
      <c r="AT127" s="157" t="s">
        <v>131</v>
      </c>
      <c r="AU127" s="157" t="s">
        <v>82</v>
      </c>
      <c r="AY127" s="17" t="s">
        <v>128</v>
      </c>
      <c r="BE127" s="158">
        <f>IF(N127="základní",J127,0)</f>
        <v>0</v>
      </c>
      <c r="BF127" s="158">
        <f>IF(N127="snížená",J127,0)</f>
        <v>0</v>
      </c>
      <c r="BG127" s="158">
        <f>IF(N127="zákl. přenesená",J127,0)</f>
        <v>0</v>
      </c>
      <c r="BH127" s="158">
        <f>IF(N127="sníž. přenesená",J127,0)</f>
        <v>0</v>
      </c>
      <c r="BI127" s="158">
        <f>IF(N127="nulová",J127,0)</f>
        <v>0</v>
      </c>
      <c r="BJ127" s="17" t="s">
        <v>80</v>
      </c>
      <c r="BK127" s="158">
        <f>ROUND(I127*H127,2)</f>
        <v>0</v>
      </c>
      <c r="BL127" s="17" t="s">
        <v>135</v>
      </c>
      <c r="BM127" s="157" t="s">
        <v>384</v>
      </c>
    </row>
    <row r="128" spans="2:51" s="13" customFormat="1" ht="11.25">
      <c r="B128" s="159"/>
      <c r="D128" s="160" t="s">
        <v>137</v>
      </c>
      <c r="E128" s="161" t="s">
        <v>1</v>
      </c>
      <c r="F128" s="162" t="s">
        <v>385</v>
      </c>
      <c r="H128" s="163">
        <v>50</v>
      </c>
      <c r="I128" s="164"/>
      <c r="L128" s="159"/>
      <c r="M128" s="165"/>
      <c r="N128" s="166"/>
      <c r="O128" s="166"/>
      <c r="P128" s="166"/>
      <c r="Q128" s="166"/>
      <c r="R128" s="166"/>
      <c r="S128" s="166"/>
      <c r="T128" s="167"/>
      <c r="AT128" s="161" t="s">
        <v>137</v>
      </c>
      <c r="AU128" s="161" t="s">
        <v>82</v>
      </c>
      <c r="AV128" s="13" t="s">
        <v>82</v>
      </c>
      <c r="AW128" s="13" t="s">
        <v>29</v>
      </c>
      <c r="AX128" s="13" t="s">
        <v>80</v>
      </c>
      <c r="AY128" s="161" t="s">
        <v>128</v>
      </c>
    </row>
    <row r="129" spans="1:65" s="2" customFormat="1" ht="24.2" customHeight="1">
      <c r="A129" s="32"/>
      <c r="B129" s="144"/>
      <c r="C129" s="145" t="s">
        <v>135</v>
      </c>
      <c r="D129" s="145" t="s">
        <v>131</v>
      </c>
      <c r="E129" s="146" t="s">
        <v>386</v>
      </c>
      <c r="F129" s="147" t="s">
        <v>387</v>
      </c>
      <c r="G129" s="148" t="s">
        <v>226</v>
      </c>
      <c r="H129" s="149">
        <v>415</v>
      </c>
      <c r="I129" s="150"/>
      <c r="J129" s="151">
        <f aca="true" t="shared" si="0" ref="J129:J135">ROUND(I129*H129,2)</f>
        <v>0</v>
      </c>
      <c r="K129" s="152"/>
      <c r="L129" s="33"/>
      <c r="M129" s="153" t="s">
        <v>1</v>
      </c>
      <c r="N129" s="154" t="s">
        <v>37</v>
      </c>
      <c r="O129" s="58"/>
      <c r="P129" s="155">
        <f aca="true" t="shared" si="1" ref="P129:P135">O129*H129</f>
        <v>0</v>
      </c>
      <c r="Q129" s="155">
        <v>0</v>
      </c>
      <c r="R129" s="155">
        <f aca="true" t="shared" si="2" ref="R129:R135">Q129*H129</f>
        <v>0</v>
      </c>
      <c r="S129" s="155">
        <v>0</v>
      </c>
      <c r="T129" s="156">
        <f aca="true" t="shared" si="3" ref="T129:T135">S129*H129</f>
        <v>0</v>
      </c>
      <c r="U129" s="32"/>
      <c r="V129" s="32"/>
      <c r="W129" s="32"/>
      <c r="X129" s="32"/>
      <c r="Y129" s="32"/>
      <c r="Z129" s="32"/>
      <c r="AA129" s="32"/>
      <c r="AB129" s="32"/>
      <c r="AC129" s="32"/>
      <c r="AD129" s="32"/>
      <c r="AE129" s="32"/>
      <c r="AR129" s="157" t="s">
        <v>135</v>
      </c>
      <c r="AT129" s="157" t="s">
        <v>131</v>
      </c>
      <c r="AU129" s="157" t="s">
        <v>82</v>
      </c>
      <c r="AY129" s="17" t="s">
        <v>128</v>
      </c>
      <c r="BE129" s="158">
        <f aca="true" t="shared" si="4" ref="BE129:BE135">IF(N129="základní",J129,0)</f>
        <v>0</v>
      </c>
      <c r="BF129" s="158">
        <f aca="true" t="shared" si="5" ref="BF129:BF135">IF(N129="snížená",J129,0)</f>
        <v>0</v>
      </c>
      <c r="BG129" s="158">
        <f aca="true" t="shared" si="6" ref="BG129:BG135">IF(N129="zákl. přenesená",J129,0)</f>
        <v>0</v>
      </c>
      <c r="BH129" s="158">
        <f aca="true" t="shared" si="7" ref="BH129:BH135">IF(N129="sníž. přenesená",J129,0)</f>
        <v>0</v>
      </c>
      <c r="BI129" s="158">
        <f aca="true" t="shared" si="8" ref="BI129:BI135">IF(N129="nulová",J129,0)</f>
        <v>0</v>
      </c>
      <c r="BJ129" s="17" t="s">
        <v>80</v>
      </c>
      <c r="BK129" s="158">
        <f aca="true" t="shared" si="9" ref="BK129:BK135">ROUND(I129*H129,2)</f>
        <v>0</v>
      </c>
      <c r="BL129" s="17" t="s">
        <v>135</v>
      </c>
      <c r="BM129" s="157" t="s">
        <v>388</v>
      </c>
    </row>
    <row r="130" spans="1:65" s="2" customFormat="1" ht="24.2" customHeight="1">
      <c r="A130" s="32"/>
      <c r="B130" s="144"/>
      <c r="C130" s="145" t="s">
        <v>129</v>
      </c>
      <c r="D130" s="145" t="s">
        <v>131</v>
      </c>
      <c r="E130" s="146" t="s">
        <v>389</v>
      </c>
      <c r="F130" s="147" t="s">
        <v>390</v>
      </c>
      <c r="G130" s="148" t="s">
        <v>226</v>
      </c>
      <c r="H130" s="149">
        <v>665</v>
      </c>
      <c r="I130" s="150"/>
      <c r="J130" s="151">
        <f t="shared" si="0"/>
        <v>0</v>
      </c>
      <c r="K130" s="152"/>
      <c r="L130" s="33"/>
      <c r="M130" s="153" t="s">
        <v>1</v>
      </c>
      <c r="N130" s="154" t="s">
        <v>37</v>
      </c>
      <c r="O130" s="58"/>
      <c r="P130" s="155">
        <f t="shared" si="1"/>
        <v>0</v>
      </c>
      <c r="Q130" s="155">
        <v>0</v>
      </c>
      <c r="R130" s="155">
        <f t="shared" si="2"/>
        <v>0</v>
      </c>
      <c r="S130" s="155">
        <v>0</v>
      </c>
      <c r="T130" s="156">
        <f t="shared" si="3"/>
        <v>0</v>
      </c>
      <c r="U130" s="32"/>
      <c r="V130" s="32"/>
      <c r="W130" s="32"/>
      <c r="X130" s="32"/>
      <c r="Y130" s="32"/>
      <c r="Z130" s="32"/>
      <c r="AA130" s="32"/>
      <c r="AB130" s="32"/>
      <c r="AC130" s="32"/>
      <c r="AD130" s="32"/>
      <c r="AE130" s="32"/>
      <c r="AR130" s="157" t="s">
        <v>135</v>
      </c>
      <c r="AT130" s="157" t="s">
        <v>131</v>
      </c>
      <c r="AU130" s="157" t="s">
        <v>82</v>
      </c>
      <c r="AY130" s="17" t="s">
        <v>128</v>
      </c>
      <c r="BE130" s="158">
        <f t="shared" si="4"/>
        <v>0</v>
      </c>
      <c r="BF130" s="158">
        <f t="shared" si="5"/>
        <v>0</v>
      </c>
      <c r="BG130" s="158">
        <f t="shared" si="6"/>
        <v>0</v>
      </c>
      <c r="BH130" s="158">
        <f t="shared" si="7"/>
        <v>0</v>
      </c>
      <c r="BI130" s="158">
        <f t="shared" si="8"/>
        <v>0</v>
      </c>
      <c r="BJ130" s="17" t="s">
        <v>80</v>
      </c>
      <c r="BK130" s="158">
        <f t="shared" si="9"/>
        <v>0</v>
      </c>
      <c r="BL130" s="17" t="s">
        <v>135</v>
      </c>
      <c r="BM130" s="157" t="s">
        <v>391</v>
      </c>
    </row>
    <row r="131" spans="1:65" s="2" customFormat="1" ht="21.75" customHeight="1">
      <c r="A131" s="32"/>
      <c r="B131" s="144"/>
      <c r="C131" s="145" t="s">
        <v>157</v>
      </c>
      <c r="D131" s="145" t="s">
        <v>131</v>
      </c>
      <c r="E131" s="146" t="s">
        <v>392</v>
      </c>
      <c r="F131" s="147" t="s">
        <v>393</v>
      </c>
      <c r="G131" s="148" t="s">
        <v>226</v>
      </c>
      <c r="H131" s="149">
        <v>290</v>
      </c>
      <c r="I131" s="150"/>
      <c r="J131" s="151">
        <f t="shared" si="0"/>
        <v>0</v>
      </c>
      <c r="K131" s="152"/>
      <c r="L131" s="33"/>
      <c r="M131" s="153" t="s">
        <v>1</v>
      </c>
      <c r="N131" s="154" t="s">
        <v>37</v>
      </c>
      <c r="O131" s="58"/>
      <c r="P131" s="155">
        <f t="shared" si="1"/>
        <v>0</v>
      </c>
      <c r="Q131" s="155">
        <v>0</v>
      </c>
      <c r="R131" s="155">
        <f t="shared" si="2"/>
        <v>0</v>
      </c>
      <c r="S131" s="155">
        <v>0</v>
      </c>
      <c r="T131" s="156">
        <f t="shared" si="3"/>
        <v>0</v>
      </c>
      <c r="U131" s="32"/>
      <c r="V131" s="32"/>
      <c r="W131" s="32"/>
      <c r="X131" s="32"/>
      <c r="Y131" s="32"/>
      <c r="Z131" s="32"/>
      <c r="AA131" s="32"/>
      <c r="AB131" s="32"/>
      <c r="AC131" s="32"/>
      <c r="AD131" s="32"/>
      <c r="AE131" s="32"/>
      <c r="AR131" s="157" t="s">
        <v>135</v>
      </c>
      <c r="AT131" s="157" t="s">
        <v>131</v>
      </c>
      <c r="AU131" s="157" t="s">
        <v>82</v>
      </c>
      <c r="AY131" s="17" t="s">
        <v>128</v>
      </c>
      <c r="BE131" s="158">
        <f t="shared" si="4"/>
        <v>0</v>
      </c>
      <c r="BF131" s="158">
        <f t="shared" si="5"/>
        <v>0</v>
      </c>
      <c r="BG131" s="158">
        <f t="shared" si="6"/>
        <v>0</v>
      </c>
      <c r="BH131" s="158">
        <f t="shared" si="7"/>
        <v>0</v>
      </c>
      <c r="BI131" s="158">
        <f t="shared" si="8"/>
        <v>0</v>
      </c>
      <c r="BJ131" s="17" t="s">
        <v>80</v>
      </c>
      <c r="BK131" s="158">
        <f t="shared" si="9"/>
        <v>0</v>
      </c>
      <c r="BL131" s="17" t="s">
        <v>135</v>
      </c>
      <c r="BM131" s="157" t="s">
        <v>394</v>
      </c>
    </row>
    <row r="132" spans="1:65" s="2" customFormat="1" ht="21.75" customHeight="1">
      <c r="A132" s="32"/>
      <c r="B132" s="144"/>
      <c r="C132" s="145" t="s">
        <v>163</v>
      </c>
      <c r="D132" s="145" t="s">
        <v>131</v>
      </c>
      <c r="E132" s="146" t="s">
        <v>395</v>
      </c>
      <c r="F132" s="147" t="s">
        <v>396</v>
      </c>
      <c r="G132" s="148" t="s">
        <v>357</v>
      </c>
      <c r="H132" s="149">
        <v>9</v>
      </c>
      <c r="I132" s="150"/>
      <c r="J132" s="151">
        <f t="shared" si="0"/>
        <v>0</v>
      </c>
      <c r="K132" s="152"/>
      <c r="L132" s="33"/>
      <c r="M132" s="153" t="s">
        <v>1</v>
      </c>
      <c r="N132" s="154" t="s">
        <v>37</v>
      </c>
      <c r="O132" s="58"/>
      <c r="P132" s="155">
        <f t="shared" si="1"/>
        <v>0</v>
      </c>
      <c r="Q132" s="155">
        <v>0</v>
      </c>
      <c r="R132" s="155">
        <f t="shared" si="2"/>
        <v>0</v>
      </c>
      <c r="S132" s="155">
        <v>0</v>
      </c>
      <c r="T132" s="156">
        <f t="shared" si="3"/>
        <v>0</v>
      </c>
      <c r="U132" s="32"/>
      <c r="V132" s="32"/>
      <c r="W132" s="32"/>
      <c r="X132" s="32"/>
      <c r="Y132" s="32"/>
      <c r="Z132" s="32"/>
      <c r="AA132" s="32"/>
      <c r="AB132" s="32"/>
      <c r="AC132" s="32"/>
      <c r="AD132" s="32"/>
      <c r="AE132" s="32"/>
      <c r="AR132" s="157" t="s">
        <v>135</v>
      </c>
      <c r="AT132" s="157" t="s">
        <v>131</v>
      </c>
      <c r="AU132" s="157" t="s">
        <v>82</v>
      </c>
      <c r="AY132" s="17" t="s">
        <v>128</v>
      </c>
      <c r="BE132" s="158">
        <f t="shared" si="4"/>
        <v>0</v>
      </c>
      <c r="BF132" s="158">
        <f t="shared" si="5"/>
        <v>0</v>
      </c>
      <c r="BG132" s="158">
        <f t="shared" si="6"/>
        <v>0</v>
      </c>
      <c r="BH132" s="158">
        <f t="shared" si="7"/>
        <v>0</v>
      </c>
      <c r="BI132" s="158">
        <f t="shared" si="8"/>
        <v>0</v>
      </c>
      <c r="BJ132" s="17" t="s">
        <v>80</v>
      </c>
      <c r="BK132" s="158">
        <f t="shared" si="9"/>
        <v>0</v>
      </c>
      <c r="BL132" s="17" t="s">
        <v>135</v>
      </c>
      <c r="BM132" s="157" t="s">
        <v>397</v>
      </c>
    </row>
    <row r="133" spans="1:65" s="2" customFormat="1" ht="24.2" customHeight="1">
      <c r="A133" s="32"/>
      <c r="B133" s="144"/>
      <c r="C133" s="145" t="s">
        <v>168</v>
      </c>
      <c r="D133" s="145" t="s">
        <v>131</v>
      </c>
      <c r="E133" s="146" t="s">
        <v>398</v>
      </c>
      <c r="F133" s="147" t="s">
        <v>399</v>
      </c>
      <c r="G133" s="148" t="s">
        <v>226</v>
      </c>
      <c r="H133" s="149">
        <v>10</v>
      </c>
      <c r="I133" s="150"/>
      <c r="J133" s="151">
        <f t="shared" si="0"/>
        <v>0</v>
      </c>
      <c r="K133" s="152"/>
      <c r="L133" s="33"/>
      <c r="M133" s="153" t="s">
        <v>1</v>
      </c>
      <c r="N133" s="154" t="s">
        <v>37</v>
      </c>
      <c r="O133" s="58"/>
      <c r="P133" s="155">
        <f t="shared" si="1"/>
        <v>0</v>
      </c>
      <c r="Q133" s="155">
        <v>0</v>
      </c>
      <c r="R133" s="155">
        <f t="shared" si="2"/>
        <v>0</v>
      </c>
      <c r="S133" s="155">
        <v>0</v>
      </c>
      <c r="T133" s="156">
        <f t="shared" si="3"/>
        <v>0</v>
      </c>
      <c r="U133" s="32"/>
      <c r="V133" s="32"/>
      <c r="W133" s="32"/>
      <c r="X133" s="32"/>
      <c r="Y133" s="32"/>
      <c r="Z133" s="32"/>
      <c r="AA133" s="32"/>
      <c r="AB133" s="32"/>
      <c r="AC133" s="32"/>
      <c r="AD133" s="32"/>
      <c r="AE133" s="32"/>
      <c r="AR133" s="157" t="s">
        <v>135</v>
      </c>
      <c r="AT133" s="157" t="s">
        <v>131</v>
      </c>
      <c r="AU133" s="157" t="s">
        <v>82</v>
      </c>
      <c r="AY133" s="17" t="s">
        <v>128</v>
      </c>
      <c r="BE133" s="158">
        <f t="shared" si="4"/>
        <v>0</v>
      </c>
      <c r="BF133" s="158">
        <f t="shared" si="5"/>
        <v>0</v>
      </c>
      <c r="BG133" s="158">
        <f t="shared" si="6"/>
        <v>0</v>
      </c>
      <c r="BH133" s="158">
        <f t="shared" si="7"/>
        <v>0</v>
      </c>
      <c r="BI133" s="158">
        <f t="shared" si="8"/>
        <v>0</v>
      </c>
      <c r="BJ133" s="17" t="s">
        <v>80</v>
      </c>
      <c r="BK133" s="158">
        <f t="shared" si="9"/>
        <v>0</v>
      </c>
      <c r="BL133" s="17" t="s">
        <v>135</v>
      </c>
      <c r="BM133" s="157" t="s">
        <v>400</v>
      </c>
    </row>
    <row r="134" spans="1:65" s="2" customFormat="1" ht="24.2" customHeight="1">
      <c r="A134" s="32"/>
      <c r="B134" s="144"/>
      <c r="C134" s="145" t="s">
        <v>173</v>
      </c>
      <c r="D134" s="145" t="s">
        <v>131</v>
      </c>
      <c r="E134" s="146" t="s">
        <v>401</v>
      </c>
      <c r="F134" s="147" t="s">
        <v>402</v>
      </c>
      <c r="G134" s="148" t="s">
        <v>226</v>
      </c>
      <c r="H134" s="149">
        <v>180</v>
      </c>
      <c r="I134" s="150"/>
      <c r="J134" s="151">
        <f t="shared" si="0"/>
        <v>0</v>
      </c>
      <c r="K134" s="152"/>
      <c r="L134" s="33"/>
      <c r="M134" s="153" t="s">
        <v>1</v>
      </c>
      <c r="N134" s="154" t="s">
        <v>37</v>
      </c>
      <c r="O134" s="58"/>
      <c r="P134" s="155">
        <f t="shared" si="1"/>
        <v>0</v>
      </c>
      <c r="Q134" s="155">
        <v>0</v>
      </c>
      <c r="R134" s="155">
        <f t="shared" si="2"/>
        <v>0</v>
      </c>
      <c r="S134" s="155">
        <v>0</v>
      </c>
      <c r="T134" s="156">
        <f t="shared" si="3"/>
        <v>0</v>
      </c>
      <c r="U134" s="32"/>
      <c r="V134" s="32"/>
      <c r="W134" s="32"/>
      <c r="X134" s="32"/>
      <c r="Y134" s="32"/>
      <c r="Z134" s="32"/>
      <c r="AA134" s="32"/>
      <c r="AB134" s="32"/>
      <c r="AC134" s="32"/>
      <c r="AD134" s="32"/>
      <c r="AE134" s="32"/>
      <c r="AR134" s="157" t="s">
        <v>135</v>
      </c>
      <c r="AT134" s="157" t="s">
        <v>131</v>
      </c>
      <c r="AU134" s="157" t="s">
        <v>82</v>
      </c>
      <c r="AY134" s="17" t="s">
        <v>128</v>
      </c>
      <c r="BE134" s="158">
        <f t="shared" si="4"/>
        <v>0</v>
      </c>
      <c r="BF134" s="158">
        <f t="shared" si="5"/>
        <v>0</v>
      </c>
      <c r="BG134" s="158">
        <f t="shared" si="6"/>
        <v>0</v>
      </c>
      <c r="BH134" s="158">
        <f t="shared" si="7"/>
        <v>0</v>
      </c>
      <c r="BI134" s="158">
        <f t="shared" si="8"/>
        <v>0</v>
      </c>
      <c r="BJ134" s="17" t="s">
        <v>80</v>
      </c>
      <c r="BK134" s="158">
        <f t="shared" si="9"/>
        <v>0</v>
      </c>
      <c r="BL134" s="17" t="s">
        <v>135</v>
      </c>
      <c r="BM134" s="157" t="s">
        <v>403</v>
      </c>
    </row>
    <row r="135" spans="1:65" s="2" customFormat="1" ht="16.5" customHeight="1">
      <c r="A135" s="32"/>
      <c r="B135" s="144"/>
      <c r="C135" s="145" t="s">
        <v>178</v>
      </c>
      <c r="D135" s="145" t="s">
        <v>131</v>
      </c>
      <c r="E135" s="146" t="s">
        <v>404</v>
      </c>
      <c r="F135" s="147" t="s">
        <v>405</v>
      </c>
      <c r="G135" s="148" t="s">
        <v>226</v>
      </c>
      <c r="H135" s="149">
        <v>150</v>
      </c>
      <c r="I135" s="150"/>
      <c r="J135" s="151">
        <f t="shared" si="0"/>
        <v>0</v>
      </c>
      <c r="K135" s="152"/>
      <c r="L135" s="33"/>
      <c r="M135" s="153" t="s">
        <v>1</v>
      </c>
      <c r="N135" s="154" t="s">
        <v>37</v>
      </c>
      <c r="O135" s="58"/>
      <c r="P135" s="155">
        <f t="shared" si="1"/>
        <v>0</v>
      </c>
      <c r="Q135" s="155">
        <v>0</v>
      </c>
      <c r="R135" s="155">
        <f t="shared" si="2"/>
        <v>0</v>
      </c>
      <c r="S135" s="155">
        <v>0</v>
      </c>
      <c r="T135" s="156">
        <f t="shared" si="3"/>
        <v>0</v>
      </c>
      <c r="U135" s="32"/>
      <c r="V135" s="32"/>
      <c r="W135" s="32"/>
      <c r="X135" s="32"/>
      <c r="Y135" s="32"/>
      <c r="Z135" s="32"/>
      <c r="AA135" s="32"/>
      <c r="AB135" s="32"/>
      <c r="AC135" s="32"/>
      <c r="AD135" s="32"/>
      <c r="AE135" s="32"/>
      <c r="AR135" s="157" t="s">
        <v>135</v>
      </c>
      <c r="AT135" s="157" t="s">
        <v>131</v>
      </c>
      <c r="AU135" s="157" t="s">
        <v>82</v>
      </c>
      <c r="AY135" s="17" t="s">
        <v>128</v>
      </c>
      <c r="BE135" s="158">
        <f t="shared" si="4"/>
        <v>0</v>
      </c>
      <c r="BF135" s="158">
        <f t="shared" si="5"/>
        <v>0</v>
      </c>
      <c r="BG135" s="158">
        <f t="shared" si="6"/>
        <v>0</v>
      </c>
      <c r="BH135" s="158">
        <f t="shared" si="7"/>
        <v>0</v>
      </c>
      <c r="BI135" s="158">
        <f t="shared" si="8"/>
        <v>0</v>
      </c>
      <c r="BJ135" s="17" t="s">
        <v>80</v>
      </c>
      <c r="BK135" s="158">
        <f t="shared" si="9"/>
        <v>0</v>
      </c>
      <c r="BL135" s="17" t="s">
        <v>135</v>
      </c>
      <c r="BM135" s="157" t="s">
        <v>406</v>
      </c>
    </row>
    <row r="136" spans="2:51" s="13" customFormat="1" ht="11.25">
      <c r="B136" s="159"/>
      <c r="D136" s="160" t="s">
        <v>137</v>
      </c>
      <c r="E136" s="161" t="s">
        <v>1</v>
      </c>
      <c r="F136" s="162" t="s">
        <v>407</v>
      </c>
      <c r="H136" s="163">
        <v>150</v>
      </c>
      <c r="I136" s="164"/>
      <c r="L136" s="159"/>
      <c r="M136" s="165"/>
      <c r="N136" s="166"/>
      <c r="O136" s="166"/>
      <c r="P136" s="166"/>
      <c r="Q136" s="166"/>
      <c r="R136" s="166"/>
      <c r="S136" s="166"/>
      <c r="T136" s="167"/>
      <c r="AT136" s="161" t="s">
        <v>137</v>
      </c>
      <c r="AU136" s="161" t="s">
        <v>82</v>
      </c>
      <c r="AV136" s="13" t="s">
        <v>82</v>
      </c>
      <c r="AW136" s="13" t="s">
        <v>29</v>
      </c>
      <c r="AX136" s="13" t="s">
        <v>80</v>
      </c>
      <c r="AY136" s="161" t="s">
        <v>128</v>
      </c>
    </row>
    <row r="137" spans="1:65" s="2" customFormat="1" ht="24.2" customHeight="1">
      <c r="A137" s="32"/>
      <c r="B137" s="144"/>
      <c r="C137" s="145" t="s">
        <v>182</v>
      </c>
      <c r="D137" s="145" t="s">
        <v>131</v>
      </c>
      <c r="E137" s="146" t="s">
        <v>408</v>
      </c>
      <c r="F137" s="147" t="s">
        <v>409</v>
      </c>
      <c r="G137" s="148" t="s">
        <v>141</v>
      </c>
      <c r="H137" s="149">
        <v>246.1</v>
      </c>
      <c r="I137" s="150"/>
      <c r="J137" s="151">
        <f>ROUND(I137*H137,2)</f>
        <v>0</v>
      </c>
      <c r="K137" s="152"/>
      <c r="L137" s="33"/>
      <c r="M137" s="153" t="s">
        <v>1</v>
      </c>
      <c r="N137" s="154" t="s">
        <v>37</v>
      </c>
      <c r="O137" s="58"/>
      <c r="P137" s="155">
        <f>O137*H137</f>
        <v>0</v>
      </c>
      <c r="Q137" s="155">
        <v>0</v>
      </c>
      <c r="R137" s="155">
        <f>Q137*H137</f>
        <v>0</v>
      </c>
      <c r="S137" s="155">
        <v>0</v>
      </c>
      <c r="T137" s="156">
        <f>S137*H137</f>
        <v>0</v>
      </c>
      <c r="U137" s="32"/>
      <c r="V137" s="32"/>
      <c r="W137" s="32"/>
      <c r="X137" s="32"/>
      <c r="Y137" s="32"/>
      <c r="Z137" s="32"/>
      <c r="AA137" s="32"/>
      <c r="AB137" s="32"/>
      <c r="AC137" s="32"/>
      <c r="AD137" s="32"/>
      <c r="AE137" s="32"/>
      <c r="AR137" s="157" t="s">
        <v>135</v>
      </c>
      <c r="AT137" s="157" t="s">
        <v>131</v>
      </c>
      <c r="AU137" s="157" t="s">
        <v>82</v>
      </c>
      <c r="AY137" s="17" t="s">
        <v>128</v>
      </c>
      <c r="BE137" s="158">
        <f>IF(N137="základní",J137,0)</f>
        <v>0</v>
      </c>
      <c r="BF137" s="158">
        <f>IF(N137="snížená",J137,0)</f>
        <v>0</v>
      </c>
      <c r="BG137" s="158">
        <f>IF(N137="zákl. přenesená",J137,0)</f>
        <v>0</v>
      </c>
      <c r="BH137" s="158">
        <f>IF(N137="sníž. přenesená",J137,0)</f>
        <v>0</v>
      </c>
      <c r="BI137" s="158">
        <f>IF(N137="nulová",J137,0)</f>
        <v>0</v>
      </c>
      <c r="BJ137" s="17" t="s">
        <v>80</v>
      </c>
      <c r="BK137" s="158">
        <f>ROUND(I137*H137,2)</f>
        <v>0</v>
      </c>
      <c r="BL137" s="17" t="s">
        <v>135</v>
      </c>
      <c r="BM137" s="157" t="s">
        <v>410</v>
      </c>
    </row>
    <row r="138" spans="2:51" s="13" customFormat="1" ht="11.25">
      <c r="B138" s="159"/>
      <c r="D138" s="160" t="s">
        <v>137</v>
      </c>
      <c r="E138" s="161" t="s">
        <v>1</v>
      </c>
      <c r="F138" s="162" t="s">
        <v>411</v>
      </c>
      <c r="H138" s="163">
        <v>246.1</v>
      </c>
      <c r="I138" s="164"/>
      <c r="L138" s="159"/>
      <c r="M138" s="165"/>
      <c r="N138" s="166"/>
      <c r="O138" s="166"/>
      <c r="P138" s="166"/>
      <c r="Q138" s="166"/>
      <c r="R138" s="166"/>
      <c r="S138" s="166"/>
      <c r="T138" s="167"/>
      <c r="AT138" s="161" t="s">
        <v>137</v>
      </c>
      <c r="AU138" s="161" t="s">
        <v>82</v>
      </c>
      <c r="AV138" s="13" t="s">
        <v>82</v>
      </c>
      <c r="AW138" s="13" t="s">
        <v>29</v>
      </c>
      <c r="AX138" s="13" t="s">
        <v>80</v>
      </c>
      <c r="AY138" s="161" t="s">
        <v>128</v>
      </c>
    </row>
    <row r="139" spans="1:65" s="2" customFormat="1" ht="24.2" customHeight="1">
      <c r="A139" s="32"/>
      <c r="B139" s="144"/>
      <c r="C139" s="145" t="s">
        <v>188</v>
      </c>
      <c r="D139" s="145" t="s">
        <v>131</v>
      </c>
      <c r="E139" s="146" t="s">
        <v>412</v>
      </c>
      <c r="F139" s="147" t="s">
        <v>413</v>
      </c>
      <c r="G139" s="148" t="s">
        <v>141</v>
      </c>
      <c r="H139" s="149">
        <v>2094.55</v>
      </c>
      <c r="I139" s="150"/>
      <c r="J139" s="151">
        <f>ROUND(I139*H139,2)</f>
        <v>0</v>
      </c>
      <c r="K139" s="152"/>
      <c r="L139" s="33"/>
      <c r="M139" s="153" t="s">
        <v>1</v>
      </c>
      <c r="N139" s="154" t="s">
        <v>37</v>
      </c>
      <c r="O139" s="58"/>
      <c r="P139" s="155">
        <f>O139*H139</f>
        <v>0</v>
      </c>
      <c r="Q139" s="155">
        <v>0</v>
      </c>
      <c r="R139" s="155">
        <f>Q139*H139</f>
        <v>0</v>
      </c>
      <c r="S139" s="155">
        <v>0</v>
      </c>
      <c r="T139" s="156">
        <f>S139*H139</f>
        <v>0</v>
      </c>
      <c r="U139" s="32"/>
      <c r="V139" s="32"/>
      <c r="W139" s="32"/>
      <c r="X139" s="32"/>
      <c r="Y139" s="32"/>
      <c r="Z139" s="32"/>
      <c r="AA139" s="32"/>
      <c r="AB139" s="32"/>
      <c r="AC139" s="32"/>
      <c r="AD139" s="32"/>
      <c r="AE139" s="32"/>
      <c r="AR139" s="157" t="s">
        <v>135</v>
      </c>
      <c r="AT139" s="157" t="s">
        <v>131</v>
      </c>
      <c r="AU139" s="157" t="s">
        <v>82</v>
      </c>
      <c r="AY139" s="17" t="s">
        <v>128</v>
      </c>
      <c r="BE139" s="158">
        <f>IF(N139="základní",J139,0)</f>
        <v>0</v>
      </c>
      <c r="BF139" s="158">
        <f>IF(N139="snížená",J139,0)</f>
        <v>0</v>
      </c>
      <c r="BG139" s="158">
        <f>IF(N139="zákl. přenesená",J139,0)</f>
        <v>0</v>
      </c>
      <c r="BH139" s="158">
        <f>IF(N139="sníž. přenesená",J139,0)</f>
        <v>0</v>
      </c>
      <c r="BI139" s="158">
        <f>IF(N139="nulová",J139,0)</f>
        <v>0</v>
      </c>
      <c r="BJ139" s="17" t="s">
        <v>80</v>
      </c>
      <c r="BK139" s="158">
        <f>ROUND(I139*H139,2)</f>
        <v>0</v>
      </c>
      <c r="BL139" s="17" t="s">
        <v>135</v>
      </c>
      <c r="BM139" s="157" t="s">
        <v>414</v>
      </c>
    </row>
    <row r="140" spans="2:51" s="13" customFormat="1" ht="11.25">
      <c r="B140" s="159"/>
      <c r="D140" s="160" t="s">
        <v>137</v>
      </c>
      <c r="E140" s="161" t="s">
        <v>1</v>
      </c>
      <c r="F140" s="162" t="s">
        <v>415</v>
      </c>
      <c r="H140" s="163">
        <v>2094.55</v>
      </c>
      <c r="I140" s="164"/>
      <c r="L140" s="159"/>
      <c r="M140" s="165"/>
      <c r="N140" s="166"/>
      <c r="O140" s="166"/>
      <c r="P140" s="166"/>
      <c r="Q140" s="166"/>
      <c r="R140" s="166"/>
      <c r="S140" s="166"/>
      <c r="T140" s="167"/>
      <c r="AT140" s="161" t="s">
        <v>137</v>
      </c>
      <c r="AU140" s="161" t="s">
        <v>82</v>
      </c>
      <c r="AV140" s="13" t="s">
        <v>82</v>
      </c>
      <c r="AW140" s="13" t="s">
        <v>29</v>
      </c>
      <c r="AX140" s="13" t="s">
        <v>80</v>
      </c>
      <c r="AY140" s="161" t="s">
        <v>128</v>
      </c>
    </row>
    <row r="141" spans="1:65" s="2" customFormat="1" ht="24.2" customHeight="1">
      <c r="A141" s="32"/>
      <c r="B141" s="144"/>
      <c r="C141" s="145" t="s">
        <v>193</v>
      </c>
      <c r="D141" s="145" t="s">
        <v>131</v>
      </c>
      <c r="E141" s="146" t="s">
        <v>416</v>
      </c>
      <c r="F141" s="147" t="s">
        <v>417</v>
      </c>
      <c r="G141" s="148" t="s">
        <v>141</v>
      </c>
      <c r="H141" s="149">
        <v>2617</v>
      </c>
      <c r="I141" s="150"/>
      <c r="J141" s="151">
        <f>ROUND(I141*H141,2)</f>
        <v>0</v>
      </c>
      <c r="K141" s="152"/>
      <c r="L141" s="33"/>
      <c r="M141" s="153" t="s">
        <v>1</v>
      </c>
      <c r="N141" s="154" t="s">
        <v>37</v>
      </c>
      <c r="O141" s="58"/>
      <c r="P141" s="155">
        <f>O141*H141</f>
        <v>0</v>
      </c>
      <c r="Q141" s="155">
        <v>0</v>
      </c>
      <c r="R141" s="155">
        <f>Q141*H141</f>
        <v>0</v>
      </c>
      <c r="S141" s="155">
        <v>0</v>
      </c>
      <c r="T141" s="156">
        <f>S141*H141</f>
        <v>0</v>
      </c>
      <c r="U141" s="32"/>
      <c r="V141" s="32"/>
      <c r="W141" s="32"/>
      <c r="X141" s="32"/>
      <c r="Y141" s="32"/>
      <c r="Z141" s="32"/>
      <c r="AA141" s="32"/>
      <c r="AB141" s="32"/>
      <c r="AC141" s="32"/>
      <c r="AD141" s="32"/>
      <c r="AE141" s="32"/>
      <c r="AR141" s="157" t="s">
        <v>135</v>
      </c>
      <c r="AT141" s="157" t="s">
        <v>131</v>
      </c>
      <c r="AU141" s="157" t="s">
        <v>82</v>
      </c>
      <c r="AY141" s="17" t="s">
        <v>128</v>
      </c>
      <c r="BE141" s="158">
        <f>IF(N141="základní",J141,0)</f>
        <v>0</v>
      </c>
      <c r="BF141" s="158">
        <f>IF(N141="snížená",J141,0)</f>
        <v>0</v>
      </c>
      <c r="BG141" s="158">
        <f>IF(N141="zákl. přenesená",J141,0)</f>
        <v>0</v>
      </c>
      <c r="BH141" s="158">
        <f>IF(N141="sníž. přenesená",J141,0)</f>
        <v>0</v>
      </c>
      <c r="BI141" s="158">
        <f>IF(N141="nulová",J141,0)</f>
        <v>0</v>
      </c>
      <c r="BJ141" s="17" t="s">
        <v>80</v>
      </c>
      <c r="BK141" s="158">
        <f>ROUND(I141*H141,2)</f>
        <v>0</v>
      </c>
      <c r="BL141" s="17" t="s">
        <v>135</v>
      </c>
      <c r="BM141" s="157" t="s">
        <v>418</v>
      </c>
    </row>
    <row r="142" spans="2:51" s="13" customFormat="1" ht="22.5">
      <c r="B142" s="159"/>
      <c r="D142" s="160" t="s">
        <v>137</v>
      </c>
      <c r="E142" s="161" t="s">
        <v>1</v>
      </c>
      <c r="F142" s="162" t="s">
        <v>419</v>
      </c>
      <c r="H142" s="163">
        <v>2617</v>
      </c>
      <c r="I142" s="164"/>
      <c r="L142" s="159"/>
      <c r="M142" s="165"/>
      <c r="N142" s="166"/>
      <c r="O142" s="166"/>
      <c r="P142" s="166"/>
      <c r="Q142" s="166"/>
      <c r="R142" s="166"/>
      <c r="S142" s="166"/>
      <c r="T142" s="167"/>
      <c r="AT142" s="161" t="s">
        <v>137</v>
      </c>
      <c r="AU142" s="161" t="s">
        <v>82</v>
      </c>
      <c r="AV142" s="13" t="s">
        <v>82</v>
      </c>
      <c r="AW142" s="13" t="s">
        <v>29</v>
      </c>
      <c r="AX142" s="13" t="s">
        <v>80</v>
      </c>
      <c r="AY142" s="161" t="s">
        <v>128</v>
      </c>
    </row>
    <row r="143" spans="1:65" s="2" customFormat="1" ht="24.2" customHeight="1">
      <c r="A143" s="32"/>
      <c r="B143" s="144"/>
      <c r="C143" s="145" t="s">
        <v>197</v>
      </c>
      <c r="D143" s="145" t="s">
        <v>131</v>
      </c>
      <c r="E143" s="146" t="s">
        <v>420</v>
      </c>
      <c r="F143" s="147" t="s">
        <v>421</v>
      </c>
      <c r="G143" s="148" t="s">
        <v>141</v>
      </c>
      <c r="H143" s="149">
        <v>264</v>
      </c>
      <c r="I143" s="150"/>
      <c r="J143" s="151">
        <f>ROUND(I143*H143,2)</f>
        <v>0</v>
      </c>
      <c r="K143" s="152"/>
      <c r="L143" s="33"/>
      <c r="M143" s="153" t="s">
        <v>1</v>
      </c>
      <c r="N143" s="154" t="s">
        <v>37</v>
      </c>
      <c r="O143" s="58"/>
      <c r="P143" s="155">
        <f>O143*H143</f>
        <v>0</v>
      </c>
      <c r="Q143" s="155">
        <v>0</v>
      </c>
      <c r="R143" s="155">
        <f>Q143*H143</f>
        <v>0</v>
      </c>
      <c r="S143" s="155">
        <v>0</v>
      </c>
      <c r="T143" s="156">
        <f>S143*H143</f>
        <v>0</v>
      </c>
      <c r="U143" s="32"/>
      <c r="V143" s="32"/>
      <c r="W143" s="32"/>
      <c r="X143" s="32"/>
      <c r="Y143" s="32"/>
      <c r="Z143" s="32"/>
      <c r="AA143" s="32"/>
      <c r="AB143" s="32"/>
      <c r="AC143" s="32"/>
      <c r="AD143" s="32"/>
      <c r="AE143" s="32"/>
      <c r="AR143" s="157" t="s">
        <v>135</v>
      </c>
      <c r="AT143" s="157" t="s">
        <v>131</v>
      </c>
      <c r="AU143" s="157" t="s">
        <v>82</v>
      </c>
      <c r="AY143" s="17" t="s">
        <v>128</v>
      </c>
      <c r="BE143" s="158">
        <f>IF(N143="základní",J143,0)</f>
        <v>0</v>
      </c>
      <c r="BF143" s="158">
        <f>IF(N143="snížená",J143,0)</f>
        <v>0</v>
      </c>
      <c r="BG143" s="158">
        <f>IF(N143="zákl. přenesená",J143,0)</f>
        <v>0</v>
      </c>
      <c r="BH143" s="158">
        <f>IF(N143="sníž. přenesená",J143,0)</f>
        <v>0</v>
      </c>
      <c r="BI143" s="158">
        <f>IF(N143="nulová",J143,0)</f>
        <v>0</v>
      </c>
      <c r="BJ143" s="17" t="s">
        <v>80</v>
      </c>
      <c r="BK143" s="158">
        <f>ROUND(I143*H143,2)</f>
        <v>0</v>
      </c>
      <c r="BL143" s="17" t="s">
        <v>135</v>
      </c>
      <c r="BM143" s="157" t="s">
        <v>422</v>
      </c>
    </row>
    <row r="144" spans="2:51" s="13" customFormat="1" ht="11.25">
      <c r="B144" s="159"/>
      <c r="D144" s="160" t="s">
        <v>137</v>
      </c>
      <c r="E144" s="161" t="s">
        <v>1</v>
      </c>
      <c r="F144" s="162" t="s">
        <v>423</v>
      </c>
      <c r="H144" s="163">
        <v>264</v>
      </c>
      <c r="I144" s="164"/>
      <c r="L144" s="159"/>
      <c r="M144" s="165"/>
      <c r="N144" s="166"/>
      <c r="O144" s="166"/>
      <c r="P144" s="166"/>
      <c r="Q144" s="166"/>
      <c r="R144" s="166"/>
      <c r="S144" s="166"/>
      <c r="T144" s="167"/>
      <c r="AT144" s="161" t="s">
        <v>137</v>
      </c>
      <c r="AU144" s="161" t="s">
        <v>82</v>
      </c>
      <c r="AV144" s="13" t="s">
        <v>82</v>
      </c>
      <c r="AW144" s="13" t="s">
        <v>29</v>
      </c>
      <c r="AX144" s="13" t="s">
        <v>80</v>
      </c>
      <c r="AY144" s="161" t="s">
        <v>128</v>
      </c>
    </row>
    <row r="145" spans="1:65" s="2" customFormat="1" ht="16.5" customHeight="1">
      <c r="A145" s="32"/>
      <c r="B145" s="144"/>
      <c r="C145" s="168" t="s">
        <v>8</v>
      </c>
      <c r="D145" s="168" t="s">
        <v>261</v>
      </c>
      <c r="E145" s="169" t="s">
        <v>424</v>
      </c>
      <c r="F145" s="170" t="s">
        <v>425</v>
      </c>
      <c r="G145" s="171" t="s">
        <v>239</v>
      </c>
      <c r="H145" s="172">
        <v>425.7</v>
      </c>
      <c r="I145" s="173"/>
      <c r="J145" s="174">
        <f>ROUND(I145*H145,2)</f>
        <v>0</v>
      </c>
      <c r="K145" s="175"/>
      <c r="L145" s="176"/>
      <c r="M145" s="177" t="s">
        <v>1</v>
      </c>
      <c r="N145" s="178" t="s">
        <v>37</v>
      </c>
      <c r="O145" s="58"/>
      <c r="P145" s="155">
        <f>O145*H145</f>
        <v>0</v>
      </c>
      <c r="Q145" s="155">
        <v>1</v>
      </c>
      <c r="R145" s="155">
        <f>Q145*H145</f>
        <v>425.7</v>
      </c>
      <c r="S145" s="155">
        <v>0</v>
      </c>
      <c r="T145" s="156">
        <f>S145*H145</f>
        <v>0</v>
      </c>
      <c r="U145" s="32"/>
      <c r="V145" s="32"/>
      <c r="W145" s="32"/>
      <c r="X145" s="32"/>
      <c r="Y145" s="32"/>
      <c r="Z145" s="32"/>
      <c r="AA145" s="32"/>
      <c r="AB145" s="32"/>
      <c r="AC145" s="32"/>
      <c r="AD145" s="32"/>
      <c r="AE145" s="32"/>
      <c r="AR145" s="157" t="s">
        <v>168</v>
      </c>
      <c r="AT145" s="157" t="s">
        <v>261</v>
      </c>
      <c r="AU145" s="157" t="s">
        <v>82</v>
      </c>
      <c r="AY145" s="17" t="s">
        <v>128</v>
      </c>
      <c r="BE145" s="158">
        <f>IF(N145="základní",J145,0)</f>
        <v>0</v>
      </c>
      <c r="BF145" s="158">
        <f>IF(N145="snížená",J145,0)</f>
        <v>0</v>
      </c>
      <c r="BG145" s="158">
        <f>IF(N145="zákl. přenesená",J145,0)</f>
        <v>0</v>
      </c>
      <c r="BH145" s="158">
        <f>IF(N145="sníž. přenesená",J145,0)</f>
        <v>0</v>
      </c>
      <c r="BI145" s="158">
        <f>IF(N145="nulová",J145,0)</f>
        <v>0</v>
      </c>
      <c r="BJ145" s="17" t="s">
        <v>80</v>
      </c>
      <c r="BK145" s="158">
        <f>ROUND(I145*H145,2)</f>
        <v>0</v>
      </c>
      <c r="BL145" s="17" t="s">
        <v>135</v>
      </c>
      <c r="BM145" s="157" t="s">
        <v>426</v>
      </c>
    </row>
    <row r="146" spans="2:51" s="13" customFormat="1" ht="11.25">
      <c r="B146" s="159"/>
      <c r="D146" s="160" t="s">
        <v>137</v>
      </c>
      <c r="E146" s="161" t="s">
        <v>1</v>
      </c>
      <c r="F146" s="162" t="s">
        <v>427</v>
      </c>
      <c r="H146" s="163">
        <v>425.7</v>
      </c>
      <c r="I146" s="164"/>
      <c r="L146" s="159"/>
      <c r="M146" s="165"/>
      <c r="N146" s="166"/>
      <c r="O146" s="166"/>
      <c r="P146" s="166"/>
      <c r="Q146" s="166"/>
      <c r="R146" s="166"/>
      <c r="S146" s="166"/>
      <c r="T146" s="167"/>
      <c r="AT146" s="161" t="s">
        <v>137</v>
      </c>
      <c r="AU146" s="161" t="s">
        <v>82</v>
      </c>
      <c r="AV146" s="13" t="s">
        <v>82</v>
      </c>
      <c r="AW146" s="13" t="s">
        <v>29</v>
      </c>
      <c r="AX146" s="13" t="s">
        <v>80</v>
      </c>
      <c r="AY146" s="161" t="s">
        <v>128</v>
      </c>
    </row>
    <row r="147" spans="1:65" s="2" customFormat="1" ht="16.5" customHeight="1">
      <c r="A147" s="32"/>
      <c r="B147" s="144"/>
      <c r="C147" s="168" t="s">
        <v>204</v>
      </c>
      <c r="D147" s="168" t="s">
        <v>261</v>
      </c>
      <c r="E147" s="169" t="s">
        <v>428</v>
      </c>
      <c r="F147" s="170" t="s">
        <v>429</v>
      </c>
      <c r="G147" s="171" t="s">
        <v>185</v>
      </c>
      <c r="H147" s="172">
        <v>160</v>
      </c>
      <c r="I147" s="173"/>
      <c r="J147" s="174">
        <f>ROUND(I147*H147,2)</f>
        <v>0</v>
      </c>
      <c r="K147" s="175"/>
      <c r="L147" s="176"/>
      <c r="M147" s="177" t="s">
        <v>1</v>
      </c>
      <c r="N147" s="178" t="s">
        <v>37</v>
      </c>
      <c r="O147" s="58"/>
      <c r="P147" s="155">
        <f>O147*H147</f>
        <v>0</v>
      </c>
      <c r="Q147" s="155">
        <v>1.79</v>
      </c>
      <c r="R147" s="155">
        <f>Q147*H147</f>
        <v>286.4</v>
      </c>
      <c r="S147" s="155">
        <v>0</v>
      </c>
      <c r="T147" s="156">
        <f>S147*H147</f>
        <v>0</v>
      </c>
      <c r="U147" s="32"/>
      <c r="V147" s="32"/>
      <c r="W147" s="32"/>
      <c r="X147" s="32"/>
      <c r="Y147" s="32"/>
      <c r="Z147" s="32"/>
      <c r="AA147" s="32"/>
      <c r="AB147" s="32"/>
      <c r="AC147" s="32"/>
      <c r="AD147" s="32"/>
      <c r="AE147" s="32"/>
      <c r="AR147" s="157" t="s">
        <v>168</v>
      </c>
      <c r="AT147" s="157" t="s">
        <v>261</v>
      </c>
      <c r="AU147" s="157" t="s">
        <v>82</v>
      </c>
      <c r="AY147" s="17" t="s">
        <v>128</v>
      </c>
      <c r="BE147" s="158">
        <f>IF(N147="základní",J147,0)</f>
        <v>0</v>
      </c>
      <c r="BF147" s="158">
        <f>IF(N147="snížená",J147,0)</f>
        <v>0</v>
      </c>
      <c r="BG147" s="158">
        <f>IF(N147="zákl. přenesená",J147,0)</f>
        <v>0</v>
      </c>
      <c r="BH147" s="158">
        <f>IF(N147="sníž. přenesená",J147,0)</f>
        <v>0</v>
      </c>
      <c r="BI147" s="158">
        <f>IF(N147="nulová",J147,0)</f>
        <v>0</v>
      </c>
      <c r="BJ147" s="17" t="s">
        <v>80</v>
      </c>
      <c r="BK147" s="158">
        <f>ROUND(I147*H147,2)</f>
        <v>0</v>
      </c>
      <c r="BL147" s="17" t="s">
        <v>135</v>
      </c>
      <c r="BM147" s="157" t="s">
        <v>430</v>
      </c>
    </row>
    <row r="148" spans="2:51" s="13" customFormat="1" ht="11.25">
      <c r="B148" s="159"/>
      <c r="D148" s="160" t="s">
        <v>137</v>
      </c>
      <c r="E148" s="161" t="s">
        <v>1</v>
      </c>
      <c r="F148" s="162" t="s">
        <v>431</v>
      </c>
      <c r="H148" s="163">
        <v>160</v>
      </c>
      <c r="I148" s="164"/>
      <c r="L148" s="159"/>
      <c r="M148" s="165"/>
      <c r="N148" s="166"/>
      <c r="O148" s="166"/>
      <c r="P148" s="166"/>
      <c r="Q148" s="166"/>
      <c r="R148" s="166"/>
      <c r="S148" s="166"/>
      <c r="T148" s="167"/>
      <c r="AT148" s="161" t="s">
        <v>137</v>
      </c>
      <c r="AU148" s="161" t="s">
        <v>82</v>
      </c>
      <c r="AV148" s="13" t="s">
        <v>82</v>
      </c>
      <c r="AW148" s="13" t="s">
        <v>29</v>
      </c>
      <c r="AX148" s="13" t="s">
        <v>80</v>
      </c>
      <c r="AY148" s="161" t="s">
        <v>128</v>
      </c>
    </row>
    <row r="149" spans="1:65" s="2" customFormat="1" ht="16.5" customHeight="1">
      <c r="A149" s="32"/>
      <c r="B149" s="144"/>
      <c r="C149" s="168" t="s">
        <v>208</v>
      </c>
      <c r="D149" s="168" t="s">
        <v>261</v>
      </c>
      <c r="E149" s="169" t="s">
        <v>432</v>
      </c>
      <c r="F149" s="170" t="s">
        <v>433</v>
      </c>
      <c r="G149" s="171" t="s">
        <v>185</v>
      </c>
      <c r="H149" s="172">
        <v>1280</v>
      </c>
      <c r="I149" s="173"/>
      <c r="J149" s="174">
        <f>ROUND(I149*H149,2)</f>
        <v>0</v>
      </c>
      <c r="K149" s="175"/>
      <c r="L149" s="176"/>
      <c r="M149" s="177" t="s">
        <v>1</v>
      </c>
      <c r="N149" s="178" t="s">
        <v>37</v>
      </c>
      <c r="O149" s="58"/>
      <c r="P149" s="155">
        <f>O149*H149</f>
        <v>0</v>
      </c>
      <c r="Q149" s="155">
        <v>0.032</v>
      </c>
      <c r="R149" s="155">
        <f>Q149*H149</f>
        <v>40.96</v>
      </c>
      <c r="S149" s="155">
        <v>0</v>
      </c>
      <c r="T149" s="156">
        <f>S149*H149</f>
        <v>0</v>
      </c>
      <c r="U149" s="32"/>
      <c r="V149" s="32"/>
      <c r="W149" s="32"/>
      <c r="X149" s="32"/>
      <c r="Y149" s="32"/>
      <c r="Z149" s="32"/>
      <c r="AA149" s="32"/>
      <c r="AB149" s="32"/>
      <c r="AC149" s="32"/>
      <c r="AD149" s="32"/>
      <c r="AE149" s="32"/>
      <c r="AR149" s="157" t="s">
        <v>168</v>
      </c>
      <c r="AT149" s="157" t="s">
        <v>261</v>
      </c>
      <c r="AU149" s="157" t="s">
        <v>82</v>
      </c>
      <c r="AY149" s="17" t="s">
        <v>128</v>
      </c>
      <c r="BE149" s="158">
        <f>IF(N149="základní",J149,0)</f>
        <v>0</v>
      </c>
      <c r="BF149" s="158">
        <f>IF(N149="snížená",J149,0)</f>
        <v>0</v>
      </c>
      <c r="BG149" s="158">
        <f>IF(N149="zákl. přenesená",J149,0)</f>
        <v>0</v>
      </c>
      <c r="BH149" s="158">
        <f>IF(N149="sníž. přenesená",J149,0)</f>
        <v>0</v>
      </c>
      <c r="BI149" s="158">
        <f>IF(N149="nulová",J149,0)</f>
        <v>0</v>
      </c>
      <c r="BJ149" s="17" t="s">
        <v>80</v>
      </c>
      <c r="BK149" s="158">
        <f>ROUND(I149*H149,2)</f>
        <v>0</v>
      </c>
      <c r="BL149" s="17" t="s">
        <v>135</v>
      </c>
      <c r="BM149" s="157" t="s">
        <v>434</v>
      </c>
    </row>
    <row r="150" spans="2:51" s="13" customFormat="1" ht="11.25">
      <c r="B150" s="159"/>
      <c r="D150" s="160" t="s">
        <v>137</v>
      </c>
      <c r="E150" s="161" t="s">
        <v>1</v>
      </c>
      <c r="F150" s="162" t="s">
        <v>435</v>
      </c>
      <c r="H150" s="163">
        <v>1280</v>
      </c>
      <c r="I150" s="164"/>
      <c r="L150" s="159"/>
      <c r="M150" s="165"/>
      <c r="N150" s="166"/>
      <c r="O150" s="166"/>
      <c r="P150" s="166"/>
      <c r="Q150" s="166"/>
      <c r="R150" s="166"/>
      <c r="S150" s="166"/>
      <c r="T150" s="167"/>
      <c r="AT150" s="161" t="s">
        <v>137</v>
      </c>
      <c r="AU150" s="161" t="s">
        <v>82</v>
      </c>
      <c r="AV150" s="13" t="s">
        <v>82</v>
      </c>
      <c r="AW150" s="13" t="s">
        <v>29</v>
      </c>
      <c r="AX150" s="13" t="s">
        <v>80</v>
      </c>
      <c r="AY150" s="161" t="s">
        <v>128</v>
      </c>
    </row>
    <row r="151" spans="1:65" s="2" customFormat="1" ht="16.5" customHeight="1">
      <c r="A151" s="32"/>
      <c r="B151" s="144"/>
      <c r="C151" s="168" t="s">
        <v>214</v>
      </c>
      <c r="D151" s="168" t="s">
        <v>261</v>
      </c>
      <c r="E151" s="169" t="s">
        <v>436</v>
      </c>
      <c r="F151" s="170" t="s">
        <v>437</v>
      </c>
      <c r="G151" s="171" t="s">
        <v>185</v>
      </c>
      <c r="H151" s="172">
        <v>1384</v>
      </c>
      <c r="I151" s="173"/>
      <c r="J151" s="174">
        <f>ROUND(I151*H151,2)</f>
        <v>0</v>
      </c>
      <c r="K151" s="175"/>
      <c r="L151" s="176"/>
      <c r="M151" s="177" t="s">
        <v>1</v>
      </c>
      <c r="N151" s="178" t="s">
        <v>37</v>
      </c>
      <c r="O151" s="58"/>
      <c r="P151" s="155">
        <f>O151*H151</f>
        <v>0</v>
      </c>
      <c r="Q151" s="155">
        <v>0.044</v>
      </c>
      <c r="R151" s="155">
        <f>Q151*H151</f>
        <v>60.895999999999994</v>
      </c>
      <c r="S151" s="155">
        <v>0</v>
      </c>
      <c r="T151" s="156">
        <f>S151*H151</f>
        <v>0</v>
      </c>
      <c r="U151" s="32"/>
      <c r="V151" s="32"/>
      <c r="W151" s="32"/>
      <c r="X151" s="32"/>
      <c r="Y151" s="32"/>
      <c r="Z151" s="32"/>
      <c r="AA151" s="32"/>
      <c r="AB151" s="32"/>
      <c r="AC151" s="32"/>
      <c r="AD151" s="32"/>
      <c r="AE151" s="32"/>
      <c r="AR151" s="157" t="s">
        <v>168</v>
      </c>
      <c r="AT151" s="157" t="s">
        <v>261</v>
      </c>
      <c r="AU151" s="157" t="s">
        <v>82</v>
      </c>
      <c r="AY151" s="17" t="s">
        <v>128</v>
      </c>
      <c r="BE151" s="158">
        <f>IF(N151="základní",J151,0)</f>
        <v>0</v>
      </c>
      <c r="BF151" s="158">
        <f>IF(N151="snížená",J151,0)</f>
        <v>0</v>
      </c>
      <c r="BG151" s="158">
        <f>IF(N151="zákl. přenesená",J151,0)</f>
        <v>0</v>
      </c>
      <c r="BH151" s="158">
        <f>IF(N151="sníž. přenesená",J151,0)</f>
        <v>0</v>
      </c>
      <c r="BI151" s="158">
        <f>IF(N151="nulová",J151,0)</f>
        <v>0</v>
      </c>
      <c r="BJ151" s="17" t="s">
        <v>80</v>
      </c>
      <c r="BK151" s="158">
        <f>ROUND(I151*H151,2)</f>
        <v>0</v>
      </c>
      <c r="BL151" s="17" t="s">
        <v>135</v>
      </c>
      <c r="BM151" s="157" t="s">
        <v>438</v>
      </c>
    </row>
    <row r="152" spans="1:65" s="2" customFormat="1" ht="16.5" customHeight="1">
      <c r="A152" s="32"/>
      <c r="B152" s="144"/>
      <c r="C152" s="168" t="s">
        <v>219</v>
      </c>
      <c r="D152" s="168" t="s">
        <v>261</v>
      </c>
      <c r="E152" s="169" t="s">
        <v>439</v>
      </c>
      <c r="F152" s="170" t="s">
        <v>440</v>
      </c>
      <c r="G152" s="171" t="s">
        <v>134</v>
      </c>
      <c r="H152" s="172">
        <v>1470.16</v>
      </c>
      <c r="I152" s="173"/>
      <c r="J152" s="174">
        <f>ROUND(I152*H152,2)</f>
        <v>0</v>
      </c>
      <c r="K152" s="175"/>
      <c r="L152" s="176"/>
      <c r="M152" s="177" t="s">
        <v>1</v>
      </c>
      <c r="N152" s="178" t="s">
        <v>37</v>
      </c>
      <c r="O152" s="58"/>
      <c r="P152" s="155">
        <f>O152*H152</f>
        <v>0</v>
      </c>
      <c r="Q152" s="155">
        <v>0</v>
      </c>
      <c r="R152" s="155">
        <f>Q152*H152</f>
        <v>0</v>
      </c>
      <c r="S152" s="155">
        <v>0</v>
      </c>
      <c r="T152" s="156">
        <f>S152*H152</f>
        <v>0</v>
      </c>
      <c r="U152" s="32"/>
      <c r="V152" s="32"/>
      <c r="W152" s="32"/>
      <c r="X152" s="32"/>
      <c r="Y152" s="32"/>
      <c r="Z152" s="32"/>
      <c r="AA152" s="32"/>
      <c r="AB152" s="32"/>
      <c r="AC152" s="32"/>
      <c r="AD152" s="32"/>
      <c r="AE152" s="32"/>
      <c r="AR152" s="157" t="s">
        <v>168</v>
      </c>
      <c r="AT152" s="157" t="s">
        <v>261</v>
      </c>
      <c r="AU152" s="157" t="s">
        <v>82</v>
      </c>
      <c r="AY152" s="17" t="s">
        <v>128</v>
      </c>
      <c r="BE152" s="158">
        <f>IF(N152="základní",J152,0)</f>
        <v>0</v>
      </c>
      <c r="BF152" s="158">
        <f>IF(N152="snížená",J152,0)</f>
        <v>0</v>
      </c>
      <c r="BG152" s="158">
        <f>IF(N152="zákl. přenesená",J152,0)</f>
        <v>0</v>
      </c>
      <c r="BH152" s="158">
        <f>IF(N152="sníž. přenesená",J152,0)</f>
        <v>0</v>
      </c>
      <c r="BI152" s="158">
        <f>IF(N152="nulová",J152,0)</f>
        <v>0</v>
      </c>
      <c r="BJ152" s="17" t="s">
        <v>80</v>
      </c>
      <c r="BK152" s="158">
        <f>ROUND(I152*H152,2)</f>
        <v>0</v>
      </c>
      <c r="BL152" s="17" t="s">
        <v>135</v>
      </c>
      <c r="BM152" s="157" t="s">
        <v>441</v>
      </c>
    </row>
    <row r="153" spans="2:51" s="13" customFormat="1" ht="22.5">
      <c r="B153" s="159"/>
      <c r="D153" s="160" t="s">
        <v>137</v>
      </c>
      <c r="E153" s="161" t="s">
        <v>1</v>
      </c>
      <c r="F153" s="162" t="s">
        <v>442</v>
      </c>
      <c r="H153" s="163">
        <v>1470.16</v>
      </c>
      <c r="I153" s="164"/>
      <c r="L153" s="159"/>
      <c r="M153" s="165"/>
      <c r="N153" s="166"/>
      <c r="O153" s="166"/>
      <c r="P153" s="166"/>
      <c r="Q153" s="166"/>
      <c r="R153" s="166"/>
      <c r="S153" s="166"/>
      <c r="T153" s="167"/>
      <c r="AT153" s="161" t="s">
        <v>137</v>
      </c>
      <c r="AU153" s="161" t="s">
        <v>82</v>
      </c>
      <c r="AV153" s="13" t="s">
        <v>82</v>
      </c>
      <c r="AW153" s="13" t="s">
        <v>29</v>
      </c>
      <c r="AX153" s="13" t="s">
        <v>80</v>
      </c>
      <c r="AY153" s="161" t="s">
        <v>128</v>
      </c>
    </row>
    <row r="154" spans="1:65" s="2" customFormat="1" ht="16.5" customHeight="1">
      <c r="A154" s="32"/>
      <c r="B154" s="144"/>
      <c r="C154" s="168" t="s">
        <v>223</v>
      </c>
      <c r="D154" s="168" t="s">
        <v>261</v>
      </c>
      <c r="E154" s="169" t="s">
        <v>443</v>
      </c>
      <c r="F154" s="170" t="s">
        <v>444</v>
      </c>
      <c r="G154" s="171" t="s">
        <v>134</v>
      </c>
      <c r="H154" s="172">
        <v>900</v>
      </c>
      <c r="I154" s="173"/>
      <c r="J154" s="174">
        <f>ROUND(I154*H154,2)</f>
        <v>0</v>
      </c>
      <c r="K154" s="175"/>
      <c r="L154" s="176"/>
      <c r="M154" s="177" t="s">
        <v>1</v>
      </c>
      <c r="N154" s="178" t="s">
        <v>37</v>
      </c>
      <c r="O154" s="58"/>
      <c r="P154" s="155">
        <f>O154*H154</f>
        <v>0</v>
      </c>
      <c r="Q154" s="155">
        <v>0.00031</v>
      </c>
      <c r="R154" s="155">
        <f>Q154*H154</f>
        <v>0.279</v>
      </c>
      <c r="S154" s="155">
        <v>0</v>
      </c>
      <c r="T154" s="156">
        <f>S154*H154</f>
        <v>0</v>
      </c>
      <c r="U154" s="32"/>
      <c r="V154" s="32"/>
      <c r="W154" s="32"/>
      <c r="X154" s="32"/>
      <c r="Y154" s="32"/>
      <c r="Z154" s="32"/>
      <c r="AA154" s="32"/>
      <c r="AB154" s="32"/>
      <c r="AC154" s="32"/>
      <c r="AD154" s="32"/>
      <c r="AE154" s="32"/>
      <c r="AR154" s="157" t="s">
        <v>168</v>
      </c>
      <c r="AT154" s="157" t="s">
        <v>261</v>
      </c>
      <c r="AU154" s="157" t="s">
        <v>82</v>
      </c>
      <c r="AY154" s="17" t="s">
        <v>128</v>
      </c>
      <c r="BE154" s="158">
        <f>IF(N154="základní",J154,0)</f>
        <v>0</v>
      </c>
      <c r="BF154" s="158">
        <f>IF(N154="snížená",J154,0)</f>
        <v>0</v>
      </c>
      <c r="BG154" s="158">
        <f>IF(N154="zákl. přenesená",J154,0)</f>
        <v>0</v>
      </c>
      <c r="BH154" s="158">
        <f>IF(N154="sníž. přenesená",J154,0)</f>
        <v>0</v>
      </c>
      <c r="BI154" s="158">
        <f>IF(N154="nulová",J154,0)</f>
        <v>0</v>
      </c>
      <c r="BJ154" s="17" t="s">
        <v>80</v>
      </c>
      <c r="BK154" s="158">
        <f>ROUND(I154*H154,2)</f>
        <v>0</v>
      </c>
      <c r="BL154" s="17" t="s">
        <v>135</v>
      </c>
      <c r="BM154" s="157" t="s">
        <v>445</v>
      </c>
    </row>
    <row r="155" spans="2:51" s="13" customFormat="1" ht="11.25">
      <c r="B155" s="159"/>
      <c r="D155" s="160" t="s">
        <v>137</v>
      </c>
      <c r="E155" s="161" t="s">
        <v>1</v>
      </c>
      <c r="F155" s="162" t="s">
        <v>446</v>
      </c>
      <c r="H155" s="163">
        <v>900</v>
      </c>
      <c r="I155" s="164"/>
      <c r="L155" s="159"/>
      <c r="M155" s="165"/>
      <c r="N155" s="166"/>
      <c r="O155" s="166"/>
      <c r="P155" s="166"/>
      <c r="Q155" s="166"/>
      <c r="R155" s="166"/>
      <c r="S155" s="166"/>
      <c r="T155" s="167"/>
      <c r="AT155" s="161" t="s">
        <v>137</v>
      </c>
      <c r="AU155" s="161" t="s">
        <v>82</v>
      </c>
      <c r="AV155" s="13" t="s">
        <v>82</v>
      </c>
      <c r="AW155" s="13" t="s">
        <v>29</v>
      </c>
      <c r="AX155" s="13" t="s">
        <v>80</v>
      </c>
      <c r="AY155" s="161" t="s">
        <v>128</v>
      </c>
    </row>
    <row r="156" spans="1:65" s="2" customFormat="1" ht="16.5" customHeight="1">
      <c r="A156" s="32"/>
      <c r="B156" s="144"/>
      <c r="C156" s="168" t="s">
        <v>7</v>
      </c>
      <c r="D156" s="168" t="s">
        <v>261</v>
      </c>
      <c r="E156" s="169" t="s">
        <v>447</v>
      </c>
      <c r="F156" s="170" t="s">
        <v>448</v>
      </c>
      <c r="G156" s="171" t="s">
        <v>134</v>
      </c>
      <c r="H156" s="172">
        <v>1465</v>
      </c>
      <c r="I156" s="173"/>
      <c r="J156" s="174">
        <f>ROUND(I156*H156,2)</f>
        <v>0</v>
      </c>
      <c r="K156" s="175"/>
      <c r="L156" s="176"/>
      <c r="M156" s="177" t="s">
        <v>1</v>
      </c>
      <c r="N156" s="178" t="s">
        <v>37</v>
      </c>
      <c r="O156" s="58"/>
      <c r="P156" s="155">
        <f>O156*H156</f>
        <v>0</v>
      </c>
      <c r="Q156" s="155">
        <v>0</v>
      </c>
      <c r="R156" s="155">
        <f>Q156*H156</f>
        <v>0</v>
      </c>
      <c r="S156" s="155">
        <v>0</v>
      </c>
      <c r="T156" s="156">
        <f>S156*H156</f>
        <v>0</v>
      </c>
      <c r="U156" s="32"/>
      <c r="V156" s="32"/>
      <c r="W156" s="32"/>
      <c r="X156" s="32"/>
      <c r="Y156" s="32"/>
      <c r="Z156" s="32"/>
      <c r="AA156" s="32"/>
      <c r="AB156" s="32"/>
      <c r="AC156" s="32"/>
      <c r="AD156" s="32"/>
      <c r="AE156" s="32"/>
      <c r="AR156" s="157" t="s">
        <v>168</v>
      </c>
      <c r="AT156" s="157" t="s">
        <v>261</v>
      </c>
      <c r="AU156" s="157" t="s">
        <v>82</v>
      </c>
      <c r="AY156" s="17" t="s">
        <v>128</v>
      </c>
      <c r="BE156" s="158">
        <f>IF(N156="základní",J156,0)</f>
        <v>0</v>
      </c>
      <c r="BF156" s="158">
        <f>IF(N156="snížená",J156,0)</f>
        <v>0</v>
      </c>
      <c r="BG156" s="158">
        <f>IF(N156="zákl. přenesená",J156,0)</f>
        <v>0</v>
      </c>
      <c r="BH156" s="158">
        <f>IF(N156="sníž. přenesená",J156,0)</f>
        <v>0</v>
      </c>
      <c r="BI156" s="158">
        <f>IF(N156="nulová",J156,0)</f>
        <v>0</v>
      </c>
      <c r="BJ156" s="17" t="s">
        <v>80</v>
      </c>
      <c r="BK156" s="158">
        <f>ROUND(I156*H156,2)</f>
        <v>0</v>
      </c>
      <c r="BL156" s="17" t="s">
        <v>135</v>
      </c>
      <c r="BM156" s="157" t="s">
        <v>449</v>
      </c>
    </row>
    <row r="157" spans="1:65" s="2" customFormat="1" ht="21.75" customHeight="1">
      <c r="A157" s="32"/>
      <c r="B157" s="144"/>
      <c r="C157" s="168" t="s">
        <v>232</v>
      </c>
      <c r="D157" s="168" t="s">
        <v>261</v>
      </c>
      <c r="E157" s="169" t="s">
        <v>450</v>
      </c>
      <c r="F157" s="170" t="s">
        <v>451</v>
      </c>
      <c r="G157" s="171" t="s">
        <v>141</v>
      </c>
      <c r="H157" s="172">
        <v>184.615</v>
      </c>
      <c r="I157" s="173"/>
      <c r="J157" s="174">
        <f>ROUND(I157*H157,2)</f>
        <v>0</v>
      </c>
      <c r="K157" s="175"/>
      <c r="L157" s="176"/>
      <c r="M157" s="177" t="s">
        <v>1</v>
      </c>
      <c r="N157" s="178" t="s">
        <v>37</v>
      </c>
      <c r="O157" s="58"/>
      <c r="P157" s="155">
        <f>O157*H157</f>
        <v>0</v>
      </c>
      <c r="Q157" s="155">
        <v>2.234</v>
      </c>
      <c r="R157" s="155">
        <f>Q157*H157</f>
        <v>412.42991</v>
      </c>
      <c r="S157" s="155">
        <v>0</v>
      </c>
      <c r="T157" s="156">
        <f>S157*H157</f>
        <v>0</v>
      </c>
      <c r="U157" s="32"/>
      <c r="V157" s="32"/>
      <c r="W157" s="32"/>
      <c r="X157" s="32"/>
      <c r="Y157" s="32"/>
      <c r="Z157" s="32"/>
      <c r="AA157" s="32"/>
      <c r="AB157" s="32"/>
      <c r="AC157" s="32"/>
      <c r="AD157" s="32"/>
      <c r="AE157" s="32"/>
      <c r="AR157" s="157" t="s">
        <v>168</v>
      </c>
      <c r="AT157" s="157" t="s">
        <v>261</v>
      </c>
      <c r="AU157" s="157" t="s">
        <v>82</v>
      </c>
      <c r="AY157" s="17" t="s">
        <v>128</v>
      </c>
      <c r="BE157" s="158">
        <f>IF(N157="základní",J157,0)</f>
        <v>0</v>
      </c>
      <c r="BF157" s="158">
        <f>IF(N157="snížená",J157,0)</f>
        <v>0</v>
      </c>
      <c r="BG157" s="158">
        <f>IF(N157="zákl. přenesená",J157,0)</f>
        <v>0</v>
      </c>
      <c r="BH157" s="158">
        <f>IF(N157="sníž. přenesená",J157,0)</f>
        <v>0</v>
      </c>
      <c r="BI157" s="158">
        <f>IF(N157="nulová",J157,0)</f>
        <v>0</v>
      </c>
      <c r="BJ157" s="17" t="s">
        <v>80</v>
      </c>
      <c r="BK157" s="158">
        <f>ROUND(I157*H157,2)</f>
        <v>0</v>
      </c>
      <c r="BL157" s="17" t="s">
        <v>135</v>
      </c>
      <c r="BM157" s="157" t="s">
        <v>452</v>
      </c>
    </row>
    <row r="158" spans="2:51" s="13" customFormat="1" ht="11.25">
      <c r="B158" s="159"/>
      <c r="D158" s="160" t="s">
        <v>137</v>
      </c>
      <c r="E158" s="161" t="s">
        <v>1</v>
      </c>
      <c r="F158" s="162" t="s">
        <v>453</v>
      </c>
      <c r="H158" s="163">
        <v>184.615</v>
      </c>
      <c r="I158" s="164"/>
      <c r="L158" s="159"/>
      <c r="M158" s="165"/>
      <c r="N158" s="166"/>
      <c r="O158" s="166"/>
      <c r="P158" s="166"/>
      <c r="Q158" s="166"/>
      <c r="R158" s="166"/>
      <c r="S158" s="166"/>
      <c r="T158" s="167"/>
      <c r="AT158" s="161" t="s">
        <v>137</v>
      </c>
      <c r="AU158" s="161" t="s">
        <v>82</v>
      </c>
      <c r="AV158" s="13" t="s">
        <v>82</v>
      </c>
      <c r="AW158" s="13" t="s">
        <v>29</v>
      </c>
      <c r="AX158" s="13" t="s">
        <v>80</v>
      </c>
      <c r="AY158" s="161" t="s">
        <v>128</v>
      </c>
    </row>
    <row r="159" spans="1:65" s="2" customFormat="1" ht="16.5" customHeight="1">
      <c r="A159" s="32"/>
      <c r="B159" s="144"/>
      <c r="C159" s="168" t="s">
        <v>236</v>
      </c>
      <c r="D159" s="168" t="s">
        <v>261</v>
      </c>
      <c r="E159" s="169" t="s">
        <v>454</v>
      </c>
      <c r="F159" s="170" t="s">
        <v>455</v>
      </c>
      <c r="G159" s="171" t="s">
        <v>239</v>
      </c>
      <c r="H159" s="172">
        <v>17.28</v>
      </c>
      <c r="I159" s="173"/>
      <c r="J159" s="174">
        <f>ROUND(I159*H159,2)</f>
        <v>0</v>
      </c>
      <c r="K159" s="175"/>
      <c r="L159" s="176"/>
      <c r="M159" s="177" t="s">
        <v>1</v>
      </c>
      <c r="N159" s="178" t="s">
        <v>37</v>
      </c>
      <c r="O159" s="58"/>
      <c r="P159" s="155">
        <f>O159*H159</f>
        <v>0</v>
      </c>
      <c r="Q159" s="155">
        <v>1</v>
      </c>
      <c r="R159" s="155">
        <f>Q159*H159</f>
        <v>17.28</v>
      </c>
      <c r="S159" s="155">
        <v>0</v>
      </c>
      <c r="T159" s="156">
        <f>S159*H159</f>
        <v>0</v>
      </c>
      <c r="U159" s="32"/>
      <c r="V159" s="32"/>
      <c r="W159" s="32"/>
      <c r="X159" s="32"/>
      <c r="Y159" s="32"/>
      <c r="Z159" s="32"/>
      <c r="AA159" s="32"/>
      <c r="AB159" s="32"/>
      <c r="AC159" s="32"/>
      <c r="AD159" s="32"/>
      <c r="AE159" s="32"/>
      <c r="AR159" s="157" t="s">
        <v>168</v>
      </c>
      <c r="AT159" s="157" t="s">
        <v>261</v>
      </c>
      <c r="AU159" s="157" t="s">
        <v>82</v>
      </c>
      <c r="AY159" s="17" t="s">
        <v>128</v>
      </c>
      <c r="BE159" s="158">
        <f>IF(N159="základní",J159,0)</f>
        <v>0</v>
      </c>
      <c r="BF159" s="158">
        <f>IF(N159="snížená",J159,0)</f>
        <v>0</v>
      </c>
      <c r="BG159" s="158">
        <f>IF(N159="zákl. přenesená",J159,0)</f>
        <v>0</v>
      </c>
      <c r="BH159" s="158">
        <f>IF(N159="sníž. přenesená",J159,0)</f>
        <v>0</v>
      </c>
      <c r="BI159" s="158">
        <f>IF(N159="nulová",J159,0)</f>
        <v>0</v>
      </c>
      <c r="BJ159" s="17" t="s">
        <v>80</v>
      </c>
      <c r="BK159" s="158">
        <f>ROUND(I159*H159,2)</f>
        <v>0</v>
      </c>
      <c r="BL159" s="17" t="s">
        <v>135</v>
      </c>
      <c r="BM159" s="157" t="s">
        <v>456</v>
      </c>
    </row>
    <row r="160" spans="2:51" s="13" customFormat="1" ht="11.25">
      <c r="B160" s="159"/>
      <c r="D160" s="160" t="s">
        <v>137</v>
      </c>
      <c r="E160" s="161" t="s">
        <v>1</v>
      </c>
      <c r="F160" s="162" t="s">
        <v>457</v>
      </c>
      <c r="H160" s="163">
        <v>17.28</v>
      </c>
      <c r="I160" s="164"/>
      <c r="L160" s="159"/>
      <c r="M160" s="165"/>
      <c r="N160" s="166"/>
      <c r="O160" s="166"/>
      <c r="P160" s="166"/>
      <c r="Q160" s="166"/>
      <c r="R160" s="166"/>
      <c r="S160" s="166"/>
      <c r="T160" s="167"/>
      <c r="AT160" s="161" t="s">
        <v>137</v>
      </c>
      <c r="AU160" s="161" t="s">
        <v>82</v>
      </c>
      <c r="AV160" s="13" t="s">
        <v>82</v>
      </c>
      <c r="AW160" s="13" t="s">
        <v>29</v>
      </c>
      <c r="AX160" s="13" t="s">
        <v>80</v>
      </c>
      <c r="AY160" s="161" t="s">
        <v>128</v>
      </c>
    </row>
    <row r="161" spans="1:65" s="2" customFormat="1" ht="16.5" customHeight="1">
      <c r="A161" s="32"/>
      <c r="B161" s="144"/>
      <c r="C161" s="168" t="s">
        <v>241</v>
      </c>
      <c r="D161" s="168" t="s">
        <v>261</v>
      </c>
      <c r="E161" s="169" t="s">
        <v>458</v>
      </c>
      <c r="F161" s="170" t="s">
        <v>459</v>
      </c>
      <c r="G161" s="171" t="s">
        <v>239</v>
      </c>
      <c r="H161" s="172">
        <v>417.6</v>
      </c>
      <c r="I161" s="173"/>
      <c r="J161" s="174">
        <f>ROUND(I161*H161,2)</f>
        <v>0</v>
      </c>
      <c r="K161" s="175"/>
      <c r="L161" s="176"/>
      <c r="M161" s="177" t="s">
        <v>1</v>
      </c>
      <c r="N161" s="178" t="s">
        <v>37</v>
      </c>
      <c r="O161" s="58"/>
      <c r="P161" s="155">
        <f>O161*H161</f>
        <v>0</v>
      </c>
      <c r="Q161" s="155">
        <v>1</v>
      </c>
      <c r="R161" s="155">
        <f>Q161*H161</f>
        <v>417.6</v>
      </c>
      <c r="S161" s="155">
        <v>0</v>
      </c>
      <c r="T161" s="156">
        <f>S161*H161</f>
        <v>0</v>
      </c>
      <c r="U161" s="32"/>
      <c r="V161" s="32"/>
      <c r="W161" s="32"/>
      <c r="X161" s="32"/>
      <c r="Y161" s="32"/>
      <c r="Z161" s="32"/>
      <c r="AA161" s="32"/>
      <c r="AB161" s="32"/>
      <c r="AC161" s="32"/>
      <c r="AD161" s="32"/>
      <c r="AE161" s="32"/>
      <c r="AR161" s="157" t="s">
        <v>168</v>
      </c>
      <c r="AT161" s="157" t="s">
        <v>261</v>
      </c>
      <c r="AU161" s="157" t="s">
        <v>82</v>
      </c>
      <c r="AY161" s="17" t="s">
        <v>128</v>
      </c>
      <c r="BE161" s="158">
        <f>IF(N161="základní",J161,0)</f>
        <v>0</v>
      </c>
      <c r="BF161" s="158">
        <f>IF(N161="snížená",J161,0)</f>
        <v>0</v>
      </c>
      <c r="BG161" s="158">
        <f>IF(N161="zákl. přenesená",J161,0)</f>
        <v>0</v>
      </c>
      <c r="BH161" s="158">
        <f>IF(N161="sníž. přenesená",J161,0)</f>
        <v>0</v>
      </c>
      <c r="BI161" s="158">
        <f>IF(N161="nulová",J161,0)</f>
        <v>0</v>
      </c>
      <c r="BJ161" s="17" t="s">
        <v>80</v>
      </c>
      <c r="BK161" s="158">
        <f>ROUND(I161*H161,2)</f>
        <v>0</v>
      </c>
      <c r="BL161" s="17" t="s">
        <v>135</v>
      </c>
      <c r="BM161" s="157" t="s">
        <v>460</v>
      </c>
    </row>
    <row r="162" spans="2:51" s="13" customFormat="1" ht="11.25">
      <c r="B162" s="159"/>
      <c r="D162" s="160" t="s">
        <v>137</v>
      </c>
      <c r="E162" s="161" t="s">
        <v>1</v>
      </c>
      <c r="F162" s="162" t="s">
        <v>461</v>
      </c>
      <c r="H162" s="163">
        <v>417.6</v>
      </c>
      <c r="I162" s="164"/>
      <c r="L162" s="159"/>
      <c r="M162" s="165"/>
      <c r="N162" s="166"/>
      <c r="O162" s="166"/>
      <c r="P162" s="166"/>
      <c r="Q162" s="166"/>
      <c r="R162" s="166"/>
      <c r="S162" s="166"/>
      <c r="T162" s="167"/>
      <c r="AT162" s="161" t="s">
        <v>137</v>
      </c>
      <c r="AU162" s="161" t="s">
        <v>82</v>
      </c>
      <c r="AV162" s="13" t="s">
        <v>82</v>
      </c>
      <c r="AW162" s="13" t="s">
        <v>29</v>
      </c>
      <c r="AX162" s="13" t="s">
        <v>80</v>
      </c>
      <c r="AY162" s="161" t="s">
        <v>128</v>
      </c>
    </row>
    <row r="163" spans="1:65" s="2" customFormat="1" ht="24.2" customHeight="1">
      <c r="A163" s="32"/>
      <c r="B163" s="144"/>
      <c r="C163" s="168" t="s">
        <v>246</v>
      </c>
      <c r="D163" s="168" t="s">
        <v>261</v>
      </c>
      <c r="E163" s="169" t="s">
        <v>462</v>
      </c>
      <c r="F163" s="170" t="s">
        <v>463</v>
      </c>
      <c r="G163" s="171" t="s">
        <v>226</v>
      </c>
      <c r="H163" s="172">
        <v>290</v>
      </c>
      <c r="I163" s="173"/>
      <c r="J163" s="174">
        <f aca="true" t="shared" si="10" ref="J163:J168">ROUND(I163*H163,2)</f>
        <v>0</v>
      </c>
      <c r="K163" s="175"/>
      <c r="L163" s="176"/>
      <c r="M163" s="177" t="s">
        <v>1</v>
      </c>
      <c r="N163" s="178" t="s">
        <v>37</v>
      </c>
      <c r="O163" s="58"/>
      <c r="P163" s="155">
        <f aca="true" t="shared" si="11" ref="P163:P168">O163*H163</f>
        <v>0</v>
      </c>
      <c r="Q163" s="155">
        <v>0</v>
      </c>
      <c r="R163" s="155">
        <f aca="true" t="shared" si="12" ref="R163:R168">Q163*H163</f>
        <v>0</v>
      </c>
      <c r="S163" s="155">
        <v>0</v>
      </c>
      <c r="T163" s="156">
        <f aca="true" t="shared" si="13" ref="T163:T168">S163*H163</f>
        <v>0</v>
      </c>
      <c r="U163" s="32"/>
      <c r="V163" s="32"/>
      <c r="W163" s="32"/>
      <c r="X163" s="32"/>
      <c r="Y163" s="32"/>
      <c r="Z163" s="32"/>
      <c r="AA163" s="32"/>
      <c r="AB163" s="32"/>
      <c r="AC163" s="32"/>
      <c r="AD163" s="32"/>
      <c r="AE163" s="32"/>
      <c r="AR163" s="157" t="s">
        <v>168</v>
      </c>
      <c r="AT163" s="157" t="s">
        <v>261</v>
      </c>
      <c r="AU163" s="157" t="s">
        <v>82</v>
      </c>
      <c r="AY163" s="17" t="s">
        <v>128</v>
      </c>
      <c r="BE163" s="158">
        <f aca="true" t="shared" si="14" ref="BE163:BE168">IF(N163="základní",J163,0)</f>
        <v>0</v>
      </c>
      <c r="BF163" s="158">
        <f aca="true" t="shared" si="15" ref="BF163:BF168">IF(N163="snížená",J163,0)</f>
        <v>0</v>
      </c>
      <c r="BG163" s="158">
        <f aca="true" t="shared" si="16" ref="BG163:BG168">IF(N163="zákl. přenesená",J163,0)</f>
        <v>0</v>
      </c>
      <c r="BH163" s="158">
        <f aca="true" t="shared" si="17" ref="BH163:BH168">IF(N163="sníž. přenesená",J163,0)</f>
        <v>0</v>
      </c>
      <c r="BI163" s="158">
        <f aca="true" t="shared" si="18" ref="BI163:BI168">IF(N163="nulová",J163,0)</f>
        <v>0</v>
      </c>
      <c r="BJ163" s="17" t="s">
        <v>80</v>
      </c>
      <c r="BK163" s="158">
        <f aca="true" t="shared" si="19" ref="BK163:BK168">ROUND(I163*H163,2)</f>
        <v>0</v>
      </c>
      <c r="BL163" s="17" t="s">
        <v>135</v>
      </c>
      <c r="BM163" s="157" t="s">
        <v>464</v>
      </c>
    </row>
    <row r="164" spans="1:65" s="2" customFormat="1" ht="24.2" customHeight="1">
      <c r="A164" s="32"/>
      <c r="B164" s="144"/>
      <c r="C164" s="168" t="s">
        <v>250</v>
      </c>
      <c r="D164" s="168" t="s">
        <v>261</v>
      </c>
      <c r="E164" s="169" t="s">
        <v>465</v>
      </c>
      <c r="F164" s="170" t="s">
        <v>466</v>
      </c>
      <c r="G164" s="171" t="s">
        <v>185</v>
      </c>
      <c r="H164" s="172">
        <v>9</v>
      </c>
      <c r="I164" s="173"/>
      <c r="J164" s="174">
        <f t="shared" si="10"/>
        <v>0</v>
      </c>
      <c r="K164" s="175"/>
      <c r="L164" s="176"/>
      <c r="M164" s="177" t="s">
        <v>1</v>
      </c>
      <c r="N164" s="178" t="s">
        <v>37</v>
      </c>
      <c r="O164" s="58"/>
      <c r="P164" s="155">
        <f t="shared" si="11"/>
        <v>0</v>
      </c>
      <c r="Q164" s="155">
        <v>0</v>
      </c>
      <c r="R164" s="155">
        <f t="shared" si="12"/>
        <v>0</v>
      </c>
      <c r="S164" s="155">
        <v>0</v>
      </c>
      <c r="T164" s="156">
        <f t="shared" si="13"/>
        <v>0</v>
      </c>
      <c r="U164" s="32"/>
      <c r="V164" s="32"/>
      <c r="W164" s="32"/>
      <c r="X164" s="32"/>
      <c r="Y164" s="32"/>
      <c r="Z164" s="32"/>
      <c r="AA164" s="32"/>
      <c r="AB164" s="32"/>
      <c r="AC164" s="32"/>
      <c r="AD164" s="32"/>
      <c r="AE164" s="32"/>
      <c r="AR164" s="157" t="s">
        <v>168</v>
      </c>
      <c r="AT164" s="157" t="s">
        <v>261</v>
      </c>
      <c r="AU164" s="157" t="s">
        <v>82</v>
      </c>
      <c r="AY164" s="17" t="s">
        <v>128</v>
      </c>
      <c r="BE164" s="158">
        <f t="shared" si="14"/>
        <v>0</v>
      </c>
      <c r="BF164" s="158">
        <f t="shared" si="15"/>
        <v>0</v>
      </c>
      <c r="BG164" s="158">
        <f t="shared" si="16"/>
        <v>0</v>
      </c>
      <c r="BH164" s="158">
        <f t="shared" si="17"/>
        <v>0</v>
      </c>
      <c r="BI164" s="158">
        <f t="shared" si="18"/>
        <v>0</v>
      </c>
      <c r="BJ164" s="17" t="s">
        <v>80</v>
      </c>
      <c r="BK164" s="158">
        <f t="shared" si="19"/>
        <v>0</v>
      </c>
      <c r="BL164" s="17" t="s">
        <v>135</v>
      </c>
      <c r="BM164" s="157" t="s">
        <v>467</v>
      </c>
    </row>
    <row r="165" spans="1:65" s="2" customFormat="1" ht="21.75" customHeight="1">
      <c r="A165" s="32"/>
      <c r="B165" s="144"/>
      <c r="C165" s="168" t="s">
        <v>255</v>
      </c>
      <c r="D165" s="168" t="s">
        <v>261</v>
      </c>
      <c r="E165" s="169" t="s">
        <v>468</v>
      </c>
      <c r="F165" s="170" t="s">
        <v>469</v>
      </c>
      <c r="G165" s="171" t="s">
        <v>185</v>
      </c>
      <c r="H165" s="172">
        <v>9</v>
      </c>
      <c r="I165" s="173"/>
      <c r="J165" s="174">
        <f t="shared" si="10"/>
        <v>0</v>
      </c>
      <c r="K165" s="175"/>
      <c r="L165" s="176"/>
      <c r="M165" s="177" t="s">
        <v>1</v>
      </c>
      <c r="N165" s="178" t="s">
        <v>37</v>
      </c>
      <c r="O165" s="58"/>
      <c r="P165" s="155">
        <f t="shared" si="11"/>
        <v>0</v>
      </c>
      <c r="Q165" s="155">
        <v>0</v>
      </c>
      <c r="R165" s="155">
        <f t="shared" si="12"/>
        <v>0</v>
      </c>
      <c r="S165" s="155">
        <v>0</v>
      </c>
      <c r="T165" s="156">
        <f t="shared" si="13"/>
        <v>0</v>
      </c>
      <c r="U165" s="32"/>
      <c r="V165" s="32"/>
      <c r="W165" s="32"/>
      <c r="X165" s="32"/>
      <c r="Y165" s="32"/>
      <c r="Z165" s="32"/>
      <c r="AA165" s="32"/>
      <c r="AB165" s="32"/>
      <c r="AC165" s="32"/>
      <c r="AD165" s="32"/>
      <c r="AE165" s="32"/>
      <c r="AR165" s="157" t="s">
        <v>168</v>
      </c>
      <c r="AT165" s="157" t="s">
        <v>261</v>
      </c>
      <c r="AU165" s="157" t="s">
        <v>82</v>
      </c>
      <c r="AY165" s="17" t="s">
        <v>128</v>
      </c>
      <c r="BE165" s="158">
        <f t="shared" si="14"/>
        <v>0</v>
      </c>
      <c r="BF165" s="158">
        <f t="shared" si="15"/>
        <v>0</v>
      </c>
      <c r="BG165" s="158">
        <f t="shared" si="16"/>
        <v>0</v>
      </c>
      <c r="BH165" s="158">
        <f t="shared" si="17"/>
        <v>0</v>
      </c>
      <c r="BI165" s="158">
        <f t="shared" si="18"/>
        <v>0</v>
      </c>
      <c r="BJ165" s="17" t="s">
        <v>80</v>
      </c>
      <c r="BK165" s="158">
        <f t="shared" si="19"/>
        <v>0</v>
      </c>
      <c r="BL165" s="17" t="s">
        <v>135</v>
      </c>
      <c r="BM165" s="157" t="s">
        <v>470</v>
      </c>
    </row>
    <row r="166" spans="1:65" s="2" customFormat="1" ht="16.5" customHeight="1">
      <c r="A166" s="32"/>
      <c r="B166" s="144"/>
      <c r="C166" s="168" t="s">
        <v>260</v>
      </c>
      <c r="D166" s="168" t="s">
        <v>261</v>
      </c>
      <c r="E166" s="169" t="s">
        <v>471</v>
      </c>
      <c r="F166" s="170" t="s">
        <v>472</v>
      </c>
      <c r="G166" s="171" t="s">
        <v>226</v>
      </c>
      <c r="H166" s="172">
        <v>10</v>
      </c>
      <c r="I166" s="173"/>
      <c r="J166" s="174">
        <f t="shared" si="10"/>
        <v>0</v>
      </c>
      <c r="K166" s="175"/>
      <c r="L166" s="176"/>
      <c r="M166" s="177" t="s">
        <v>1</v>
      </c>
      <c r="N166" s="178" t="s">
        <v>37</v>
      </c>
      <c r="O166" s="58"/>
      <c r="P166" s="155">
        <f t="shared" si="11"/>
        <v>0</v>
      </c>
      <c r="Q166" s="155">
        <v>0.00713</v>
      </c>
      <c r="R166" s="155">
        <f t="shared" si="12"/>
        <v>0.0713</v>
      </c>
      <c r="S166" s="155">
        <v>0</v>
      </c>
      <c r="T166" s="156">
        <f t="shared" si="13"/>
        <v>0</v>
      </c>
      <c r="U166" s="32"/>
      <c r="V166" s="32"/>
      <c r="W166" s="32"/>
      <c r="X166" s="32"/>
      <c r="Y166" s="32"/>
      <c r="Z166" s="32"/>
      <c r="AA166" s="32"/>
      <c r="AB166" s="32"/>
      <c r="AC166" s="32"/>
      <c r="AD166" s="32"/>
      <c r="AE166" s="32"/>
      <c r="AR166" s="157" t="s">
        <v>168</v>
      </c>
      <c r="AT166" s="157" t="s">
        <v>261</v>
      </c>
      <c r="AU166" s="157" t="s">
        <v>82</v>
      </c>
      <c r="AY166" s="17" t="s">
        <v>128</v>
      </c>
      <c r="BE166" s="158">
        <f t="shared" si="14"/>
        <v>0</v>
      </c>
      <c r="BF166" s="158">
        <f t="shared" si="15"/>
        <v>0</v>
      </c>
      <c r="BG166" s="158">
        <f t="shared" si="16"/>
        <v>0</v>
      </c>
      <c r="BH166" s="158">
        <f t="shared" si="17"/>
        <v>0</v>
      </c>
      <c r="BI166" s="158">
        <f t="shared" si="18"/>
        <v>0</v>
      </c>
      <c r="BJ166" s="17" t="s">
        <v>80</v>
      </c>
      <c r="BK166" s="158">
        <f t="shared" si="19"/>
        <v>0</v>
      </c>
      <c r="BL166" s="17" t="s">
        <v>135</v>
      </c>
      <c r="BM166" s="157" t="s">
        <v>473</v>
      </c>
    </row>
    <row r="167" spans="1:65" s="2" customFormat="1" ht="24.2" customHeight="1">
      <c r="A167" s="32"/>
      <c r="B167" s="144"/>
      <c r="C167" s="168" t="s">
        <v>266</v>
      </c>
      <c r="D167" s="168" t="s">
        <v>261</v>
      </c>
      <c r="E167" s="169" t="s">
        <v>474</v>
      </c>
      <c r="F167" s="170" t="s">
        <v>466</v>
      </c>
      <c r="G167" s="171" t="s">
        <v>185</v>
      </c>
      <c r="H167" s="172">
        <v>265</v>
      </c>
      <c r="I167" s="173"/>
      <c r="J167" s="174">
        <f t="shared" si="10"/>
        <v>0</v>
      </c>
      <c r="K167" s="175"/>
      <c r="L167" s="176"/>
      <c r="M167" s="177" t="s">
        <v>1</v>
      </c>
      <c r="N167" s="178" t="s">
        <v>37</v>
      </c>
      <c r="O167" s="58"/>
      <c r="P167" s="155">
        <f t="shared" si="11"/>
        <v>0</v>
      </c>
      <c r="Q167" s="155">
        <v>0</v>
      </c>
      <c r="R167" s="155">
        <f t="shared" si="12"/>
        <v>0</v>
      </c>
      <c r="S167" s="155">
        <v>0</v>
      </c>
      <c r="T167" s="156">
        <f t="shared" si="13"/>
        <v>0</v>
      </c>
      <c r="U167" s="32"/>
      <c r="V167" s="32"/>
      <c r="W167" s="32"/>
      <c r="X167" s="32"/>
      <c r="Y167" s="32"/>
      <c r="Z167" s="32"/>
      <c r="AA167" s="32"/>
      <c r="AB167" s="32"/>
      <c r="AC167" s="32"/>
      <c r="AD167" s="32"/>
      <c r="AE167" s="32"/>
      <c r="AR167" s="157" t="s">
        <v>168</v>
      </c>
      <c r="AT167" s="157" t="s">
        <v>261</v>
      </c>
      <c r="AU167" s="157" t="s">
        <v>82</v>
      </c>
      <c r="AY167" s="17" t="s">
        <v>128</v>
      </c>
      <c r="BE167" s="158">
        <f t="shared" si="14"/>
        <v>0</v>
      </c>
      <c r="BF167" s="158">
        <f t="shared" si="15"/>
        <v>0</v>
      </c>
      <c r="BG167" s="158">
        <f t="shared" si="16"/>
        <v>0</v>
      </c>
      <c r="BH167" s="158">
        <f t="shared" si="17"/>
        <v>0</v>
      </c>
      <c r="BI167" s="158">
        <f t="shared" si="18"/>
        <v>0</v>
      </c>
      <c r="BJ167" s="17" t="s">
        <v>80</v>
      </c>
      <c r="BK167" s="158">
        <f t="shared" si="19"/>
        <v>0</v>
      </c>
      <c r="BL167" s="17" t="s">
        <v>135</v>
      </c>
      <c r="BM167" s="157" t="s">
        <v>475</v>
      </c>
    </row>
    <row r="168" spans="1:65" s="2" customFormat="1" ht="16.5" customHeight="1">
      <c r="A168" s="32"/>
      <c r="B168" s="144"/>
      <c r="C168" s="168" t="s">
        <v>271</v>
      </c>
      <c r="D168" s="168" t="s">
        <v>261</v>
      </c>
      <c r="E168" s="169" t="s">
        <v>476</v>
      </c>
      <c r="F168" s="170" t="s">
        <v>477</v>
      </c>
      <c r="G168" s="171" t="s">
        <v>185</v>
      </c>
      <c r="H168" s="172">
        <v>795</v>
      </c>
      <c r="I168" s="173"/>
      <c r="J168" s="174">
        <f t="shared" si="10"/>
        <v>0</v>
      </c>
      <c r="K168" s="175"/>
      <c r="L168" s="176"/>
      <c r="M168" s="177" t="s">
        <v>1</v>
      </c>
      <c r="N168" s="178" t="s">
        <v>37</v>
      </c>
      <c r="O168" s="58"/>
      <c r="P168" s="155">
        <f t="shared" si="11"/>
        <v>0</v>
      </c>
      <c r="Q168" s="155">
        <v>0.033</v>
      </c>
      <c r="R168" s="155">
        <f t="shared" si="12"/>
        <v>26.235000000000003</v>
      </c>
      <c r="S168" s="155">
        <v>0</v>
      </c>
      <c r="T168" s="156">
        <f t="shared" si="13"/>
        <v>0</v>
      </c>
      <c r="U168" s="32"/>
      <c r="V168" s="32"/>
      <c r="W168" s="32"/>
      <c r="X168" s="32"/>
      <c r="Y168" s="32"/>
      <c r="Z168" s="32"/>
      <c r="AA168" s="32"/>
      <c r="AB168" s="32"/>
      <c r="AC168" s="32"/>
      <c r="AD168" s="32"/>
      <c r="AE168" s="32"/>
      <c r="AR168" s="157" t="s">
        <v>168</v>
      </c>
      <c r="AT168" s="157" t="s">
        <v>261</v>
      </c>
      <c r="AU168" s="157" t="s">
        <v>82</v>
      </c>
      <c r="AY168" s="17" t="s">
        <v>128</v>
      </c>
      <c r="BE168" s="158">
        <f t="shared" si="14"/>
        <v>0</v>
      </c>
      <c r="BF168" s="158">
        <f t="shared" si="15"/>
        <v>0</v>
      </c>
      <c r="BG168" s="158">
        <f t="shared" si="16"/>
        <v>0</v>
      </c>
      <c r="BH168" s="158">
        <f t="shared" si="17"/>
        <v>0</v>
      </c>
      <c r="BI168" s="158">
        <f t="shared" si="18"/>
        <v>0</v>
      </c>
      <c r="BJ168" s="17" t="s">
        <v>80</v>
      </c>
      <c r="BK168" s="158">
        <f t="shared" si="19"/>
        <v>0</v>
      </c>
      <c r="BL168" s="17" t="s">
        <v>135</v>
      </c>
      <c r="BM168" s="157" t="s">
        <v>478</v>
      </c>
    </row>
    <row r="169" spans="2:51" s="13" customFormat="1" ht="11.25">
      <c r="B169" s="159"/>
      <c r="D169" s="160" t="s">
        <v>137</v>
      </c>
      <c r="E169" s="161" t="s">
        <v>1</v>
      </c>
      <c r="F169" s="162" t="s">
        <v>479</v>
      </c>
      <c r="H169" s="163">
        <v>795</v>
      </c>
      <c r="I169" s="164"/>
      <c r="L169" s="159"/>
      <c r="M169" s="165"/>
      <c r="N169" s="166"/>
      <c r="O169" s="166"/>
      <c r="P169" s="166"/>
      <c r="Q169" s="166"/>
      <c r="R169" s="166"/>
      <c r="S169" s="166"/>
      <c r="T169" s="167"/>
      <c r="AT169" s="161" t="s">
        <v>137</v>
      </c>
      <c r="AU169" s="161" t="s">
        <v>82</v>
      </c>
      <c r="AV169" s="13" t="s">
        <v>82</v>
      </c>
      <c r="AW169" s="13" t="s">
        <v>29</v>
      </c>
      <c r="AX169" s="13" t="s">
        <v>80</v>
      </c>
      <c r="AY169" s="161" t="s">
        <v>128</v>
      </c>
    </row>
    <row r="170" spans="2:63" s="12" customFormat="1" ht="25.9" customHeight="1">
      <c r="B170" s="131"/>
      <c r="D170" s="132" t="s">
        <v>71</v>
      </c>
      <c r="E170" s="133" t="s">
        <v>299</v>
      </c>
      <c r="F170" s="133" t="s">
        <v>300</v>
      </c>
      <c r="I170" s="134"/>
      <c r="J170" s="135">
        <f>BK170</f>
        <v>0</v>
      </c>
      <c r="L170" s="131"/>
      <c r="M170" s="136"/>
      <c r="N170" s="137"/>
      <c r="O170" s="137"/>
      <c r="P170" s="138">
        <f>SUM(P171:P180)</f>
        <v>0</v>
      </c>
      <c r="Q170" s="137"/>
      <c r="R170" s="138">
        <f>SUM(R171:R180)</f>
        <v>0</v>
      </c>
      <c r="S170" s="137"/>
      <c r="T170" s="139">
        <f>SUM(T171:T180)</f>
        <v>0</v>
      </c>
      <c r="AR170" s="132" t="s">
        <v>135</v>
      </c>
      <c r="AT170" s="140" t="s">
        <v>71</v>
      </c>
      <c r="AU170" s="140" t="s">
        <v>72</v>
      </c>
      <c r="AY170" s="132" t="s">
        <v>128</v>
      </c>
      <c r="BK170" s="141">
        <f>SUM(BK171:BK180)</f>
        <v>0</v>
      </c>
    </row>
    <row r="171" spans="1:65" s="2" customFormat="1" ht="37.9" customHeight="1">
      <c r="A171" s="32"/>
      <c r="B171" s="144"/>
      <c r="C171" s="145" t="s">
        <v>275</v>
      </c>
      <c r="D171" s="145" t="s">
        <v>131</v>
      </c>
      <c r="E171" s="146" t="s">
        <v>480</v>
      </c>
      <c r="F171" s="147" t="s">
        <v>481</v>
      </c>
      <c r="G171" s="148" t="s">
        <v>239</v>
      </c>
      <c r="H171" s="149">
        <v>3483.585</v>
      </c>
      <c r="I171" s="150"/>
      <c r="J171" s="151">
        <f>ROUND(I171*H171,2)</f>
        <v>0</v>
      </c>
      <c r="K171" s="152"/>
      <c r="L171" s="33"/>
      <c r="M171" s="153" t="s">
        <v>1</v>
      </c>
      <c r="N171" s="154" t="s">
        <v>37</v>
      </c>
      <c r="O171" s="58"/>
      <c r="P171" s="155">
        <f>O171*H171</f>
        <v>0</v>
      </c>
      <c r="Q171" s="155">
        <v>0</v>
      </c>
      <c r="R171" s="155">
        <f>Q171*H171</f>
        <v>0</v>
      </c>
      <c r="S171" s="155">
        <v>0</v>
      </c>
      <c r="T171" s="156">
        <f>S171*H171</f>
        <v>0</v>
      </c>
      <c r="U171" s="32"/>
      <c r="V171" s="32"/>
      <c r="W171" s="32"/>
      <c r="X171" s="32"/>
      <c r="Y171" s="32"/>
      <c r="Z171" s="32"/>
      <c r="AA171" s="32"/>
      <c r="AB171" s="32"/>
      <c r="AC171" s="32"/>
      <c r="AD171" s="32"/>
      <c r="AE171" s="32"/>
      <c r="AR171" s="157" t="s">
        <v>304</v>
      </c>
      <c r="AT171" s="157" t="s">
        <v>131</v>
      </c>
      <c r="AU171" s="157" t="s">
        <v>80</v>
      </c>
      <c r="AY171" s="17" t="s">
        <v>128</v>
      </c>
      <c r="BE171" s="158">
        <f>IF(N171="základní",J171,0)</f>
        <v>0</v>
      </c>
      <c r="BF171" s="158">
        <f>IF(N171="snížená",J171,0)</f>
        <v>0</v>
      </c>
      <c r="BG171" s="158">
        <f>IF(N171="zákl. přenesená",J171,0)</f>
        <v>0</v>
      </c>
      <c r="BH171" s="158">
        <f>IF(N171="sníž. přenesená",J171,0)</f>
        <v>0</v>
      </c>
      <c r="BI171" s="158">
        <f>IF(N171="nulová",J171,0)</f>
        <v>0</v>
      </c>
      <c r="BJ171" s="17" t="s">
        <v>80</v>
      </c>
      <c r="BK171" s="158">
        <f>ROUND(I171*H171,2)</f>
        <v>0</v>
      </c>
      <c r="BL171" s="17" t="s">
        <v>304</v>
      </c>
      <c r="BM171" s="157" t="s">
        <v>482</v>
      </c>
    </row>
    <row r="172" spans="2:51" s="13" customFormat="1" ht="11.25">
      <c r="B172" s="159"/>
      <c r="D172" s="160" t="s">
        <v>137</v>
      </c>
      <c r="E172" s="161" t="s">
        <v>1</v>
      </c>
      <c r="F172" s="162" t="s">
        <v>483</v>
      </c>
      <c r="H172" s="163">
        <v>3483.585</v>
      </c>
      <c r="I172" s="164"/>
      <c r="L172" s="159"/>
      <c r="M172" s="165"/>
      <c r="N172" s="166"/>
      <c r="O172" s="166"/>
      <c r="P172" s="166"/>
      <c r="Q172" s="166"/>
      <c r="R172" s="166"/>
      <c r="S172" s="166"/>
      <c r="T172" s="167"/>
      <c r="AT172" s="161" t="s">
        <v>137</v>
      </c>
      <c r="AU172" s="161" t="s">
        <v>80</v>
      </c>
      <c r="AV172" s="13" t="s">
        <v>82</v>
      </c>
      <c r="AW172" s="13" t="s">
        <v>29</v>
      </c>
      <c r="AX172" s="13" t="s">
        <v>80</v>
      </c>
      <c r="AY172" s="161" t="s">
        <v>128</v>
      </c>
    </row>
    <row r="173" spans="1:65" s="2" customFormat="1" ht="37.9" customHeight="1">
      <c r="A173" s="32"/>
      <c r="B173" s="144"/>
      <c r="C173" s="145" t="s">
        <v>279</v>
      </c>
      <c r="D173" s="145" t="s">
        <v>131</v>
      </c>
      <c r="E173" s="146" t="s">
        <v>302</v>
      </c>
      <c r="F173" s="147" t="s">
        <v>303</v>
      </c>
      <c r="G173" s="148" t="s">
        <v>239</v>
      </c>
      <c r="H173" s="149">
        <v>1492.965</v>
      </c>
      <c r="I173" s="150"/>
      <c r="J173" s="151">
        <f>ROUND(I173*H173,2)</f>
        <v>0</v>
      </c>
      <c r="K173" s="152"/>
      <c r="L173" s="33"/>
      <c r="M173" s="153" t="s">
        <v>1</v>
      </c>
      <c r="N173" s="154" t="s">
        <v>37</v>
      </c>
      <c r="O173" s="58"/>
      <c r="P173" s="155">
        <f>O173*H173</f>
        <v>0</v>
      </c>
      <c r="Q173" s="155">
        <v>0</v>
      </c>
      <c r="R173" s="155">
        <f>Q173*H173</f>
        <v>0</v>
      </c>
      <c r="S173" s="155">
        <v>0</v>
      </c>
      <c r="T173" s="156">
        <f>S173*H173</f>
        <v>0</v>
      </c>
      <c r="U173" s="32"/>
      <c r="V173" s="32"/>
      <c r="W173" s="32"/>
      <c r="X173" s="32"/>
      <c r="Y173" s="32"/>
      <c r="Z173" s="32"/>
      <c r="AA173" s="32"/>
      <c r="AB173" s="32"/>
      <c r="AC173" s="32"/>
      <c r="AD173" s="32"/>
      <c r="AE173" s="32"/>
      <c r="AR173" s="157" t="s">
        <v>304</v>
      </c>
      <c r="AT173" s="157" t="s">
        <v>131</v>
      </c>
      <c r="AU173" s="157" t="s">
        <v>80</v>
      </c>
      <c r="AY173" s="17" t="s">
        <v>128</v>
      </c>
      <c r="BE173" s="158">
        <f>IF(N173="základní",J173,0)</f>
        <v>0</v>
      </c>
      <c r="BF173" s="158">
        <f>IF(N173="snížená",J173,0)</f>
        <v>0</v>
      </c>
      <c r="BG173" s="158">
        <f>IF(N173="zákl. přenesená",J173,0)</f>
        <v>0</v>
      </c>
      <c r="BH173" s="158">
        <f>IF(N173="sníž. přenesená",J173,0)</f>
        <v>0</v>
      </c>
      <c r="BI173" s="158">
        <f>IF(N173="nulová",J173,0)</f>
        <v>0</v>
      </c>
      <c r="BJ173" s="17" t="s">
        <v>80</v>
      </c>
      <c r="BK173" s="158">
        <f>ROUND(I173*H173,2)</f>
        <v>0</v>
      </c>
      <c r="BL173" s="17" t="s">
        <v>304</v>
      </c>
      <c r="BM173" s="157" t="s">
        <v>484</v>
      </c>
    </row>
    <row r="174" spans="2:51" s="13" customFormat="1" ht="11.25">
      <c r="B174" s="159"/>
      <c r="D174" s="160" t="s">
        <v>137</v>
      </c>
      <c r="E174" s="161" t="s">
        <v>1</v>
      </c>
      <c r="F174" s="162" t="s">
        <v>485</v>
      </c>
      <c r="H174" s="163">
        <v>1492.965</v>
      </c>
      <c r="I174" s="164"/>
      <c r="L174" s="159"/>
      <c r="M174" s="165"/>
      <c r="N174" s="166"/>
      <c r="O174" s="166"/>
      <c r="P174" s="166"/>
      <c r="Q174" s="166"/>
      <c r="R174" s="166"/>
      <c r="S174" s="166"/>
      <c r="T174" s="167"/>
      <c r="AT174" s="161" t="s">
        <v>137</v>
      </c>
      <c r="AU174" s="161" t="s">
        <v>80</v>
      </c>
      <c r="AV174" s="13" t="s">
        <v>82</v>
      </c>
      <c r="AW174" s="13" t="s">
        <v>29</v>
      </c>
      <c r="AX174" s="13" t="s">
        <v>80</v>
      </c>
      <c r="AY174" s="161" t="s">
        <v>128</v>
      </c>
    </row>
    <row r="175" spans="1:65" s="2" customFormat="1" ht="37.9" customHeight="1">
      <c r="A175" s="32"/>
      <c r="B175" s="144"/>
      <c r="C175" s="145" t="s">
        <v>284</v>
      </c>
      <c r="D175" s="145" t="s">
        <v>131</v>
      </c>
      <c r="E175" s="146" t="s">
        <v>486</v>
      </c>
      <c r="F175" s="147" t="s">
        <v>487</v>
      </c>
      <c r="G175" s="148" t="s">
        <v>239</v>
      </c>
      <c r="H175" s="149">
        <v>1266.733</v>
      </c>
      <c r="I175" s="150"/>
      <c r="J175" s="151">
        <f>ROUND(I175*H175,2)</f>
        <v>0</v>
      </c>
      <c r="K175" s="152"/>
      <c r="L175" s="33"/>
      <c r="M175" s="153" t="s">
        <v>1</v>
      </c>
      <c r="N175" s="154" t="s">
        <v>37</v>
      </c>
      <c r="O175" s="58"/>
      <c r="P175" s="155">
        <f>O175*H175</f>
        <v>0</v>
      </c>
      <c r="Q175" s="155">
        <v>0</v>
      </c>
      <c r="R175" s="155">
        <f>Q175*H175</f>
        <v>0</v>
      </c>
      <c r="S175" s="155">
        <v>0</v>
      </c>
      <c r="T175" s="156">
        <f>S175*H175</f>
        <v>0</v>
      </c>
      <c r="U175" s="32"/>
      <c r="V175" s="32"/>
      <c r="W175" s="32"/>
      <c r="X175" s="32"/>
      <c r="Y175" s="32"/>
      <c r="Z175" s="32"/>
      <c r="AA175" s="32"/>
      <c r="AB175" s="32"/>
      <c r="AC175" s="32"/>
      <c r="AD175" s="32"/>
      <c r="AE175" s="32"/>
      <c r="AR175" s="157" t="s">
        <v>304</v>
      </c>
      <c r="AT175" s="157" t="s">
        <v>131</v>
      </c>
      <c r="AU175" s="157" t="s">
        <v>80</v>
      </c>
      <c r="AY175" s="17" t="s">
        <v>128</v>
      </c>
      <c r="BE175" s="158">
        <f>IF(N175="základní",J175,0)</f>
        <v>0</v>
      </c>
      <c r="BF175" s="158">
        <f>IF(N175="snížená",J175,0)</f>
        <v>0</v>
      </c>
      <c r="BG175" s="158">
        <f>IF(N175="zákl. přenesená",J175,0)</f>
        <v>0</v>
      </c>
      <c r="BH175" s="158">
        <f>IF(N175="sníž. přenesená",J175,0)</f>
        <v>0</v>
      </c>
      <c r="BI175" s="158">
        <f>IF(N175="nulová",J175,0)</f>
        <v>0</v>
      </c>
      <c r="BJ175" s="17" t="s">
        <v>80</v>
      </c>
      <c r="BK175" s="158">
        <f>ROUND(I175*H175,2)</f>
        <v>0</v>
      </c>
      <c r="BL175" s="17" t="s">
        <v>304</v>
      </c>
      <c r="BM175" s="157" t="s">
        <v>488</v>
      </c>
    </row>
    <row r="176" spans="2:51" s="13" customFormat="1" ht="11.25">
      <c r="B176" s="159"/>
      <c r="D176" s="160" t="s">
        <v>137</v>
      </c>
      <c r="E176" s="161" t="s">
        <v>1</v>
      </c>
      <c r="F176" s="162" t="s">
        <v>489</v>
      </c>
      <c r="H176" s="163">
        <v>1266.733</v>
      </c>
      <c r="I176" s="164"/>
      <c r="L176" s="159"/>
      <c r="M176" s="165"/>
      <c r="N176" s="166"/>
      <c r="O176" s="166"/>
      <c r="P176" s="166"/>
      <c r="Q176" s="166"/>
      <c r="R176" s="166"/>
      <c r="S176" s="166"/>
      <c r="T176" s="167"/>
      <c r="AT176" s="161" t="s">
        <v>137</v>
      </c>
      <c r="AU176" s="161" t="s">
        <v>80</v>
      </c>
      <c r="AV176" s="13" t="s">
        <v>82</v>
      </c>
      <c r="AW176" s="13" t="s">
        <v>29</v>
      </c>
      <c r="AX176" s="13" t="s">
        <v>80</v>
      </c>
      <c r="AY176" s="161" t="s">
        <v>128</v>
      </c>
    </row>
    <row r="177" spans="1:65" s="2" customFormat="1" ht="37.9" customHeight="1">
      <c r="A177" s="32"/>
      <c r="B177" s="144"/>
      <c r="C177" s="145" t="s">
        <v>289</v>
      </c>
      <c r="D177" s="145" t="s">
        <v>131</v>
      </c>
      <c r="E177" s="146" t="s">
        <v>490</v>
      </c>
      <c r="F177" s="147" t="s">
        <v>491</v>
      </c>
      <c r="G177" s="148" t="s">
        <v>239</v>
      </c>
      <c r="H177" s="149">
        <v>518.2</v>
      </c>
      <c r="I177" s="150"/>
      <c r="J177" s="151">
        <f>ROUND(I177*H177,2)</f>
        <v>0</v>
      </c>
      <c r="K177" s="152"/>
      <c r="L177" s="33"/>
      <c r="M177" s="153" t="s">
        <v>1</v>
      </c>
      <c r="N177" s="154" t="s">
        <v>37</v>
      </c>
      <c r="O177" s="58"/>
      <c r="P177" s="155">
        <f>O177*H177</f>
        <v>0</v>
      </c>
      <c r="Q177" s="155">
        <v>0</v>
      </c>
      <c r="R177" s="155">
        <f>Q177*H177</f>
        <v>0</v>
      </c>
      <c r="S177" s="155">
        <v>0</v>
      </c>
      <c r="T177" s="156">
        <f>S177*H177</f>
        <v>0</v>
      </c>
      <c r="U177" s="32"/>
      <c r="V177" s="32"/>
      <c r="W177" s="32"/>
      <c r="X177" s="32"/>
      <c r="Y177" s="32"/>
      <c r="Z177" s="32"/>
      <c r="AA177" s="32"/>
      <c r="AB177" s="32"/>
      <c r="AC177" s="32"/>
      <c r="AD177" s="32"/>
      <c r="AE177" s="32"/>
      <c r="AR177" s="157" t="s">
        <v>304</v>
      </c>
      <c r="AT177" s="157" t="s">
        <v>131</v>
      </c>
      <c r="AU177" s="157" t="s">
        <v>80</v>
      </c>
      <c r="AY177" s="17" t="s">
        <v>128</v>
      </c>
      <c r="BE177" s="158">
        <f>IF(N177="základní",J177,0)</f>
        <v>0</v>
      </c>
      <c r="BF177" s="158">
        <f>IF(N177="snížená",J177,0)</f>
        <v>0</v>
      </c>
      <c r="BG177" s="158">
        <f>IF(N177="zákl. přenesená",J177,0)</f>
        <v>0</v>
      </c>
      <c r="BH177" s="158">
        <f>IF(N177="sníž. přenesená",J177,0)</f>
        <v>0</v>
      </c>
      <c r="BI177" s="158">
        <f>IF(N177="nulová",J177,0)</f>
        <v>0</v>
      </c>
      <c r="BJ177" s="17" t="s">
        <v>80</v>
      </c>
      <c r="BK177" s="158">
        <f>ROUND(I177*H177,2)</f>
        <v>0</v>
      </c>
      <c r="BL177" s="17" t="s">
        <v>304</v>
      </c>
      <c r="BM177" s="157" t="s">
        <v>492</v>
      </c>
    </row>
    <row r="178" spans="2:51" s="13" customFormat="1" ht="22.5">
      <c r="B178" s="159"/>
      <c r="D178" s="160" t="s">
        <v>137</v>
      </c>
      <c r="E178" s="161" t="s">
        <v>1</v>
      </c>
      <c r="F178" s="162" t="s">
        <v>493</v>
      </c>
      <c r="H178" s="163">
        <v>518.2</v>
      </c>
      <c r="I178" s="164"/>
      <c r="L178" s="159"/>
      <c r="M178" s="165"/>
      <c r="N178" s="166"/>
      <c r="O178" s="166"/>
      <c r="P178" s="166"/>
      <c r="Q178" s="166"/>
      <c r="R178" s="166"/>
      <c r="S178" s="166"/>
      <c r="T178" s="167"/>
      <c r="AT178" s="161" t="s">
        <v>137</v>
      </c>
      <c r="AU178" s="161" t="s">
        <v>80</v>
      </c>
      <c r="AV178" s="13" t="s">
        <v>82</v>
      </c>
      <c r="AW178" s="13" t="s">
        <v>29</v>
      </c>
      <c r="AX178" s="13" t="s">
        <v>80</v>
      </c>
      <c r="AY178" s="161" t="s">
        <v>128</v>
      </c>
    </row>
    <row r="179" spans="1:65" s="2" customFormat="1" ht="21.75" customHeight="1">
      <c r="A179" s="32"/>
      <c r="B179" s="144"/>
      <c r="C179" s="145" t="s">
        <v>294</v>
      </c>
      <c r="D179" s="145" t="s">
        <v>131</v>
      </c>
      <c r="E179" s="146" t="s">
        <v>494</v>
      </c>
      <c r="F179" s="147" t="s">
        <v>495</v>
      </c>
      <c r="G179" s="148" t="s">
        <v>239</v>
      </c>
      <c r="H179" s="149">
        <v>1492.965</v>
      </c>
      <c r="I179" s="150"/>
      <c r="J179" s="151">
        <f>ROUND(I179*H179,2)</f>
        <v>0</v>
      </c>
      <c r="K179" s="152"/>
      <c r="L179" s="33"/>
      <c r="M179" s="153" t="s">
        <v>1</v>
      </c>
      <c r="N179" s="154" t="s">
        <v>37</v>
      </c>
      <c r="O179" s="58"/>
      <c r="P179" s="155">
        <f>O179*H179</f>
        <v>0</v>
      </c>
      <c r="Q179" s="155">
        <v>0</v>
      </c>
      <c r="R179" s="155">
        <f>Q179*H179</f>
        <v>0</v>
      </c>
      <c r="S179" s="155">
        <v>0</v>
      </c>
      <c r="T179" s="156">
        <f>S179*H179</f>
        <v>0</v>
      </c>
      <c r="U179" s="32"/>
      <c r="V179" s="32"/>
      <c r="W179" s="32"/>
      <c r="X179" s="32"/>
      <c r="Y179" s="32"/>
      <c r="Z179" s="32"/>
      <c r="AA179" s="32"/>
      <c r="AB179" s="32"/>
      <c r="AC179" s="32"/>
      <c r="AD179" s="32"/>
      <c r="AE179" s="32"/>
      <c r="AR179" s="157" t="s">
        <v>304</v>
      </c>
      <c r="AT179" s="157" t="s">
        <v>131</v>
      </c>
      <c r="AU179" s="157" t="s">
        <v>80</v>
      </c>
      <c r="AY179" s="17" t="s">
        <v>128</v>
      </c>
      <c r="BE179" s="158">
        <f>IF(N179="základní",J179,0)</f>
        <v>0</v>
      </c>
      <c r="BF179" s="158">
        <f>IF(N179="snížená",J179,0)</f>
        <v>0</v>
      </c>
      <c r="BG179" s="158">
        <f>IF(N179="zákl. přenesená",J179,0)</f>
        <v>0</v>
      </c>
      <c r="BH179" s="158">
        <f>IF(N179="sníž. přenesená",J179,0)</f>
        <v>0</v>
      </c>
      <c r="BI179" s="158">
        <f>IF(N179="nulová",J179,0)</f>
        <v>0</v>
      </c>
      <c r="BJ179" s="17" t="s">
        <v>80</v>
      </c>
      <c r="BK179" s="158">
        <f>ROUND(I179*H179,2)</f>
        <v>0</v>
      </c>
      <c r="BL179" s="17" t="s">
        <v>304</v>
      </c>
      <c r="BM179" s="157" t="s">
        <v>496</v>
      </c>
    </row>
    <row r="180" spans="2:51" s="13" customFormat="1" ht="11.25">
      <c r="B180" s="159"/>
      <c r="D180" s="160" t="s">
        <v>137</v>
      </c>
      <c r="E180" s="161" t="s">
        <v>1</v>
      </c>
      <c r="F180" s="162" t="s">
        <v>497</v>
      </c>
      <c r="H180" s="163">
        <v>1492.965</v>
      </c>
      <c r="I180" s="164"/>
      <c r="L180" s="159"/>
      <c r="M180" s="165"/>
      <c r="N180" s="166"/>
      <c r="O180" s="166"/>
      <c r="P180" s="166"/>
      <c r="Q180" s="166"/>
      <c r="R180" s="166"/>
      <c r="S180" s="166"/>
      <c r="T180" s="167"/>
      <c r="AT180" s="161" t="s">
        <v>137</v>
      </c>
      <c r="AU180" s="161" t="s">
        <v>80</v>
      </c>
      <c r="AV180" s="13" t="s">
        <v>82</v>
      </c>
      <c r="AW180" s="13" t="s">
        <v>29</v>
      </c>
      <c r="AX180" s="13" t="s">
        <v>80</v>
      </c>
      <c r="AY180" s="161" t="s">
        <v>128</v>
      </c>
    </row>
    <row r="181" spans="2:63" s="12" customFormat="1" ht="25.9" customHeight="1">
      <c r="B181" s="131"/>
      <c r="D181" s="132" t="s">
        <v>71</v>
      </c>
      <c r="E181" s="133" t="s">
        <v>352</v>
      </c>
      <c r="F181" s="133" t="s">
        <v>353</v>
      </c>
      <c r="I181" s="134"/>
      <c r="J181" s="135">
        <f>BK181</f>
        <v>0</v>
      </c>
      <c r="L181" s="131"/>
      <c r="M181" s="136"/>
      <c r="N181" s="137"/>
      <c r="O181" s="137"/>
      <c r="P181" s="138">
        <f>SUM(P182:P183)</f>
        <v>0</v>
      </c>
      <c r="Q181" s="137"/>
      <c r="R181" s="138">
        <f>SUM(R182:R183)</f>
        <v>0</v>
      </c>
      <c r="S181" s="137"/>
      <c r="T181" s="139">
        <f>SUM(T182:T183)</f>
        <v>0</v>
      </c>
      <c r="AR181" s="132" t="s">
        <v>129</v>
      </c>
      <c r="AT181" s="140" t="s">
        <v>71</v>
      </c>
      <c r="AU181" s="140" t="s">
        <v>72</v>
      </c>
      <c r="AY181" s="132" t="s">
        <v>128</v>
      </c>
      <c r="BK181" s="141">
        <f>SUM(BK182:BK183)</f>
        <v>0</v>
      </c>
    </row>
    <row r="182" spans="1:65" s="2" customFormat="1" ht="24.2" customHeight="1">
      <c r="A182" s="32"/>
      <c r="B182" s="144"/>
      <c r="C182" s="145" t="s">
        <v>301</v>
      </c>
      <c r="D182" s="145" t="s">
        <v>131</v>
      </c>
      <c r="E182" s="146" t="s">
        <v>498</v>
      </c>
      <c r="F182" s="147" t="s">
        <v>499</v>
      </c>
      <c r="G182" s="148" t="s">
        <v>500</v>
      </c>
      <c r="H182" s="149">
        <v>1</v>
      </c>
      <c r="I182" s="150"/>
      <c r="J182" s="151">
        <f>ROUND(I182*H182,2)</f>
        <v>0</v>
      </c>
      <c r="K182" s="152"/>
      <c r="L182" s="33"/>
      <c r="M182" s="153" t="s">
        <v>1</v>
      </c>
      <c r="N182" s="154" t="s">
        <v>37</v>
      </c>
      <c r="O182" s="58"/>
      <c r="P182" s="155">
        <f>O182*H182</f>
        <v>0</v>
      </c>
      <c r="Q182" s="155">
        <v>0</v>
      </c>
      <c r="R182" s="155">
        <f>Q182*H182</f>
        <v>0</v>
      </c>
      <c r="S182" s="155">
        <v>0</v>
      </c>
      <c r="T182" s="156">
        <f>S182*H182</f>
        <v>0</v>
      </c>
      <c r="U182" s="32"/>
      <c r="V182" s="32"/>
      <c r="W182" s="32"/>
      <c r="X182" s="32"/>
      <c r="Y182" s="32"/>
      <c r="Z182" s="32"/>
      <c r="AA182" s="32"/>
      <c r="AB182" s="32"/>
      <c r="AC182" s="32"/>
      <c r="AD182" s="32"/>
      <c r="AE182" s="32"/>
      <c r="AR182" s="157" t="s">
        <v>135</v>
      </c>
      <c r="AT182" s="157" t="s">
        <v>131</v>
      </c>
      <c r="AU182" s="157" t="s">
        <v>80</v>
      </c>
      <c r="AY182" s="17" t="s">
        <v>128</v>
      </c>
      <c r="BE182" s="158">
        <f>IF(N182="základní",J182,0)</f>
        <v>0</v>
      </c>
      <c r="BF182" s="158">
        <f>IF(N182="snížená",J182,0)</f>
        <v>0</v>
      </c>
      <c r="BG182" s="158">
        <f>IF(N182="zákl. přenesená",J182,0)</f>
        <v>0</v>
      </c>
      <c r="BH182" s="158">
        <f>IF(N182="sníž. přenesená",J182,0)</f>
        <v>0</v>
      </c>
      <c r="BI182" s="158">
        <f>IF(N182="nulová",J182,0)</f>
        <v>0</v>
      </c>
      <c r="BJ182" s="17" t="s">
        <v>80</v>
      </c>
      <c r="BK182" s="158">
        <f>ROUND(I182*H182,2)</f>
        <v>0</v>
      </c>
      <c r="BL182" s="17" t="s">
        <v>135</v>
      </c>
      <c r="BM182" s="157" t="s">
        <v>501</v>
      </c>
    </row>
    <row r="183" spans="1:65" s="2" customFormat="1" ht="24.2" customHeight="1">
      <c r="A183" s="32"/>
      <c r="B183" s="144"/>
      <c r="C183" s="145" t="s">
        <v>307</v>
      </c>
      <c r="D183" s="145" t="s">
        <v>131</v>
      </c>
      <c r="E183" s="146" t="s">
        <v>502</v>
      </c>
      <c r="F183" s="147" t="s">
        <v>503</v>
      </c>
      <c r="G183" s="148" t="s">
        <v>500</v>
      </c>
      <c r="H183" s="149">
        <v>1</v>
      </c>
      <c r="I183" s="150"/>
      <c r="J183" s="151">
        <f>ROUND(I183*H183,2)</f>
        <v>0</v>
      </c>
      <c r="K183" s="152"/>
      <c r="L183" s="33"/>
      <c r="M183" s="179" t="s">
        <v>1</v>
      </c>
      <c r="N183" s="180" t="s">
        <v>37</v>
      </c>
      <c r="O183" s="181"/>
      <c r="P183" s="182">
        <f>O183*H183</f>
        <v>0</v>
      </c>
      <c r="Q183" s="182">
        <v>0</v>
      </c>
      <c r="R183" s="182">
        <f>Q183*H183</f>
        <v>0</v>
      </c>
      <c r="S183" s="182">
        <v>0</v>
      </c>
      <c r="T183" s="183">
        <f>S183*H183</f>
        <v>0</v>
      </c>
      <c r="U183" s="32"/>
      <c r="V183" s="32"/>
      <c r="W183" s="32"/>
      <c r="X183" s="32"/>
      <c r="Y183" s="32"/>
      <c r="Z183" s="32"/>
      <c r="AA183" s="32"/>
      <c r="AB183" s="32"/>
      <c r="AC183" s="32"/>
      <c r="AD183" s="32"/>
      <c r="AE183" s="32"/>
      <c r="AR183" s="157" t="s">
        <v>135</v>
      </c>
      <c r="AT183" s="157" t="s">
        <v>131</v>
      </c>
      <c r="AU183" s="157" t="s">
        <v>80</v>
      </c>
      <c r="AY183" s="17" t="s">
        <v>128</v>
      </c>
      <c r="BE183" s="158">
        <f>IF(N183="základní",J183,0)</f>
        <v>0</v>
      </c>
      <c r="BF183" s="158">
        <f>IF(N183="snížená",J183,0)</f>
        <v>0</v>
      </c>
      <c r="BG183" s="158">
        <f>IF(N183="zákl. přenesená",J183,0)</f>
        <v>0</v>
      </c>
      <c r="BH183" s="158">
        <f>IF(N183="sníž. přenesená",J183,0)</f>
        <v>0</v>
      </c>
      <c r="BI183" s="158">
        <f>IF(N183="nulová",J183,0)</f>
        <v>0</v>
      </c>
      <c r="BJ183" s="17" t="s">
        <v>80</v>
      </c>
      <c r="BK183" s="158">
        <f>ROUND(I183*H183,2)</f>
        <v>0</v>
      </c>
      <c r="BL183" s="17" t="s">
        <v>135</v>
      </c>
      <c r="BM183" s="157" t="s">
        <v>504</v>
      </c>
    </row>
    <row r="184" spans="1:31" s="2" customFormat="1" ht="6.95" customHeight="1">
      <c r="A184" s="32"/>
      <c r="B184" s="47"/>
      <c r="C184" s="48"/>
      <c r="D184" s="48"/>
      <c r="E184" s="48"/>
      <c r="F184" s="48"/>
      <c r="G184" s="48"/>
      <c r="H184" s="48"/>
      <c r="I184" s="48"/>
      <c r="J184" s="48"/>
      <c r="K184" s="48"/>
      <c r="L184" s="33"/>
      <c r="M184" s="32"/>
      <c r="O184" s="32"/>
      <c r="P184" s="32"/>
      <c r="Q184" s="32"/>
      <c r="R184" s="32"/>
      <c r="S184" s="32"/>
      <c r="T184" s="32"/>
      <c r="U184" s="32"/>
      <c r="V184" s="32"/>
      <c r="W184" s="32"/>
      <c r="X184" s="32"/>
      <c r="Y184" s="32"/>
      <c r="Z184" s="32"/>
      <c r="AA184" s="32"/>
      <c r="AB184" s="32"/>
      <c r="AC184" s="32"/>
      <c r="AD184" s="32"/>
      <c r="AE184" s="32"/>
    </row>
  </sheetData>
  <autoFilter ref="C119:K183"/>
  <mergeCells count="9">
    <mergeCell ref="E87:H87"/>
    <mergeCell ref="E110:H110"/>
    <mergeCell ref="E112:H112"/>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8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40" t="s">
        <v>5</v>
      </c>
      <c r="M2" s="225"/>
      <c r="N2" s="225"/>
      <c r="O2" s="225"/>
      <c r="P2" s="225"/>
      <c r="Q2" s="225"/>
      <c r="R2" s="225"/>
      <c r="S2" s="225"/>
      <c r="T2" s="225"/>
      <c r="U2" s="225"/>
      <c r="V2" s="225"/>
      <c r="AT2" s="17" t="s">
        <v>88</v>
      </c>
    </row>
    <row r="3" spans="2:46" s="1" customFormat="1" ht="6.95" customHeight="1">
      <c r="B3" s="18"/>
      <c r="C3" s="19"/>
      <c r="D3" s="19"/>
      <c r="E3" s="19"/>
      <c r="F3" s="19"/>
      <c r="G3" s="19"/>
      <c r="H3" s="19"/>
      <c r="I3" s="19"/>
      <c r="J3" s="19"/>
      <c r="K3" s="19"/>
      <c r="L3" s="20"/>
      <c r="AT3" s="17" t="s">
        <v>82</v>
      </c>
    </row>
    <row r="4" spans="2:46" s="1" customFormat="1" ht="24.95" customHeight="1">
      <c r="B4" s="20"/>
      <c r="D4" s="21" t="s">
        <v>101</v>
      </c>
      <c r="L4" s="20"/>
      <c r="M4" s="93" t="s">
        <v>10</v>
      </c>
      <c r="AT4" s="17" t="s">
        <v>3</v>
      </c>
    </row>
    <row r="5" spans="2:12" s="1" customFormat="1" ht="6.95" customHeight="1">
      <c r="B5" s="20"/>
      <c r="L5" s="20"/>
    </row>
    <row r="6" spans="2:12" s="1" customFormat="1" ht="12" customHeight="1">
      <c r="B6" s="20"/>
      <c r="D6" s="27" t="s">
        <v>16</v>
      </c>
      <c r="L6" s="20"/>
    </row>
    <row r="7" spans="2:12" s="1" customFormat="1" ht="16.5" customHeight="1">
      <c r="B7" s="20"/>
      <c r="E7" s="241" t="str">
        <f>'Rekapitulace stavby'!K6</f>
        <v>Oprava trati v úseku Luka nad Jihavou-Jihlava, II.etapa</v>
      </c>
      <c r="F7" s="242"/>
      <c r="G7" s="242"/>
      <c r="H7" s="242"/>
      <c r="L7" s="20"/>
    </row>
    <row r="8" spans="1:31" s="2" customFormat="1" ht="12" customHeight="1">
      <c r="A8" s="32"/>
      <c r="B8" s="33"/>
      <c r="C8" s="32"/>
      <c r="D8" s="27" t="s">
        <v>102</v>
      </c>
      <c r="E8" s="32"/>
      <c r="F8" s="32"/>
      <c r="G8" s="32"/>
      <c r="H8" s="32"/>
      <c r="I8" s="32"/>
      <c r="J8" s="32"/>
      <c r="K8" s="32"/>
      <c r="L8" s="42"/>
      <c r="S8" s="32"/>
      <c r="T8" s="32"/>
      <c r="U8" s="32"/>
      <c r="V8" s="32"/>
      <c r="W8" s="32"/>
      <c r="X8" s="32"/>
      <c r="Y8" s="32"/>
      <c r="Z8" s="32"/>
      <c r="AA8" s="32"/>
      <c r="AB8" s="32"/>
      <c r="AC8" s="32"/>
      <c r="AD8" s="32"/>
      <c r="AE8" s="32"/>
    </row>
    <row r="9" spans="1:31" s="2" customFormat="1" ht="16.5" customHeight="1">
      <c r="A9" s="32"/>
      <c r="B9" s="33"/>
      <c r="C9" s="32"/>
      <c r="D9" s="32"/>
      <c r="E9" s="202" t="s">
        <v>505</v>
      </c>
      <c r="F9" s="243"/>
      <c r="G9" s="243"/>
      <c r="H9" s="243"/>
      <c r="I9" s="32"/>
      <c r="J9" s="32"/>
      <c r="K9" s="32"/>
      <c r="L9" s="42"/>
      <c r="S9" s="32"/>
      <c r="T9" s="32"/>
      <c r="U9" s="32"/>
      <c r="V9" s="32"/>
      <c r="W9" s="32"/>
      <c r="X9" s="32"/>
      <c r="Y9" s="32"/>
      <c r="Z9" s="32"/>
      <c r="AA9" s="32"/>
      <c r="AB9" s="32"/>
      <c r="AC9" s="32"/>
      <c r="AD9" s="32"/>
      <c r="AE9" s="32"/>
    </row>
    <row r="10" spans="1:31" s="2" customFormat="1" ht="11.25">
      <c r="A10" s="32"/>
      <c r="B10" s="33"/>
      <c r="C10" s="32"/>
      <c r="D10" s="32"/>
      <c r="E10" s="32"/>
      <c r="F10" s="32"/>
      <c r="G10" s="32"/>
      <c r="H10" s="32"/>
      <c r="I10" s="32"/>
      <c r="J10" s="32"/>
      <c r="K10" s="32"/>
      <c r="L10" s="42"/>
      <c r="S10" s="32"/>
      <c r="T10" s="32"/>
      <c r="U10" s="32"/>
      <c r="V10" s="32"/>
      <c r="W10" s="32"/>
      <c r="X10" s="32"/>
      <c r="Y10" s="32"/>
      <c r="Z10" s="32"/>
      <c r="AA10" s="32"/>
      <c r="AB10" s="32"/>
      <c r="AC10" s="32"/>
      <c r="AD10" s="32"/>
      <c r="AE10" s="32"/>
    </row>
    <row r="11" spans="1:31" s="2" customFormat="1" ht="12" customHeight="1">
      <c r="A11" s="32"/>
      <c r="B11" s="33"/>
      <c r="C11" s="32"/>
      <c r="D11" s="27" t="s">
        <v>18</v>
      </c>
      <c r="E11" s="32"/>
      <c r="F11" s="25" t="s">
        <v>1</v>
      </c>
      <c r="G11" s="32"/>
      <c r="H11" s="32"/>
      <c r="I11" s="27" t="s">
        <v>19</v>
      </c>
      <c r="J11" s="25" t="s">
        <v>1</v>
      </c>
      <c r="K11" s="32"/>
      <c r="L11" s="42"/>
      <c r="S11" s="32"/>
      <c r="T11" s="32"/>
      <c r="U11" s="32"/>
      <c r="V11" s="32"/>
      <c r="W11" s="32"/>
      <c r="X11" s="32"/>
      <c r="Y11" s="32"/>
      <c r="Z11" s="32"/>
      <c r="AA11" s="32"/>
      <c r="AB11" s="32"/>
      <c r="AC11" s="32"/>
      <c r="AD11" s="32"/>
      <c r="AE11" s="32"/>
    </row>
    <row r="12" spans="1:31" s="2" customFormat="1" ht="12" customHeight="1">
      <c r="A12" s="32"/>
      <c r="B12" s="33"/>
      <c r="C12" s="32"/>
      <c r="D12" s="27" t="s">
        <v>20</v>
      </c>
      <c r="E12" s="32"/>
      <c r="F12" s="25" t="s">
        <v>21</v>
      </c>
      <c r="G12" s="32"/>
      <c r="H12" s="32"/>
      <c r="I12" s="27" t="s">
        <v>22</v>
      </c>
      <c r="J12" s="55" t="str">
        <f>'Rekapitulace stavby'!AN8</f>
        <v>Vyplň údaj</v>
      </c>
      <c r="K12" s="32"/>
      <c r="L12" s="42"/>
      <c r="S12" s="32"/>
      <c r="T12" s="32"/>
      <c r="U12" s="32"/>
      <c r="V12" s="32"/>
      <c r="W12" s="32"/>
      <c r="X12" s="32"/>
      <c r="Y12" s="32"/>
      <c r="Z12" s="32"/>
      <c r="AA12" s="32"/>
      <c r="AB12" s="32"/>
      <c r="AC12" s="32"/>
      <c r="AD12" s="32"/>
      <c r="AE12" s="32"/>
    </row>
    <row r="13" spans="1:31" s="2" customFormat="1" ht="10.9" customHeight="1">
      <c r="A13" s="32"/>
      <c r="B13" s="33"/>
      <c r="C13" s="32"/>
      <c r="D13" s="32"/>
      <c r="E13" s="32"/>
      <c r="F13" s="32"/>
      <c r="G13" s="32"/>
      <c r="H13" s="32"/>
      <c r="I13" s="32"/>
      <c r="J13" s="32"/>
      <c r="K13" s="32"/>
      <c r="L13" s="42"/>
      <c r="S13" s="32"/>
      <c r="T13" s="32"/>
      <c r="U13" s="32"/>
      <c r="V13" s="32"/>
      <c r="W13" s="32"/>
      <c r="X13" s="32"/>
      <c r="Y13" s="32"/>
      <c r="Z13" s="32"/>
      <c r="AA13" s="32"/>
      <c r="AB13" s="32"/>
      <c r="AC13" s="32"/>
      <c r="AD13" s="32"/>
      <c r="AE13" s="32"/>
    </row>
    <row r="14" spans="1:31" s="2" customFormat="1" ht="12" customHeight="1">
      <c r="A14" s="32"/>
      <c r="B14" s="33"/>
      <c r="C14" s="32"/>
      <c r="D14" s="27" t="s">
        <v>23</v>
      </c>
      <c r="E14" s="32"/>
      <c r="F14" s="32"/>
      <c r="G14" s="32"/>
      <c r="H14" s="32"/>
      <c r="I14" s="27" t="s">
        <v>24</v>
      </c>
      <c r="J14" s="25" t="str">
        <f>IF('Rekapitulace stavby'!AN10="","",'Rekapitulace stavby'!AN10)</f>
        <v/>
      </c>
      <c r="K14" s="32"/>
      <c r="L14" s="42"/>
      <c r="S14" s="32"/>
      <c r="T14" s="32"/>
      <c r="U14" s="32"/>
      <c r="V14" s="32"/>
      <c r="W14" s="32"/>
      <c r="X14" s="32"/>
      <c r="Y14" s="32"/>
      <c r="Z14" s="32"/>
      <c r="AA14" s="32"/>
      <c r="AB14" s="32"/>
      <c r="AC14" s="32"/>
      <c r="AD14" s="32"/>
      <c r="AE14" s="32"/>
    </row>
    <row r="15" spans="1:31" s="2" customFormat="1" ht="18" customHeight="1">
      <c r="A15" s="32"/>
      <c r="B15" s="33"/>
      <c r="C15" s="32"/>
      <c r="D15" s="32"/>
      <c r="E15" s="25" t="str">
        <f>IF('Rekapitulace stavby'!E11="","",'Rekapitulace stavby'!E11)</f>
        <v xml:space="preserve"> </v>
      </c>
      <c r="F15" s="32"/>
      <c r="G15" s="32"/>
      <c r="H15" s="32"/>
      <c r="I15" s="27" t="s">
        <v>25</v>
      </c>
      <c r="J15" s="25" t="str">
        <f>IF('Rekapitulace stavby'!AN11="","",'Rekapitulace stavby'!AN11)</f>
        <v/>
      </c>
      <c r="K15" s="32"/>
      <c r="L15" s="42"/>
      <c r="S15" s="32"/>
      <c r="T15" s="32"/>
      <c r="U15" s="32"/>
      <c r="V15" s="32"/>
      <c r="W15" s="32"/>
      <c r="X15" s="32"/>
      <c r="Y15" s="32"/>
      <c r="Z15" s="32"/>
      <c r="AA15" s="32"/>
      <c r="AB15" s="32"/>
      <c r="AC15" s="32"/>
      <c r="AD15" s="32"/>
      <c r="AE15" s="32"/>
    </row>
    <row r="16" spans="1:31" s="2" customFormat="1" ht="6.95" customHeight="1">
      <c r="A16" s="32"/>
      <c r="B16" s="33"/>
      <c r="C16" s="32"/>
      <c r="D16" s="32"/>
      <c r="E16" s="32"/>
      <c r="F16" s="32"/>
      <c r="G16" s="32"/>
      <c r="H16" s="32"/>
      <c r="I16" s="32"/>
      <c r="J16" s="32"/>
      <c r="K16" s="32"/>
      <c r="L16" s="42"/>
      <c r="S16" s="32"/>
      <c r="T16" s="32"/>
      <c r="U16" s="32"/>
      <c r="V16" s="32"/>
      <c r="W16" s="32"/>
      <c r="X16" s="32"/>
      <c r="Y16" s="32"/>
      <c r="Z16" s="32"/>
      <c r="AA16" s="32"/>
      <c r="AB16" s="32"/>
      <c r="AC16" s="32"/>
      <c r="AD16" s="32"/>
      <c r="AE16" s="32"/>
    </row>
    <row r="17" spans="1:31" s="2" customFormat="1" ht="12" customHeight="1">
      <c r="A17" s="32"/>
      <c r="B17" s="33"/>
      <c r="C17" s="32"/>
      <c r="D17" s="27" t="s">
        <v>26</v>
      </c>
      <c r="E17" s="32"/>
      <c r="F17" s="32"/>
      <c r="G17" s="32"/>
      <c r="H17" s="32"/>
      <c r="I17" s="27" t="s">
        <v>24</v>
      </c>
      <c r="J17" s="28" t="str">
        <f>'Rekapitulace stavby'!AN13</f>
        <v>Vyplň údaj</v>
      </c>
      <c r="K17" s="32"/>
      <c r="L17" s="42"/>
      <c r="S17" s="32"/>
      <c r="T17" s="32"/>
      <c r="U17" s="32"/>
      <c r="V17" s="32"/>
      <c r="W17" s="32"/>
      <c r="X17" s="32"/>
      <c r="Y17" s="32"/>
      <c r="Z17" s="32"/>
      <c r="AA17" s="32"/>
      <c r="AB17" s="32"/>
      <c r="AC17" s="32"/>
      <c r="AD17" s="32"/>
      <c r="AE17" s="32"/>
    </row>
    <row r="18" spans="1:31" s="2" customFormat="1" ht="18" customHeight="1">
      <c r="A18" s="32"/>
      <c r="B18" s="33"/>
      <c r="C18" s="32"/>
      <c r="D18" s="32"/>
      <c r="E18" s="244" t="str">
        <f>'Rekapitulace stavby'!E14</f>
        <v>Vyplň údaj</v>
      </c>
      <c r="F18" s="224"/>
      <c r="G18" s="224"/>
      <c r="H18" s="224"/>
      <c r="I18" s="27" t="s">
        <v>25</v>
      </c>
      <c r="J18" s="28" t="str">
        <f>'Rekapitulace stavby'!AN14</f>
        <v>Vyplň údaj</v>
      </c>
      <c r="K18" s="32"/>
      <c r="L18" s="42"/>
      <c r="S18" s="32"/>
      <c r="T18" s="32"/>
      <c r="U18" s="32"/>
      <c r="V18" s="32"/>
      <c r="W18" s="32"/>
      <c r="X18" s="32"/>
      <c r="Y18" s="32"/>
      <c r="Z18" s="32"/>
      <c r="AA18" s="32"/>
      <c r="AB18" s="32"/>
      <c r="AC18" s="32"/>
      <c r="AD18" s="32"/>
      <c r="AE18" s="32"/>
    </row>
    <row r="19" spans="1:31" s="2" customFormat="1" ht="6.95" customHeight="1">
      <c r="A19" s="32"/>
      <c r="B19" s="33"/>
      <c r="C19" s="32"/>
      <c r="D19" s="32"/>
      <c r="E19" s="32"/>
      <c r="F19" s="32"/>
      <c r="G19" s="32"/>
      <c r="H19" s="32"/>
      <c r="I19" s="32"/>
      <c r="J19" s="32"/>
      <c r="K19" s="32"/>
      <c r="L19" s="42"/>
      <c r="S19" s="32"/>
      <c r="T19" s="32"/>
      <c r="U19" s="32"/>
      <c r="V19" s="32"/>
      <c r="W19" s="32"/>
      <c r="X19" s="32"/>
      <c r="Y19" s="32"/>
      <c r="Z19" s="32"/>
      <c r="AA19" s="32"/>
      <c r="AB19" s="32"/>
      <c r="AC19" s="32"/>
      <c r="AD19" s="32"/>
      <c r="AE19" s="32"/>
    </row>
    <row r="20" spans="1:31" s="2" customFormat="1" ht="12" customHeight="1">
      <c r="A20" s="32"/>
      <c r="B20" s="33"/>
      <c r="C20" s="32"/>
      <c r="D20" s="27" t="s">
        <v>28</v>
      </c>
      <c r="E20" s="32"/>
      <c r="F20" s="32"/>
      <c r="G20" s="32"/>
      <c r="H20" s="32"/>
      <c r="I20" s="27" t="s">
        <v>24</v>
      </c>
      <c r="J20" s="25" t="str">
        <f>IF('Rekapitulace stavby'!AN16="","",'Rekapitulace stavby'!AN16)</f>
        <v/>
      </c>
      <c r="K20" s="32"/>
      <c r="L20" s="42"/>
      <c r="S20" s="32"/>
      <c r="T20" s="32"/>
      <c r="U20" s="32"/>
      <c r="V20" s="32"/>
      <c r="W20" s="32"/>
      <c r="X20" s="32"/>
      <c r="Y20" s="32"/>
      <c r="Z20" s="32"/>
      <c r="AA20" s="32"/>
      <c r="AB20" s="32"/>
      <c r="AC20" s="32"/>
      <c r="AD20" s="32"/>
      <c r="AE20" s="32"/>
    </row>
    <row r="21" spans="1:31" s="2" customFormat="1" ht="18" customHeight="1">
      <c r="A21" s="32"/>
      <c r="B21" s="33"/>
      <c r="C21" s="32"/>
      <c r="D21" s="32"/>
      <c r="E21" s="25" t="str">
        <f>IF('Rekapitulace stavby'!E17="","",'Rekapitulace stavby'!E17)</f>
        <v xml:space="preserve"> </v>
      </c>
      <c r="F21" s="32"/>
      <c r="G21" s="32"/>
      <c r="H21" s="32"/>
      <c r="I21" s="27" t="s">
        <v>25</v>
      </c>
      <c r="J21" s="25" t="str">
        <f>IF('Rekapitulace stavby'!AN17="","",'Rekapitulace stavby'!AN17)</f>
        <v/>
      </c>
      <c r="K21" s="32"/>
      <c r="L21" s="42"/>
      <c r="S21" s="32"/>
      <c r="T21" s="32"/>
      <c r="U21" s="32"/>
      <c r="V21" s="32"/>
      <c r="W21" s="32"/>
      <c r="X21" s="32"/>
      <c r="Y21" s="32"/>
      <c r="Z21" s="32"/>
      <c r="AA21" s="32"/>
      <c r="AB21" s="32"/>
      <c r="AC21" s="32"/>
      <c r="AD21" s="32"/>
      <c r="AE21" s="32"/>
    </row>
    <row r="22" spans="1:31" s="2" customFormat="1" ht="6.95" customHeight="1">
      <c r="A22" s="32"/>
      <c r="B22" s="33"/>
      <c r="C22" s="32"/>
      <c r="D22" s="32"/>
      <c r="E22" s="32"/>
      <c r="F22" s="32"/>
      <c r="G22" s="32"/>
      <c r="H22" s="32"/>
      <c r="I22" s="32"/>
      <c r="J22" s="32"/>
      <c r="K22" s="32"/>
      <c r="L22" s="42"/>
      <c r="S22" s="32"/>
      <c r="T22" s="32"/>
      <c r="U22" s="32"/>
      <c r="V22" s="32"/>
      <c r="W22" s="32"/>
      <c r="X22" s="32"/>
      <c r="Y22" s="32"/>
      <c r="Z22" s="32"/>
      <c r="AA22" s="32"/>
      <c r="AB22" s="32"/>
      <c r="AC22" s="32"/>
      <c r="AD22" s="32"/>
      <c r="AE22" s="32"/>
    </row>
    <row r="23" spans="1:31" s="2" customFormat="1" ht="12" customHeight="1">
      <c r="A23" s="32"/>
      <c r="B23" s="33"/>
      <c r="C23" s="32"/>
      <c r="D23" s="27" t="s">
        <v>30</v>
      </c>
      <c r="E23" s="32"/>
      <c r="F23" s="32"/>
      <c r="G23" s="32"/>
      <c r="H23" s="32"/>
      <c r="I23" s="27" t="s">
        <v>24</v>
      </c>
      <c r="J23" s="25" t="str">
        <f>IF('Rekapitulace stavby'!AN19="","",'Rekapitulace stavby'!AN19)</f>
        <v/>
      </c>
      <c r="K23" s="32"/>
      <c r="L23" s="42"/>
      <c r="S23" s="32"/>
      <c r="T23" s="32"/>
      <c r="U23" s="32"/>
      <c r="V23" s="32"/>
      <c r="W23" s="32"/>
      <c r="X23" s="32"/>
      <c r="Y23" s="32"/>
      <c r="Z23" s="32"/>
      <c r="AA23" s="32"/>
      <c r="AB23" s="32"/>
      <c r="AC23" s="32"/>
      <c r="AD23" s="32"/>
      <c r="AE23" s="32"/>
    </row>
    <row r="24" spans="1:31" s="2" customFormat="1" ht="18" customHeight="1">
      <c r="A24" s="32"/>
      <c r="B24" s="33"/>
      <c r="C24" s="32"/>
      <c r="D24" s="32"/>
      <c r="E24" s="25" t="str">
        <f>IF('Rekapitulace stavby'!E20="","",'Rekapitulace stavby'!E20)</f>
        <v xml:space="preserve"> </v>
      </c>
      <c r="F24" s="32"/>
      <c r="G24" s="32"/>
      <c r="H24" s="32"/>
      <c r="I24" s="27" t="s">
        <v>25</v>
      </c>
      <c r="J24" s="25" t="str">
        <f>IF('Rekapitulace stavby'!AN20="","",'Rekapitulace stavby'!AN20)</f>
        <v/>
      </c>
      <c r="K24" s="32"/>
      <c r="L24" s="42"/>
      <c r="S24" s="32"/>
      <c r="T24" s="32"/>
      <c r="U24" s="32"/>
      <c r="V24" s="32"/>
      <c r="W24" s="32"/>
      <c r="X24" s="32"/>
      <c r="Y24" s="32"/>
      <c r="Z24" s="32"/>
      <c r="AA24" s="32"/>
      <c r="AB24" s="32"/>
      <c r="AC24" s="32"/>
      <c r="AD24" s="32"/>
      <c r="AE24" s="32"/>
    </row>
    <row r="25" spans="1:31" s="2" customFormat="1" ht="6.95" customHeight="1">
      <c r="A25" s="32"/>
      <c r="B25" s="33"/>
      <c r="C25" s="32"/>
      <c r="D25" s="32"/>
      <c r="E25" s="32"/>
      <c r="F25" s="32"/>
      <c r="G25" s="32"/>
      <c r="H25" s="32"/>
      <c r="I25" s="32"/>
      <c r="J25" s="32"/>
      <c r="K25" s="32"/>
      <c r="L25" s="42"/>
      <c r="S25" s="32"/>
      <c r="T25" s="32"/>
      <c r="U25" s="32"/>
      <c r="V25" s="32"/>
      <c r="W25" s="32"/>
      <c r="X25" s="32"/>
      <c r="Y25" s="32"/>
      <c r="Z25" s="32"/>
      <c r="AA25" s="32"/>
      <c r="AB25" s="32"/>
      <c r="AC25" s="32"/>
      <c r="AD25" s="32"/>
      <c r="AE25" s="32"/>
    </row>
    <row r="26" spans="1:31" s="2" customFormat="1" ht="12" customHeight="1">
      <c r="A26" s="32"/>
      <c r="B26" s="33"/>
      <c r="C26" s="32"/>
      <c r="D26" s="27" t="s">
        <v>31</v>
      </c>
      <c r="E26" s="32"/>
      <c r="F26" s="32"/>
      <c r="G26" s="32"/>
      <c r="H26" s="32"/>
      <c r="I26" s="32"/>
      <c r="J26" s="32"/>
      <c r="K26" s="32"/>
      <c r="L26" s="42"/>
      <c r="S26" s="32"/>
      <c r="T26" s="32"/>
      <c r="U26" s="32"/>
      <c r="V26" s="32"/>
      <c r="W26" s="32"/>
      <c r="X26" s="32"/>
      <c r="Y26" s="32"/>
      <c r="Z26" s="32"/>
      <c r="AA26" s="32"/>
      <c r="AB26" s="32"/>
      <c r="AC26" s="32"/>
      <c r="AD26" s="32"/>
      <c r="AE26" s="32"/>
    </row>
    <row r="27" spans="1:31" s="8" customFormat="1" ht="16.5" customHeight="1">
      <c r="A27" s="94"/>
      <c r="B27" s="95"/>
      <c r="C27" s="94"/>
      <c r="D27" s="94"/>
      <c r="E27" s="229" t="s">
        <v>1</v>
      </c>
      <c r="F27" s="229"/>
      <c r="G27" s="229"/>
      <c r="H27" s="229"/>
      <c r="I27" s="94"/>
      <c r="J27" s="94"/>
      <c r="K27" s="94"/>
      <c r="L27" s="96"/>
      <c r="S27" s="94"/>
      <c r="T27" s="94"/>
      <c r="U27" s="94"/>
      <c r="V27" s="94"/>
      <c r="W27" s="94"/>
      <c r="X27" s="94"/>
      <c r="Y27" s="94"/>
      <c r="Z27" s="94"/>
      <c r="AA27" s="94"/>
      <c r="AB27" s="94"/>
      <c r="AC27" s="94"/>
      <c r="AD27" s="94"/>
      <c r="AE27" s="94"/>
    </row>
    <row r="28" spans="1:31" s="2" customFormat="1" ht="6.95" customHeight="1">
      <c r="A28" s="32"/>
      <c r="B28" s="33"/>
      <c r="C28" s="32"/>
      <c r="D28" s="32"/>
      <c r="E28" s="32"/>
      <c r="F28" s="32"/>
      <c r="G28" s="32"/>
      <c r="H28" s="32"/>
      <c r="I28" s="32"/>
      <c r="J28" s="32"/>
      <c r="K28" s="32"/>
      <c r="L28" s="42"/>
      <c r="S28" s="32"/>
      <c r="T28" s="32"/>
      <c r="U28" s="32"/>
      <c r="V28" s="32"/>
      <c r="W28" s="32"/>
      <c r="X28" s="32"/>
      <c r="Y28" s="32"/>
      <c r="Z28" s="32"/>
      <c r="AA28" s="32"/>
      <c r="AB28" s="32"/>
      <c r="AC28" s="32"/>
      <c r="AD28" s="32"/>
      <c r="AE28" s="32"/>
    </row>
    <row r="29" spans="1:31" s="2" customFormat="1" ht="6.95" customHeight="1">
      <c r="A29" s="32"/>
      <c r="B29" s="33"/>
      <c r="C29" s="32"/>
      <c r="D29" s="66"/>
      <c r="E29" s="66"/>
      <c r="F29" s="66"/>
      <c r="G29" s="66"/>
      <c r="H29" s="66"/>
      <c r="I29" s="66"/>
      <c r="J29" s="66"/>
      <c r="K29" s="66"/>
      <c r="L29" s="42"/>
      <c r="S29" s="32"/>
      <c r="T29" s="32"/>
      <c r="U29" s="32"/>
      <c r="V29" s="32"/>
      <c r="W29" s="32"/>
      <c r="X29" s="32"/>
      <c r="Y29" s="32"/>
      <c r="Z29" s="32"/>
      <c r="AA29" s="32"/>
      <c r="AB29" s="32"/>
      <c r="AC29" s="32"/>
      <c r="AD29" s="32"/>
      <c r="AE29" s="32"/>
    </row>
    <row r="30" spans="1:31" s="2" customFormat="1" ht="25.35" customHeight="1">
      <c r="A30" s="32"/>
      <c r="B30" s="33"/>
      <c r="C30" s="32"/>
      <c r="D30" s="97" t="s">
        <v>32</v>
      </c>
      <c r="E30" s="32"/>
      <c r="F30" s="32"/>
      <c r="G30" s="32"/>
      <c r="H30" s="32"/>
      <c r="I30" s="32"/>
      <c r="J30" s="71">
        <f>ROUND(J120,2)</f>
        <v>0</v>
      </c>
      <c r="K30" s="32"/>
      <c r="L30" s="42"/>
      <c r="S30" s="32"/>
      <c r="T30" s="32"/>
      <c r="U30" s="32"/>
      <c r="V30" s="32"/>
      <c r="W30" s="32"/>
      <c r="X30" s="32"/>
      <c r="Y30" s="32"/>
      <c r="Z30" s="32"/>
      <c r="AA30" s="32"/>
      <c r="AB30" s="32"/>
      <c r="AC30" s="32"/>
      <c r="AD30" s="32"/>
      <c r="AE30" s="32"/>
    </row>
    <row r="31" spans="1:31" s="2" customFormat="1" ht="6.95" customHeight="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14.45" customHeight="1">
      <c r="A32" s="32"/>
      <c r="B32" s="33"/>
      <c r="C32" s="32"/>
      <c r="D32" s="32"/>
      <c r="E32" s="32"/>
      <c r="F32" s="36" t="s">
        <v>34</v>
      </c>
      <c r="G32" s="32"/>
      <c r="H32" s="32"/>
      <c r="I32" s="36" t="s">
        <v>33</v>
      </c>
      <c r="J32" s="36" t="s">
        <v>35</v>
      </c>
      <c r="K32" s="32"/>
      <c r="L32" s="42"/>
      <c r="S32" s="32"/>
      <c r="T32" s="32"/>
      <c r="U32" s="32"/>
      <c r="V32" s="32"/>
      <c r="W32" s="32"/>
      <c r="X32" s="32"/>
      <c r="Y32" s="32"/>
      <c r="Z32" s="32"/>
      <c r="AA32" s="32"/>
      <c r="AB32" s="32"/>
      <c r="AC32" s="32"/>
      <c r="AD32" s="32"/>
      <c r="AE32" s="32"/>
    </row>
    <row r="33" spans="1:31" s="2" customFormat="1" ht="14.45" customHeight="1">
      <c r="A33" s="32"/>
      <c r="B33" s="33"/>
      <c r="C33" s="32"/>
      <c r="D33" s="98" t="s">
        <v>36</v>
      </c>
      <c r="E33" s="27" t="s">
        <v>37</v>
      </c>
      <c r="F33" s="99">
        <f>ROUND((SUM(BE120:BE184)),2)</f>
        <v>0</v>
      </c>
      <c r="G33" s="32"/>
      <c r="H33" s="32"/>
      <c r="I33" s="100">
        <v>0.21</v>
      </c>
      <c r="J33" s="99">
        <f>ROUND(((SUM(BE120:BE184))*I33),2)</f>
        <v>0</v>
      </c>
      <c r="K33" s="32"/>
      <c r="L33" s="42"/>
      <c r="S33" s="32"/>
      <c r="T33" s="32"/>
      <c r="U33" s="32"/>
      <c r="V33" s="32"/>
      <c r="W33" s="32"/>
      <c r="X33" s="32"/>
      <c r="Y33" s="32"/>
      <c r="Z33" s="32"/>
      <c r="AA33" s="32"/>
      <c r="AB33" s="32"/>
      <c r="AC33" s="32"/>
      <c r="AD33" s="32"/>
      <c r="AE33" s="32"/>
    </row>
    <row r="34" spans="1:31" s="2" customFormat="1" ht="14.45" customHeight="1">
      <c r="A34" s="32"/>
      <c r="B34" s="33"/>
      <c r="C34" s="32"/>
      <c r="D34" s="32"/>
      <c r="E34" s="27" t="s">
        <v>38</v>
      </c>
      <c r="F34" s="99">
        <f>ROUND((SUM(BF120:BF184)),2)</f>
        <v>0</v>
      </c>
      <c r="G34" s="32"/>
      <c r="H34" s="32"/>
      <c r="I34" s="100">
        <v>0.15</v>
      </c>
      <c r="J34" s="99">
        <f>ROUND(((SUM(BF120:BF184))*I34),2)</f>
        <v>0</v>
      </c>
      <c r="K34" s="32"/>
      <c r="L34" s="42"/>
      <c r="S34" s="32"/>
      <c r="T34" s="32"/>
      <c r="U34" s="32"/>
      <c r="V34" s="32"/>
      <c r="W34" s="32"/>
      <c r="X34" s="32"/>
      <c r="Y34" s="32"/>
      <c r="Z34" s="32"/>
      <c r="AA34" s="32"/>
      <c r="AB34" s="32"/>
      <c r="AC34" s="32"/>
      <c r="AD34" s="32"/>
      <c r="AE34" s="32"/>
    </row>
    <row r="35" spans="1:31" s="2" customFormat="1" ht="14.45" customHeight="1" hidden="1">
      <c r="A35" s="32"/>
      <c r="B35" s="33"/>
      <c r="C35" s="32"/>
      <c r="D35" s="32"/>
      <c r="E35" s="27" t="s">
        <v>39</v>
      </c>
      <c r="F35" s="99">
        <f>ROUND((SUM(BG120:BG184)),2)</f>
        <v>0</v>
      </c>
      <c r="G35" s="32"/>
      <c r="H35" s="32"/>
      <c r="I35" s="100">
        <v>0.21</v>
      </c>
      <c r="J35" s="99">
        <f>0</f>
        <v>0</v>
      </c>
      <c r="K35" s="32"/>
      <c r="L35" s="42"/>
      <c r="S35" s="32"/>
      <c r="T35" s="32"/>
      <c r="U35" s="32"/>
      <c r="V35" s="32"/>
      <c r="W35" s="32"/>
      <c r="X35" s="32"/>
      <c r="Y35" s="32"/>
      <c r="Z35" s="32"/>
      <c r="AA35" s="32"/>
      <c r="AB35" s="32"/>
      <c r="AC35" s="32"/>
      <c r="AD35" s="32"/>
      <c r="AE35" s="32"/>
    </row>
    <row r="36" spans="1:31" s="2" customFormat="1" ht="14.45" customHeight="1" hidden="1">
      <c r="A36" s="32"/>
      <c r="B36" s="33"/>
      <c r="C36" s="32"/>
      <c r="D36" s="32"/>
      <c r="E36" s="27" t="s">
        <v>40</v>
      </c>
      <c r="F36" s="99">
        <f>ROUND((SUM(BH120:BH184)),2)</f>
        <v>0</v>
      </c>
      <c r="G36" s="32"/>
      <c r="H36" s="32"/>
      <c r="I36" s="100">
        <v>0.15</v>
      </c>
      <c r="J36" s="99">
        <f>0</f>
        <v>0</v>
      </c>
      <c r="K36" s="32"/>
      <c r="L36" s="42"/>
      <c r="S36" s="32"/>
      <c r="T36" s="32"/>
      <c r="U36" s="32"/>
      <c r="V36" s="32"/>
      <c r="W36" s="32"/>
      <c r="X36" s="32"/>
      <c r="Y36" s="32"/>
      <c r="Z36" s="32"/>
      <c r="AA36" s="32"/>
      <c r="AB36" s="32"/>
      <c r="AC36" s="32"/>
      <c r="AD36" s="32"/>
      <c r="AE36" s="32"/>
    </row>
    <row r="37" spans="1:31" s="2" customFormat="1" ht="14.45" customHeight="1" hidden="1">
      <c r="A37" s="32"/>
      <c r="B37" s="33"/>
      <c r="C37" s="32"/>
      <c r="D37" s="32"/>
      <c r="E37" s="27" t="s">
        <v>41</v>
      </c>
      <c r="F37" s="99">
        <f>ROUND((SUM(BI120:BI184)),2)</f>
        <v>0</v>
      </c>
      <c r="G37" s="32"/>
      <c r="H37" s="32"/>
      <c r="I37" s="100">
        <v>0</v>
      </c>
      <c r="J37" s="99">
        <f>0</f>
        <v>0</v>
      </c>
      <c r="K37" s="32"/>
      <c r="L37" s="42"/>
      <c r="S37" s="32"/>
      <c r="T37" s="32"/>
      <c r="U37" s="32"/>
      <c r="V37" s="32"/>
      <c r="W37" s="32"/>
      <c r="X37" s="32"/>
      <c r="Y37" s="32"/>
      <c r="Z37" s="32"/>
      <c r="AA37" s="32"/>
      <c r="AB37" s="32"/>
      <c r="AC37" s="32"/>
      <c r="AD37" s="32"/>
      <c r="AE37" s="32"/>
    </row>
    <row r="38" spans="1:31" s="2" customFormat="1" ht="6.95" customHeight="1">
      <c r="A38" s="32"/>
      <c r="B38" s="33"/>
      <c r="C38" s="32"/>
      <c r="D38" s="32"/>
      <c r="E38" s="32"/>
      <c r="F38" s="32"/>
      <c r="G38" s="32"/>
      <c r="H38" s="32"/>
      <c r="I38" s="32"/>
      <c r="J38" s="32"/>
      <c r="K38" s="32"/>
      <c r="L38" s="42"/>
      <c r="S38" s="32"/>
      <c r="T38" s="32"/>
      <c r="U38" s="32"/>
      <c r="V38" s="32"/>
      <c r="W38" s="32"/>
      <c r="X38" s="32"/>
      <c r="Y38" s="32"/>
      <c r="Z38" s="32"/>
      <c r="AA38" s="32"/>
      <c r="AB38" s="32"/>
      <c r="AC38" s="32"/>
      <c r="AD38" s="32"/>
      <c r="AE38" s="32"/>
    </row>
    <row r="39" spans="1:31" s="2" customFormat="1" ht="25.35" customHeight="1">
      <c r="A39" s="32"/>
      <c r="B39" s="33"/>
      <c r="C39" s="101"/>
      <c r="D39" s="102" t="s">
        <v>42</v>
      </c>
      <c r="E39" s="60"/>
      <c r="F39" s="60"/>
      <c r="G39" s="103" t="s">
        <v>43</v>
      </c>
      <c r="H39" s="104" t="s">
        <v>44</v>
      </c>
      <c r="I39" s="60"/>
      <c r="J39" s="105">
        <f>SUM(J30:J37)</f>
        <v>0</v>
      </c>
      <c r="K39" s="106"/>
      <c r="L39" s="42"/>
      <c r="S39" s="32"/>
      <c r="T39" s="32"/>
      <c r="U39" s="32"/>
      <c r="V39" s="32"/>
      <c r="W39" s="32"/>
      <c r="X39" s="32"/>
      <c r="Y39" s="32"/>
      <c r="Z39" s="32"/>
      <c r="AA39" s="32"/>
      <c r="AB39" s="32"/>
      <c r="AC39" s="32"/>
      <c r="AD39" s="32"/>
      <c r="AE39" s="32"/>
    </row>
    <row r="40" spans="1:31" s="2" customFormat="1" ht="14.45" customHeight="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2:12" s="1" customFormat="1" ht="14.45" customHeight="1">
      <c r="B41" s="20"/>
      <c r="L41" s="20"/>
    </row>
    <row r="42" spans="2:12" s="1" customFormat="1" ht="14.45" customHeight="1">
      <c r="B42" s="20"/>
      <c r="L42" s="20"/>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42"/>
      <c r="D50" s="43" t="s">
        <v>45</v>
      </c>
      <c r="E50" s="44"/>
      <c r="F50" s="44"/>
      <c r="G50" s="43" t="s">
        <v>46</v>
      </c>
      <c r="H50" s="44"/>
      <c r="I50" s="44"/>
      <c r="J50" s="44"/>
      <c r="K50" s="44"/>
      <c r="L50" s="4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1:31" s="2" customFormat="1" ht="12">
      <c r="A61" s="32"/>
      <c r="B61" s="33"/>
      <c r="C61" s="32"/>
      <c r="D61" s="45" t="s">
        <v>47</v>
      </c>
      <c r="E61" s="35"/>
      <c r="F61" s="107" t="s">
        <v>48</v>
      </c>
      <c r="G61" s="45" t="s">
        <v>47</v>
      </c>
      <c r="H61" s="35"/>
      <c r="I61" s="35"/>
      <c r="J61" s="108" t="s">
        <v>48</v>
      </c>
      <c r="K61" s="35"/>
      <c r="L61" s="42"/>
      <c r="S61" s="32"/>
      <c r="T61" s="32"/>
      <c r="U61" s="32"/>
      <c r="V61" s="32"/>
      <c r="W61" s="32"/>
      <c r="X61" s="32"/>
      <c r="Y61" s="32"/>
      <c r="Z61" s="32"/>
      <c r="AA61" s="32"/>
      <c r="AB61" s="32"/>
      <c r="AC61" s="32"/>
      <c r="AD61" s="32"/>
      <c r="AE61" s="32"/>
    </row>
    <row r="62" spans="2:12" ht="11.25">
      <c r="B62" s="20"/>
      <c r="L62" s="20"/>
    </row>
    <row r="63" spans="2:12" ht="11.25">
      <c r="B63" s="20"/>
      <c r="L63" s="20"/>
    </row>
    <row r="64" spans="2:12" ht="11.25">
      <c r="B64" s="20"/>
      <c r="L64" s="20"/>
    </row>
    <row r="65" spans="1:31" s="2" customFormat="1" ht="12">
      <c r="A65" s="32"/>
      <c r="B65" s="33"/>
      <c r="C65" s="32"/>
      <c r="D65" s="43" t="s">
        <v>49</v>
      </c>
      <c r="E65" s="46"/>
      <c r="F65" s="46"/>
      <c r="G65" s="43" t="s">
        <v>50</v>
      </c>
      <c r="H65" s="46"/>
      <c r="I65" s="46"/>
      <c r="J65" s="46"/>
      <c r="K65" s="46"/>
      <c r="L65" s="42"/>
      <c r="S65" s="32"/>
      <c r="T65" s="32"/>
      <c r="U65" s="32"/>
      <c r="V65" s="32"/>
      <c r="W65" s="32"/>
      <c r="X65" s="32"/>
      <c r="Y65" s="32"/>
      <c r="Z65" s="32"/>
      <c r="AA65" s="32"/>
      <c r="AB65" s="32"/>
      <c r="AC65" s="32"/>
      <c r="AD65" s="32"/>
      <c r="AE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1:31" s="2" customFormat="1" ht="12">
      <c r="A76" s="32"/>
      <c r="B76" s="33"/>
      <c r="C76" s="32"/>
      <c r="D76" s="45" t="s">
        <v>47</v>
      </c>
      <c r="E76" s="35"/>
      <c r="F76" s="107" t="s">
        <v>48</v>
      </c>
      <c r="G76" s="45" t="s">
        <v>47</v>
      </c>
      <c r="H76" s="35"/>
      <c r="I76" s="35"/>
      <c r="J76" s="108" t="s">
        <v>48</v>
      </c>
      <c r="K76" s="35"/>
      <c r="L76" s="42"/>
      <c r="S76" s="32"/>
      <c r="T76" s="32"/>
      <c r="U76" s="32"/>
      <c r="V76" s="32"/>
      <c r="W76" s="32"/>
      <c r="X76" s="32"/>
      <c r="Y76" s="32"/>
      <c r="Z76" s="32"/>
      <c r="AA76" s="32"/>
      <c r="AB76" s="32"/>
      <c r="AC76" s="32"/>
      <c r="AD76" s="32"/>
      <c r="AE76" s="32"/>
    </row>
    <row r="77" spans="1:31" s="2" customFormat="1" ht="14.45" customHeight="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81" spans="1:31" s="2" customFormat="1" ht="6.95" customHeight="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5" customHeight="1">
      <c r="A82" s="32"/>
      <c r="B82" s="33"/>
      <c r="C82" s="21" t="s">
        <v>104</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5" customHeight="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16.5" customHeight="1">
      <c r="A85" s="32"/>
      <c r="B85" s="33"/>
      <c r="C85" s="32"/>
      <c r="D85" s="32"/>
      <c r="E85" s="241" t="str">
        <f>E7</f>
        <v>Oprava trati v úseku Luka nad Jihavou-Jihlava, II.etapa</v>
      </c>
      <c r="F85" s="242"/>
      <c r="G85" s="242"/>
      <c r="H85" s="242"/>
      <c r="I85" s="32"/>
      <c r="J85" s="32"/>
      <c r="K85" s="32"/>
      <c r="L85" s="42"/>
      <c r="S85" s="32"/>
      <c r="T85" s="32"/>
      <c r="U85" s="32"/>
      <c r="V85" s="32"/>
      <c r="W85" s="32"/>
      <c r="X85" s="32"/>
      <c r="Y85" s="32"/>
      <c r="Z85" s="32"/>
      <c r="AA85" s="32"/>
      <c r="AB85" s="32"/>
      <c r="AC85" s="32"/>
      <c r="AD85" s="32"/>
      <c r="AE85" s="32"/>
    </row>
    <row r="86" spans="1:31" s="2" customFormat="1" ht="12" customHeight="1">
      <c r="A86" s="32"/>
      <c r="B86" s="33"/>
      <c r="C86" s="27" t="s">
        <v>102</v>
      </c>
      <c r="D86" s="32"/>
      <c r="E86" s="32"/>
      <c r="F86" s="32"/>
      <c r="G86" s="32"/>
      <c r="H86" s="32"/>
      <c r="I86" s="32"/>
      <c r="J86" s="32"/>
      <c r="K86" s="32"/>
      <c r="L86" s="42"/>
      <c r="S86" s="32"/>
      <c r="T86" s="32"/>
      <c r="U86" s="32"/>
      <c r="V86" s="32"/>
      <c r="W86" s="32"/>
      <c r="X86" s="32"/>
      <c r="Y86" s="32"/>
      <c r="Z86" s="32"/>
      <c r="AA86" s="32"/>
      <c r="AB86" s="32"/>
      <c r="AC86" s="32"/>
      <c r="AD86" s="32"/>
      <c r="AE86" s="32"/>
    </row>
    <row r="87" spans="1:31" s="2" customFormat="1" ht="16.5" customHeight="1">
      <c r="A87" s="32"/>
      <c r="B87" s="33"/>
      <c r="C87" s="32"/>
      <c r="D87" s="32"/>
      <c r="E87" s="202" t="str">
        <f>E9</f>
        <v>2023-9-3 - SO 14-01.05 Výstroj trati v km 195,000-198,301</v>
      </c>
      <c r="F87" s="243"/>
      <c r="G87" s="243"/>
      <c r="H87" s="243"/>
      <c r="I87" s="32"/>
      <c r="J87" s="32"/>
      <c r="K87" s="32"/>
      <c r="L87" s="42"/>
      <c r="S87" s="32"/>
      <c r="T87" s="32"/>
      <c r="U87" s="32"/>
      <c r="V87" s="32"/>
      <c r="W87" s="32"/>
      <c r="X87" s="32"/>
      <c r="Y87" s="32"/>
      <c r="Z87" s="32"/>
      <c r="AA87" s="32"/>
      <c r="AB87" s="32"/>
      <c r="AC87" s="32"/>
      <c r="AD87" s="32"/>
      <c r="AE87" s="32"/>
    </row>
    <row r="88" spans="1:31" s="2" customFormat="1" ht="6.95" customHeight="1">
      <c r="A88" s="32"/>
      <c r="B88" s="33"/>
      <c r="C88" s="32"/>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12" customHeight="1">
      <c r="A89" s="32"/>
      <c r="B89" s="33"/>
      <c r="C89" s="27" t="s">
        <v>20</v>
      </c>
      <c r="D89" s="32"/>
      <c r="E89" s="32"/>
      <c r="F89" s="25" t="str">
        <f>F12</f>
        <v xml:space="preserve"> </v>
      </c>
      <c r="G89" s="32"/>
      <c r="H89" s="32"/>
      <c r="I89" s="27" t="s">
        <v>22</v>
      </c>
      <c r="J89" s="55" t="str">
        <f>IF(J12="","",J12)</f>
        <v>Vyplň údaj</v>
      </c>
      <c r="K89" s="32"/>
      <c r="L89" s="42"/>
      <c r="S89" s="32"/>
      <c r="T89" s="32"/>
      <c r="U89" s="32"/>
      <c r="V89" s="32"/>
      <c r="W89" s="32"/>
      <c r="X89" s="32"/>
      <c r="Y89" s="32"/>
      <c r="Z89" s="32"/>
      <c r="AA89" s="32"/>
      <c r="AB89" s="32"/>
      <c r="AC89" s="32"/>
      <c r="AD89" s="32"/>
      <c r="AE89" s="32"/>
    </row>
    <row r="90" spans="1:31" s="2" customFormat="1" ht="6.95" customHeight="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15.2" customHeight="1">
      <c r="A91" s="32"/>
      <c r="B91" s="33"/>
      <c r="C91" s="27" t="s">
        <v>23</v>
      </c>
      <c r="D91" s="32"/>
      <c r="E91" s="32"/>
      <c r="F91" s="25" t="str">
        <f>E15</f>
        <v xml:space="preserve"> </v>
      </c>
      <c r="G91" s="32"/>
      <c r="H91" s="32"/>
      <c r="I91" s="27" t="s">
        <v>28</v>
      </c>
      <c r="J91" s="30" t="str">
        <f>E21</f>
        <v xml:space="preserve"> </v>
      </c>
      <c r="K91" s="32"/>
      <c r="L91" s="42"/>
      <c r="S91" s="32"/>
      <c r="T91" s="32"/>
      <c r="U91" s="32"/>
      <c r="V91" s="32"/>
      <c r="W91" s="32"/>
      <c r="X91" s="32"/>
      <c r="Y91" s="32"/>
      <c r="Z91" s="32"/>
      <c r="AA91" s="32"/>
      <c r="AB91" s="32"/>
      <c r="AC91" s="32"/>
      <c r="AD91" s="32"/>
      <c r="AE91" s="32"/>
    </row>
    <row r="92" spans="1:31" s="2" customFormat="1" ht="15.2" customHeight="1">
      <c r="A92" s="32"/>
      <c r="B92" s="33"/>
      <c r="C92" s="27" t="s">
        <v>26</v>
      </c>
      <c r="D92" s="32"/>
      <c r="E92" s="32"/>
      <c r="F92" s="25" t="str">
        <f>IF(E18="","",E18)</f>
        <v>Vyplň údaj</v>
      </c>
      <c r="G92" s="32"/>
      <c r="H92" s="32"/>
      <c r="I92" s="27" t="s">
        <v>30</v>
      </c>
      <c r="J92" s="30" t="str">
        <f>E24</f>
        <v xml:space="preserve"> </v>
      </c>
      <c r="K92" s="32"/>
      <c r="L92" s="42"/>
      <c r="S92" s="32"/>
      <c r="T92" s="32"/>
      <c r="U92" s="32"/>
      <c r="V92" s="32"/>
      <c r="W92" s="32"/>
      <c r="X92" s="32"/>
      <c r="Y92" s="32"/>
      <c r="Z92" s="32"/>
      <c r="AA92" s="32"/>
      <c r="AB92" s="32"/>
      <c r="AC92" s="32"/>
      <c r="AD92" s="32"/>
      <c r="AE92" s="32"/>
    </row>
    <row r="93" spans="1:31" s="2" customFormat="1" ht="10.35" customHeight="1">
      <c r="A93" s="32"/>
      <c r="B93" s="33"/>
      <c r="C93" s="32"/>
      <c r="D93" s="32"/>
      <c r="E93" s="32"/>
      <c r="F93" s="32"/>
      <c r="G93" s="32"/>
      <c r="H93" s="32"/>
      <c r="I93" s="32"/>
      <c r="J93" s="32"/>
      <c r="K93" s="32"/>
      <c r="L93" s="42"/>
      <c r="S93" s="32"/>
      <c r="T93" s="32"/>
      <c r="U93" s="32"/>
      <c r="V93" s="32"/>
      <c r="W93" s="32"/>
      <c r="X93" s="32"/>
      <c r="Y93" s="32"/>
      <c r="Z93" s="32"/>
      <c r="AA93" s="32"/>
      <c r="AB93" s="32"/>
      <c r="AC93" s="32"/>
      <c r="AD93" s="32"/>
      <c r="AE93" s="32"/>
    </row>
    <row r="94" spans="1:31" s="2" customFormat="1" ht="29.25" customHeight="1">
      <c r="A94" s="32"/>
      <c r="B94" s="33"/>
      <c r="C94" s="109" t="s">
        <v>105</v>
      </c>
      <c r="D94" s="101"/>
      <c r="E94" s="101"/>
      <c r="F94" s="101"/>
      <c r="G94" s="101"/>
      <c r="H94" s="101"/>
      <c r="I94" s="101"/>
      <c r="J94" s="110" t="s">
        <v>106</v>
      </c>
      <c r="K94" s="101"/>
      <c r="L94" s="42"/>
      <c r="S94" s="32"/>
      <c r="T94" s="32"/>
      <c r="U94" s="32"/>
      <c r="V94" s="32"/>
      <c r="W94" s="32"/>
      <c r="X94" s="32"/>
      <c r="Y94" s="32"/>
      <c r="Z94" s="32"/>
      <c r="AA94" s="32"/>
      <c r="AB94" s="32"/>
      <c r="AC94" s="32"/>
      <c r="AD94" s="32"/>
      <c r="AE94" s="32"/>
    </row>
    <row r="95" spans="1:31" s="2" customFormat="1" ht="10.35" customHeight="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47" s="2" customFormat="1" ht="22.9" customHeight="1">
      <c r="A96" s="32"/>
      <c r="B96" s="33"/>
      <c r="C96" s="111" t="s">
        <v>107</v>
      </c>
      <c r="D96" s="32"/>
      <c r="E96" s="32"/>
      <c r="F96" s="32"/>
      <c r="G96" s="32"/>
      <c r="H96" s="32"/>
      <c r="I96" s="32"/>
      <c r="J96" s="71">
        <f>J120</f>
        <v>0</v>
      </c>
      <c r="K96" s="32"/>
      <c r="L96" s="42"/>
      <c r="S96" s="32"/>
      <c r="T96" s="32"/>
      <c r="U96" s="32"/>
      <c r="V96" s="32"/>
      <c r="W96" s="32"/>
      <c r="X96" s="32"/>
      <c r="Y96" s="32"/>
      <c r="Z96" s="32"/>
      <c r="AA96" s="32"/>
      <c r="AB96" s="32"/>
      <c r="AC96" s="32"/>
      <c r="AD96" s="32"/>
      <c r="AE96" s="32"/>
      <c r="AU96" s="17" t="s">
        <v>108</v>
      </c>
    </row>
    <row r="97" spans="2:12" s="9" customFormat="1" ht="24.95" customHeight="1">
      <c r="B97" s="112"/>
      <c r="D97" s="113" t="s">
        <v>109</v>
      </c>
      <c r="E97" s="114"/>
      <c r="F97" s="114"/>
      <c r="G97" s="114"/>
      <c r="H97" s="114"/>
      <c r="I97" s="114"/>
      <c r="J97" s="115">
        <f>J121</f>
        <v>0</v>
      </c>
      <c r="L97" s="112"/>
    </row>
    <row r="98" spans="2:12" s="10" customFormat="1" ht="19.9" customHeight="1">
      <c r="B98" s="116"/>
      <c r="D98" s="117" t="s">
        <v>110</v>
      </c>
      <c r="E98" s="118"/>
      <c r="F98" s="118"/>
      <c r="G98" s="118"/>
      <c r="H98" s="118"/>
      <c r="I98" s="118"/>
      <c r="J98" s="119">
        <f>J122</f>
        <v>0</v>
      </c>
      <c r="L98" s="116"/>
    </row>
    <row r="99" spans="2:12" s="9" customFormat="1" ht="24.95" customHeight="1">
      <c r="B99" s="112"/>
      <c r="D99" s="113" t="s">
        <v>111</v>
      </c>
      <c r="E99" s="114"/>
      <c r="F99" s="114"/>
      <c r="G99" s="114"/>
      <c r="H99" s="114"/>
      <c r="I99" s="114"/>
      <c r="J99" s="115">
        <f>J167</f>
        <v>0</v>
      </c>
      <c r="L99" s="112"/>
    </row>
    <row r="100" spans="2:12" s="9" customFormat="1" ht="24.95" customHeight="1">
      <c r="B100" s="112"/>
      <c r="D100" s="113" t="s">
        <v>112</v>
      </c>
      <c r="E100" s="114"/>
      <c r="F100" s="114"/>
      <c r="G100" s="114"/>
      <c r="H100" s="114"/>
      <c r="I100" s="114"/>
      <c r="J100" s="115">
        <f>J181</f>
        <v>0</v>
      </c>
      <c r="L100" s="112"/>
    </row>
    <row r="101" spans="1:31" s="2" customFormat="1" ht="21.75" customHeight="1">
      <c r="A101" s="32"/>
      <c r="B101" s="33"/>
      <c r="C101" s="32"/>
      <c r="D101" s="32"/>
      <c r="E101" s="32"/>
      <c r="F101" s="32"/>
      <c r="G101" s="32"/>
      <c r="H101" s="32"/>
      <c r="I101" s="32"/>
      <c r="J101" s="32"/>
      <c r="K101" s="32"/>
      <c r="L101" s="42"/>
      <c r="S101" s="32"/>
      <c r="T101" s="32"/>
      <c r="U101" s="32"/>
      <c r="V101" s="32"/>
      <c r="W101" s="32"/>
      <c r="X101" s="32"/>
      <c r="Y101" s="32"/>
      <c r="Z101" s="32"/>
      <c r="AA101" s="32"/>
      <c r="AB101" s="32"/>
      <c r="AC101" s="32"/>
      <c r="AD101" s="32"/>
      <c r="AE101" s="32"/>
    </row>
    <row r="102" spans="1:31" s="2" customFormat="1" ht="6.95" customHeight="1">
      <c r="A102" s="32"/>
      <c r="B102" s="47"/>
      <c r="C102" s="48"/>
      <c r="D102" s="48"/>
      <c r="E102" s="48"/>
      <c r="F102" s="48"/>
      <c r="G102" s="48"/>
      <c r="H102" s="48"/>
      <c r="I102" s="48"/>
      <c r="J102" s="48"/>
      <c r="K102" s="48"/>
      <c r="L102" s="42"/>
      <c r="S102" s="32"/>
      <c r="T102" s="32"/>
      <c r="U102" s="32"/>
      <c r="V102" s="32"/>
      <c r="W102" s="32"/>
      <c r="X102" s="32"/>
      <c r="Y102" s="32"/>
      <c r="Z102" s="32"/>
      <c r="AA102" s="32"/>
      <c r="AB102" s="32"/>
      <c r="AC102" s="32"/>
      <c r="AD102" s="32"/>
      <c r="AE102" s="32"/>
    </row>
    <row r="106" spans="1:31" s="2" customFormat="1" ht="6.95" customHeight="1">
      <c r="A106" s="32"/>
      <c r="B106" s="49"/>
      <c r="C106" s="50"/>
      <c r="D106" s="50"/>
      <c r="E106" s="50"/>
      <c r="F106" s="50"/>
      <c r="G106" s="50"/>
      <c r="H106" s="50"/>
      <c r="I106" s="50"/>
      <c r="J106" s="50"/>
      <c r="K106" s="50"/>
      <c r="L106" s="42"/>
      <c r="S106" s="32"/>
      <c r="T106" s="32"/>
      <c r="U106" s="32"/>
      <c r="V106" s="32"/>
      <c r="W106" s="32"/>
      <c r="X106" s="32"/>
      <c r="Y106" s="32"/>
      <c r="Z106" s="32"/>
      <c r="AA106" s="32"/>
      <c r="AB106" s="32"/>
      <c r="AC106" s="32"/>
      <c r="AD106" s="32"/>
      <c r="AE106" s="32"/>
    </row>
    <row r="107" spans="1:31" s="2" customFormat="1" ht="24.95" customHeight="1">
      <c r="A107" s="32"/>
      <c r="B107" s="33"/>
      <c r="C107" s="21" t="s">
        <v>113</v>
      </c>
      <c r="D107" s="32"/>
      <c r="E107" s="32"/>
      <c r="F107" s="32"/>
      <c r="G107" s="32"/>
      <c r="H107" s="32"/>
      <c r="I107" s="32"/>
      <c r="J107" s="32"/>
      <c r="K107" s="32"/>
      <c r="L107" s="42"/>
      <c r="S107" s="32"/>
      <c r="T107" s="32"/>
      <c r="U107" s="32"/>
      <c r="V107" s="32"/>
      <c r="W107" s="32"/>
      <c r="X107" s="32"/>
      <c r="Y107" s="32"/>
      <c r="Z107" s="32"/>
      <c r="AA107" s="32"/>
      <c r="AB107" s="32"/>
      <c r="AC107" s="32"/>
      <c r="AD107" s="32"/>
      <c r="AE107" s="32"/>
    </row>
    <row r="108" spans="1:31" s="2" customFormat="1" ht="6.95" customHeight="1">
      <c r="A108" s="32"/>
      <c r="B108" s="33"/>
      <c r="C108" s="32"/>
      <c r="D108" s="32"/>
      <c r="E108" s="32"/>
      <c r="F108" s="32"/>
      <c r="G108" s="32"/>
      <c r="H108" s="32"/>
      <c r="I108" s="32"/>
      <c r="J108" s="32"/>
      <c r="K108" s="32"/>
      <c r="L108" s="42"/>
      <c r="S108" s="32"/>
      <c r="T108" s="32"/>
      <c r="U108" s="32"/>
      <c r="V108" s="32"/>
      <c r="W108" s="32"/>
      <c r="X108" s="32"/>
      <c r="Y108" s="32"/>
      <c r="Z108" s="32"/>
      <c r="AA108" s="32"/>
      <c r="AB108" s="32"/>
      <c r="AC108" s="32"/>
      <c r="AD108" s="32"/>
      <c r="AE108" s="32"/>
    </row>
    <row r="109" spans="1:31" s="2" customFormat="1" ht="12" customHeight="1">
      <c r="A109" s="32"/>
      <c r="B109" s="33"/>
      <c r="C109" s="27" t="s">
        <v>16</v>
      </c>
      <c r="D109" s="32"/>
      <c r="E109" s="32"/>
      <c r="F109" s="32"/>
      <c r="G109" s="32"/>
      <c r="H109" s="32"/>
      <c r="I109" s="32"/>
      <c r="J109" s="32"/>
      <c r="K109" s="32"/>
      <c r="L109" s="42"/>
      <c r="S109" s="32"/>
      <c r="T109" s="32"/>
      <c r="U109" s="32"/>
      <c r="V109" s="32"/>
      <c r="W109" s="32"/>
      <c r="X109" s="32"/>
      <c r="Y109" s="32"/>
      <c r="Z109" s="32"/>
      <c r="AA109" s="32"/>
      <c r="AB109" s="32"/>
      <c r="AC109" s="32"/>
      <c r="AD109" s="32"/>
      <c r="AE109" s="32"/>
    </row>
    <row r="110" spans="1:31" s="2" customFormat="1" ht="16.5" customHeight="1">
      <c r="A110" s="32"/>
      <c r="B110" s="33"/>
      <c r="C110" s="32"/>
      <c r="D110" s="32"/>
      <c r="E110" s="241" t="str">
        <f>E7</f>
        <v>Oprava trati v úseku Luka nad Jihavou-Jihlava, II.etapa</v>
      </c>
      <c r="F110" s="242"/>
      <c r="G110" s="242"/>
      <c r="H110" s="242"/>
      <c r="I110" s="32"/>
      <c r="J110" s="32"/>
      <c r="K110" s="32"/>
      <c r="L110" s="42"/>
      <c r="S110" s="32"/>
      <c r="T110" s="32"/>
      <c r="U110" s="32"/>
      <c r="V110" s="32"/>
      <c r="W110" s="32"/>
      <c r="X110" s="32"/>
      <c r="Y110" s="32"/>
      <c r="Z110" s="32"/>
      <c r="AA110" s="32"/>
      <c r="AB110" s="32"/>
      <c r="AC110" s="32"/>
      <c r="AD110" s="32"/>
      <c r="AE110" s="32"/>
    </row>
    <row r="111" spans="1:31" s="2" customFormat="1" ht="12" customHeight="1">
      <c r="A111" s="32"/>
      <c r="B111" s="33"/>
      <c r="C111" s="27" t="s">
        <v>102</v>
      </c>
      <c r="D111" s="32"/>
      <c r="E111" s="32"/>
      <c r="F111" s="32"/>
      <c r="G111" s="32"/>
      <c r="H111" s="32"/>
      <c r="I111" s="32"/>
      <c r="J111" s="32"/>
      <c r="K111" s="32"/>
      <c r="L111" s="42"/>
      <c r="S111" s="32"/>
      <c r="T111" s="32"/>
      <c r="U111" s="32"/>
      <c r="V111" s="32"/>
      <c r="W111" s="32"/>
      <c r="X111" s="32"/>
      <c r="Y111" s="32"/>
      <c r="Z111" s="32"/>
      <c r="AA111" s="32"/>
      <c r="AB111" s="32"/>
      <c r="AC111" s="32"/>
      <c r="AD111" s="32"/>
      <c r="AE111" s="32"/>
    </row>
    <row r="112" spans="1:31" s="2" customFormat="1" ht="16.5" customHeight="1">
      <c r="A112" s="32"/>
      <c r="B112" s="33"/>
      <c r="C112" s="32"/>
      <c r="D112" s="32"/>
      <c r="E112" s="202" t="str">
        <f>E9</f>
        <v>2023-9-3 - SO 14-01.05 Výstroj trati v km 195,000-198,301</v>
      </c>
      <c r="F112" s="243"/>
      <c r="G112" s="243"/>
      <c r="H112" s="243"/>
      <c r="I112" s="32"/>
      <c r="J112" s="32"/>
      <c r="K112" s="32"/>
      <c r="L112" s="42"/>
      <c r="S112" s="32"/>
      <c r="T112" s="32"/>
      <c r="U112" s="32"/>
      <c r="V112" s="32"/>
      <c r="W112" s="32"/>
      <c r="X112" s="32"/>
      <c r="Y112" s="32"/>
      <c r="Z112" s="32"/>
      <c r="AA112" s="32"/>
      <c r="AB112" s="32"/>
      <c r="AC112" s="32"/>
      <c r="AD112" s="32"/>
      <c r="AE112" s="32"/>
    </row>
    <row r="113" spans="1:31" s="2" customFormat="1" ht="6.95" customHeight="1">
      <c r="A113" s="32"/>
      <c r="B113" s="33"/>
      <c r="C113" s="32"/>
      <c r="D113" s="32"/>
      <c r="E113" s="32"/>
      <c r="F113" s="32"/>
      <c r="G113" s="32"/>
      <c r="H113" s="32"/>
      <c r="I113" s="32"/>
      <c r="J113" s="32"/>
      <c r="K113" s="32"/>
      <c r="L113" s="42"/>
      <c r="S113" s="32"/>
      <c r="T113" s="32"/>
      <c r="U113" s="32"/>
      <c r="V113" s="32"/>
      <c r="W113" s="32"/>
      <c r="X113" s="32"/>
      <c r="Y113" s="32"/>
      <c r="Z113" s="32"/>
      <c r="AA113" s="32"/>
      <c r="AB113" s="32"/>
      <c r="AC113" s="32"/>
      <c r="AD113" s="32"/>
      <c r="AE113" s="32"/>
    </row>
    <row r="114" spans="1:31" s="2" customFormat="1" ht="12" customHeight="1">
      <c r="A114" s="32"/>
      <c r="B114" s="33"/>
      <c r="C114" s="27" t="s">
        <v>20</v>
      </c>
      <c r="D114" s="32"/>
      <c r="E114" s="32"/>
      <c r="F114" s="25" t="str">
        <f>F12</f>
        <v xml:space="preserve"> </v>
      </c>
      <c r="G114" s="32"/>
      <c r="H114" s="32"/>
      <c r="I114" s="27" t="s">
        <v>22</v>
      </c>
      <c r="J114" s="55" t="str">
        <f>IF(J12="","",J12)</f>
        <v>Vyplň údaj</v>
      </c>
      <c r="K114" s="32"/>
      <c r="L114" s="42"/>
      <c r="S114" s="32"/>
      <c r="T114" s="32"/>
      <c r="U114" s="32"/>
      <c r="V114" s="32"/>
      <c r="W114" s="32"/>
      <c r="X114" s="32"/>
      <c r="Y114" s="32"/>
      <c r="Z114" s="32"/>
      <c r="AA114" s="32"/>
      <c r="AB114" s="32"/>
      <c r="AC114" s="32"/>
      <c r="AD114" s="32"/>
      <c r="AE114" s="32"/>
    </row>
    <row r="115" spans="1:31" s="2" customFormat="1" ht="6.95" customHeight="1">
      <c r="A115" s="32"/>
      <c r="B115" s="33"/>
      <c r="C115" s="32"/>
      <c r="D115" s="32"/>
      <c r="E115" s="32"/>
      <c r="F115" s="32"/>
      <c r="G115" s="32"/>
      <c r="H115" s="32"/>
      <c r="I115" s="32"/>
      <c r="J115" s="32"/>
      <c r="K115" s="32"/>
      <c r="L115" s="42"/>
      <c r="S115" s="32"/>
      <c r="T115" s="32"/>
      <c r="U115" s="32"/>
      <c r="V115" s="32"/>
      <c r="W115" s="32"/>
      <c r="X115" s="32"/>
      <c r="Y115" s="32"/>
      <c r="Z115" s="32"/>
      <c r="AA115" s="32"/>
      <c r="AB115" s="32"/>
      <c r="AC115" s="32"/>
      <c r="AD115" s="32"/>
      <c r="AE115" s="32"/>
    </row>
    <row r="116" spans="1:31" s="2" customFormat="1" ht="15.2" customHeight="1">
      <c r="A116" s="32"/>
      <c r="B116" s="33"/>
      <c r="C116" s="27" t="s">
        <v>23</v>
      </c>
      <c r="D116" s="32"/>
      <c r="E116" s="32"/>
      <c r="F116" s="25" t="str">
        <f>E15</f>
        <v xml:space="preserve"> </v>
      </c>
      <c r="G116" s="32"/>
      <c r="H116" s="32"/>
      <c r="I116" s="27" t="s">
        <v>28</v>
      </c>
      <c r="J116" s="30" t="str">
        <f>E21</f>
        <v xml:space="preserve"> </v>
      </c>
      <c r="K116" s="32"/>
      <c r="L116" s="42"/>
      <c r="S116" s="32"/>
      <c r="T116" s="32"/>
      <c r="U116" s="32"/>
      <c r="V116" s="32"/>
      <c r="W116" s="32"/>
      <c r="X116" s="32"/>
      <c r="Y116" s="32"/>
      <c r="Z116" s="32"/>
      <c r="AA116" s="32"/>
      <c r="AB116" s="32"/>
      <c r="AC116" s="32"/>
      <c r="AD116" s="32"/>
      <c r="AE116" s="32"/>
    </row>
    <row r="117" spans="1:31" s="2" customFormat="1" ht="15.2" customHeight="1">
      <c r="A117" s="32"/>
      <c r="B117" s="33"/>
      <c r="C117" s="27" t="s">
        <v>26</v>
      </c>
      <c r="D117" s="32"/>
      <c r="E117" s="32"/>
      <c r="F117" s="25" t="str">
        <f>IF(E18="","",E18)</f>
        <v>Vyplň údaj</v>
      </c>
      <c r="G117" s="32"/>
      <c r="H117" s="32"/>
      <c r="I117" s="27" t="s">
        <v>30</v>
      </c>
      <c r="J117" s="30" t="str">
        <f>E24</f>
        <v xml:space="preserve"> </v>
      </c>
      <c r="K117" s="32"/>
      <c r="L117" s="42"/>
      <c r="S117" s="32"/>
      <c r="T117" s="32"/>
      <c r="U117" s="32"/>
      <c r="V117" s="32"/>
      <c r="W117" s="32"/>
      <c r="X117" s="32"/>
      <c r="Y117" s="32"/>
      <c r="Z117" s="32"/>
      <c r="AA117" s="32"/>
      <c r="AB117" s="32"/>
      <c r="AC117" s="32"/>
      <c r="AD117" s="32"/>
      <c r="AE117" s="32"/>
    </row>
    <row r="118" spans="1:31" s="2" customFormat="1" ht="10.35" customHeight="1">
      <c r="A118" s="32"/>
      <c r="B118" s="33"/>
      <c r="C118" s="32"/>
      <c r="D118" s="32"/>
      <c r="E118" s="32"/>
      <c r="F118" s="32"/>
      <c r="G118" s="32"/>
      <c r="H118" s="32"/>
      <c r="I118" s="32"/>
      <c r="J118" s="32"/>
      <c r="K118" s="32"/>
      <c r="L118" s="42"/>
      <c r="S118" s="32"/>
      <c r="T118" s="32"/>
      <c r="U118" s="32"/>
      <c r="V118" s="32"/>
      <c r="W118" s="32"/>
      <c r="X118" s="32"/>
      <c r="Y118" s="32"/>
      <c r="Z118" s="32"/>
      <c r="AA118" s="32"/>
      <c r="AB118" s="32"/>
      <c r="AC118" s="32"/>
      <c r="AD118" s="32"/>
      <c r="AE118" s="32"/>
    </row>
    <row r="119" spans="1:31" s="11" customFormat="1" ht="29.25" customHeight="1">
      <c r="A119" s="120"/>
      <c r="B119" s="121"/>
      <c r="C119" s="122" t="s">
        <v>114</v>
      </c>
      <c r="D119" s="123" t="s">
        <v>57</v>
      </c>
      <c r="E119" s="123" t="s">
        <v>53</v>
      </c>
      <c r="F119" s="123" t="s">
        <v>54</v>
      </c>
      <c r="G119" s="123" t="s">
        <v>115</v>
      </c>
      <c r="H119" s="123" t="s">
        <v>116</v>
      </c>
      <c r="I119" s="123" t="s">
        <v>117</v>
      </c>
      <c r="J119" s="124" t="s">
        <v>106</v>
      </c>
      <c r="K119" s="125" t="s">
        <v>118</v>
      </c>
      <c r="L119" s="126"/>
      <c r="M119" s="62" t="s">
        <v>1</v>
      </c>
      <c r="N119" s="63" t="s">
        <v>36</v>
      </c>
      <c r="O119" s="63" t="s">
        <v>119</v>
      </c>
      <c r="P119" s="63" t="s">
        <v>120</v>
      </c>
      <c r="Q119" s="63" t="s">
        <v>121</v>
      </c>
      <c r="R119" s="63" t="s">
        <v>122</v>
      </c>
      <c r="S119" s="63" t="s">
        <v>123</v>
      </c>
      <c r="T119" s="64" t="s">
        <v>124</v>
      </c>
      <c r="U119" s="120"/>
      <c r="V119" s="120"/>
      <c r="W119" s="120"/>
      <c r="X119" s="120"/>
      <c r="Y119" s="120"/>
      <c r="Z119" s="120"/>
      <c r="AA119" s="120"/>
      <c r="AB119" s="120"/>
      <c r="AC119" s="120"/>
      <c r="AD119" s="120"/>
      <c r="AE119" s="120"/>
    </row>
    <row r="120" spans="1:63" s="2" customFormat="1" ht="22.9" customHeight="1">
      <c r="A120" s="32"/>
      <c r="B120" s="33"/>
      <c r="C120" s="69" t="s">
        <v>125</v>
      </c>
      <c r="D120" s="32"/>
      <c r="E120" s="32"/>
      <c r="F120" s="32"/>
      <c r="G120" s="32"/>
      <c r="H120" s="32"/>
      <c r="I120" s="32"/>
      <c r="J120" s="127">
        <f>BK120</f>
        <v>0</v>
      </c>
      <c r="K120" s="32"/>
      <c r="L120" s="33"/>
      <c r="M120" s="65"/>
      <c r="N120" s="56"/>
      <c r="O120" s="66"/>
      <c r="P120" s="128">
        <f>P121+P167+P181</f>
        <v>0</v>
      </c>
      <c r="Q120" s="66"/>
      <c r="R120" s="128">
        <f>R121+R167+R181</f>
        <v>0</v>
      </c>
      <c r="S120" s="66"/>
      <c r="T120" s="129">
        <f>T121+T167+T181</f>
        <v>0</v>
      </c>
      <c r="U120" s="32"/>
      <c r="V120" s="32"/>
      <c r="W120" s="32"/>
      <c r="X120" s="32"/>
      <c r="Y120" s="32"/>
      <c r="Z120" s="32"/>
      <c r="AA120" s="32"/>
      <c r="AB120" s="32"/>
      <c r="AC120" s="32"/>
      <c r="AD120" s="32"/>
      <c r="AE120" s="32"/>
      <c r="AT120" s="17" t="s">
        <v>71</v>
      </c>
      <c r="AU120" s="17" t="s">
        <v>108</v>
      </c>
      <c r="BK120" s="130">
        <f>BK121+BK167+BK181</f>
        <v>0</v>
      </c>
    </row>
    <row r="121" spans="2:63" s="12" customFormat="1" ht="25.9" customHeight="1">
      <c r="B121" s="131"/>
      <c r="D121" s="132" t="s">
        <v>71</v>
      </c>
      <c r="E121" s="133" t="s">
        <v>126</v>
      </c>
      <c r="F121" s="133" t="s">
        <v>127</v>
      </c>
      <c r="I121" s="134"/>
      <c r="J121" s="135">
        <f>BK121</f>
        <v>0</v>
      </c>
      <c r="L121" s="131"/>
      <c r="M121" s="136"/>
      <c r="N121" s="137"/>
      <c r="O121" s="137"/>
      <c r="P121" s="138">
        <f>P122</f>
        <v>0</v>
      </c>
      <c r="Q121" s="137"/>
      <c r="R121" s="138">
        <f>R122</f>
        <v>0</v>
      </c>
      <c r="S121" s="137"/>
      <c r="T121" s="139">
        <f>T122</f>
        <v>0</v>
      </c>
      <c r="AR121" s="132" t="s">
        <v>80</v>
      </c>
      <c r="AT121" s="140" t="s">
        <v>71</v>
      </c>
      <c r="AU121" s="140" t="s">
        <v>72</v>
      </c>
      <c r="AY121" s="132" t="s">
        <v>128</v>
      </c>
      <c r="BK121" s="141">
        <f>BK122</f>
        <v>0</v>
      </c>
    </row>
    <row r="122" spans="2:63" s="12" customFormat="1" ht="22.9" customHeight="1">
      <c r="B122" s="131"/>
      <c r="D122" s="132" t="s">
        <v>71</v>
      </c>
      <c r="E122" s="142" t="s">
        <v>129</v>
      </c>
      <c r="F122" s="142" t="s">
        <v>130</v>
      </c>
      <c r="I122" s="134"/>
      <c r="J122" s="143">
        <f>BK122</f>
        <v>0</v>
      </c>
      <c r="L122" s="131"/>
      <c r="M122" s="136"/>
      <c r="N122" s="137"/>
      <c r="O122" s="137"/>
      <c r="P122" s="138">
        <f>SUM(P123:P166)</f>
        <v>0</v>
      </c>
      <c r="Q122" s="137"/>
      <c r="R122" s="138">
        <f>SUM(R123:R166)</f>
        <v>0</v>
      </c>
      <c r="S122" s="137"/>
      <c r="T122" s="139">
        <f>SUM(T123:T166)</f>
        <v>0</v>
      </c>
      <c r="AR122" s="132" t="s">
        <v>80</v>
      </c>
      <c r="AT122" s="140" t="s">
        <v>71</v>
      </c>
      <c r="AU122" s="140" t="s">
        <v>80</v>
      </c>
      <c r="AY122" s="132" t="s">
        <v>128</v>
      </c>
      <c r="BK122" s="141">
        <f>SUM(BK123:BK166)</f>
        <v>0</v>
      </c>
    </row>
    <row r="123" spans="1:65" s="2" customFormat="1" ht="16.5" customHeight="1">
      <c r="A123" s="32"/>
      <c r="B123" s="144"/>
      <c r="C123" s="145" t="s">
        <v>80</v>
      </c>
      <c r="D123" s="145" t="s">
        <v>131</v>
      </c>
      <c r="E123" s="146" t="s">
        <v>506</v>
      </c>
      <c r="F123" s="147" t="s">
        <v>507</v>
      </c>
      <c r="G123" s="148" t="s">
        <v>185</v>
      </c>
      <c r="H123" s="149">
        <v>11</v>
      </c>
      <c r="I123" s="150"/>
      <c r="J123" s="151">
        <f aca="true" t="shared" si="0" ref="J123:J151">ROUND(I123*H123,2)</f>
        <v>0</v>
      </c>
      <c r="K123" s="152"/>
      <c r="L123" s="33"/>
      <c r="M123" s="153" t="s">
        <v>1</v>
      </c>
      <c r="N123" s="154" t="s">
        <v>37</v>
      </c>
      <c r="O123" s="58"/>
      <c r="P123" s="155">
        <f aca="true" t="shared" si="1" ref="P123:P151">O123*H123</f>
        <v>0</v>
      </c>
      <c r="Q123" s="155">
        <v>0</v>
      </c>
      <c r="R123" s="155">
        <f aca="true" t="shared" si="2" ref="R123:R151">Q123*H123</f>
        <v>0</v>
      </c>
      <c r="S123" s="155">
        <v>0</v>
      </c>
      <c r="T123" s="156">
        <f aca="true" t="shared" si="3" ref="T123:T151">S123*H123</f>
        <v>0</v>
      </c>
      <c r="U123" s="32"/>
      <c r="V123" s="32"/>
      <c r="W123" s="32"/>
      <c r="X123" s="32"/>
      <c r="Y123" s="32"/>
      <c r="Z123" s="32"/>
      <c r="AA123" s="32"/>
      <c r="AB123" s="32"/>
      <c r="AC123" s="32"/>
      <c r="AD123" s="32"/>
      <c r="AE123" s="32"/>
      <c r="AR123" s="157" t="s">
        <v>135</v>
      </c>
      <c r="AT123" s="157" t="s">
        <v>131</v>
      </c>
      <c r="AU123" s="157" t="s">
        <v>82</v>
      </c>
      <c r="AY123" s="17" t="s">
        <v>128</v>
      </c>
      <c r="BE123" s="158">
        <f aca="true" t="shared" si="4" ref="BE123:BE151">IF(N123="základní",J123,0)</f>
        <v>0</v>
      </c>
      <c r="BF123" s="158">
        <f aca="true" t="shared" si="5" ref="BF123:BF151">IF(N123="snížená",J123,0)</f>
        <v>0</v>
      </c>
      <c r="BG123" s="158">
        <f aca="true" t="shared" si="6" ref="BG123:BG151">IF(N123="zákl. přenesená",J123,0)</f>
        <v>0</v>
      </c>
      <c r="BH123" s="158">
        <f aca="true" t="shared" si="7" ref="BH123:BH151">IF(N123="sníž. přenesená",J123,0)</f>
        <v>0</v>
      </c>
      <c r="BI123" s="158">
        <f aca="true" t="shared" si="8" ref="BI123:BI151">IF(N123="nulová",J123,0)</f>
        <v>0</v>
      </c>
      <c r="BJ123" s="17" t="s">
        <v>80</v>
      </c>
      <c r="BK123" s="158">
        <f aca="true" t="shared" si="9" ref="BK123:BK151">ROUND(I123*H123,2)</f>
        <v>0</v>
      </c>
      <c r="BL123" s="17" t="s">
        <v>135</v>
      </c>
      <c r="BM123" s="157" t="s">
        <v>508</v>
      </c>
    </row>
    <row r="124" spans="1:65" s="2" customFormat="1" ht="16.5" customHeight="1">
      <c r="A124" s="32"/>
      <c r="B124" s="144"/>
      <c r="C124" s="145" t="s">
        <v>82</v>
      </c>
      <c r="D124" s="145" t="s">
        <v>131</v>
      </c>
      <c r="E124" s="146" t="s">
        <v>509</v>
      </c>
      <c r="F124" s="147" t="s">
        <v>510</v>
      </c>
      <c r="G124" s="148" t="s">
        <v>185</v>
      </c>
      <c r="H124" s="149">
        <v>2</v>
      </c>
      <c r="I124" s="150"/>
      <c r="J124" s="151">
        <f t="shared" si="0"/>
        <v>0</v>
      </c>
      <c r="K124" s="152"/>
      <c r="L124" s="33"/>
      <c r="M124" s="153" t="s">
        <v>1</v>
      </c>
      <c r="N124" s="154" t="s">
        <v>37</v>
      </c>
      <c r="O124" s="58"/>
      <c r="P124" s="155">
        <f t="shared" si="1"/>
        <v>0</v>
      </c>
      <c r="Q124" s="155">
        <v>0</v>
      </c>
      <c r="R124" s="155">
        <f t="shared" si="2"/>
        <v>0</v>
      </c>
      <c r="S124" s="155">
        <v>0</v>
      </c>
      <c r="T124" s="156">
        <f t="shared" si="3"/>
        <v>0</v>
      </c>
      <c r="U124" s="32"/>
      <c r="V124" s="32"/>
      <c r="W124" s="32"/>
      <c r="X124" s="32"/>
      <c r="Y124" s="32"/>
      <c r="Z124" s="32"/>
      <c r="AA124" s="32"/>
      <c r="AB124" s="32"/>
      <c r="AC124" s="32"/>
      <c r="AD124" s="32"/>
      <c r="AE124" s="32"/>
      <c r="AR124" s="157" t="s">
        <v>135</v>
      </c>
      <c r="AT124" s="157" t="s">
        <v>131</v>
      </c>
      <c r="AU124" s="157" t="s">
        <v>82</v>
      </c>
      <c r="AY124" s="17" t="s">
        <v>128</v>
      </c>
      <c r="BE124" s="158">
        <f t="shared" si="4"/>
        <v>0</v>
      </c>
      <c r="BF124" s="158">
        <f t="shared" si="5"/>
        <v>0</v>
      </c>
      <c r="BG124" s="158">
        <f t="shared" si="6"/>
        <v>0</v>
      </c>
      <c r="BH124" s="158">
        <f t="shared" si="7"/>
        <v>0</v>
      </c>
      <c r="BI124" s="158">
        <f t="shared" si="8"/>
        <v>0</v>
      </c>
      <c r="BJ124" s="17" t="s">
        <v>80</v>
      </c>
      <c r="BK124" s="158">
        <f t="shared" si="9"/>
        <v>0</v>
      </c>
      <c r="BL124" s="17" t="s">
        <v>135</v>
      </c>
      <c r="BM124" s="157" t="s">
        <v>511</v>
      </c>
    </row>
    <row r="125" spans="1:65" s="2" customFormat="1" ht="16.5" customHeight="1">
      <c r="A125" s="32"/>
      <c r="B125" s="144"/>
      <c r="C125" s="145" t="s">
        <v>144</v>
      </c>
      <c r="D125" s="145" t="s">
        <v>131</v>
      </c>
      <c r="E125" s="146" t="s">
        <v>512</v>
      </c>
      <c r="F125" s="147" t="s">
        <v>513</v>
      </c>
      <c r="G125" s="148" t="s">
        <v>185</v>
      </c>
      <c r="H125" s="149">
        <v>16</v>
      </c>
      <c r="I125" s="150"/>
      <c r="J125" s="151">
        <f t="shared" si="0"/>
        <v>0</v>
      </c>
      <c r="K125" s="152"/>
      <c r="L125" s="33"/>
      <c r="M125" s="153" t="s">
        <v>1</v>
      </c>
      <c r="N125" s="154" t="s">
        <v>37</v>
      </c>
      <c r="O125" s="58"/>
      <c r="P125" s="155">
        <f t="shared" si="1"/>
        <v>0</v>
      </c>
      <c r="Q125" s="155">
        <v>0</v>
      </c>
      <c r="R125" s="155">
        <f t="shared" si="2"/>
        <v>0</v>
      </c>
      <c r="S125" s="155">
        <v>0</v>
      </c>
      <c r="T125" s="156">
        <f t="shared" si="3"/>
        <v>0</v>
      </c>
      <c r="U125" s="32"/>
      <c r="V125" s="32"/>
      <c r="W125" s="32"/>
      <c r="X125" s="32"/>
      <c r="Y125" s="32"/>
      <c r="Z125" s="32"/>
      <c r="AA125" s="32"/>
      <c r="AB125" s="32"/>
      <c r="AC125" s="32"/>
      <c r="AD125" s="32"/>
      <c r="AE125" s="32"/>
      <c r="AR125" s="157" t="s">
        <v>135</v>
      </c>
      <c r="AT125" s="157" t="s">
        <v>131</v>
      </c>
      <c r="AU125" s="157" t="s">
        <v>82</v>
      </c>
      <c r="AY125" s="17" t="s">
        <v>128</v>
      </c>
      <c r="BE125" s="158">
        <f t="shared" si="4"/>
        <v>0</v>
      </c>
      <c r="BF125" s="158">
        <f t="shared" si="5"/>
        <v>0</v>
      </c>
      <c r="BG125" s="158">
        <f t="shared" si="6"/>
        <v>0</v>
      </c>
      <c r="BH125" s="158">
        <f t="shared" si="7"/>
        <v>0</v>
      </c>
      <c r="BI125" s="158">
        <f t="shared" si="8"/>
        <v>0</v>
      </c>
      <c r="BJ125" s="17" t="s">
        <v>80</v>
      </c>
      <c r="BK125" s="158">
        <f t="shared" si="9"/>
        <v>0</v>
      </c>
      <c r="BL125" s="17" t="s">
        <v>135</v>
      </c>
      <c r="BM125" s="157" t="s">
        <v>514</v>
      </c>
    </row>
    <row r="126" spans="1:65" s="2" customFormat="1" ht="24.2" customHeight="1">
      <c r="A126" s="32"/>
      <c r="B126" s="144"/>
      <c r="C126" s="145" t="s">
        <v>135</v>
      </c>
      <c r="D126" s="145" t="s">
        <v>131</v>
      </c>
      <c r="E126" s="146" t="s">
        <v>515</v>
      </c>
      <c r="F126" s="147" t="s">
        <v>516</v>
      </c>
      <c r="G126" s="148" t="s">
        <v>185</v>
      </c>
      <c r="H126" s="149">
        <v>7</v>
      </c>
      <c r="I126" s="150"/>
      <c r="J126" s="151">
        <f t="shared" si="0"/>
        <v>0</v>
      </c>
      <c r="K126" s="152"/>
      <c r="L126" s="33"/>
      <c r="M126" s="153" t="s">
        <v>1</v>
      </c>
      <c r="N126" s="154" t="s">
        <v>37</v>
      </c>
      <c r="O126" s="58"/>
      <c r="P126" s="155">
        <f t="shared" si="1"/>
        <v>0</v>
      </c>
      <c r="Q126" s="155">
        <v>0</v>
      </c>
      <c r="R126" s="155">
        <f t="shared" si="2"/>
        <v>0</v>
      </c>
      <c r="S126" s="155">
        <v>0</v>
      </c>
      <c r="T126" s="156">
        <f t="shared" si="3"/>
        <v>0</v>
      </c>
      <c r="U126" s="32"/>
      <c r="V126" s="32"/>
      <c r="W126" s="32"/>
      <c r="X126" s="32"/>
      <c r="Y126" s="32"/>
      <c r="Z126" s="32"/>
      <c r="AA126" s="32"/>
      <c r="AB126" s="32"/>
      <c r="AC126" s="32"/>
      <c r="AD126" s="32"/>
      <c r="AE126" s="32"/>
      <c r="AR126" s="157" t="s">
        <v>135</v>
      </c>
      <c r="AT126" s="157" t="s">
        <v>131</v>
      </c>
      <c r="AU126" s="157" t="s">
        <v>82</v>
      </c>
      <c r="AY126" s="17" t="s">
        <v>128</v>
      </c>
      <c r="BE126" s="158">
        <f t="shared" si="4"/>
        <v>0</v>
      </c>
      <c r="BF126" s="158">
        <f t="shared" si="5"/>
        <v>0</v>
      </c>
      <c r="BG126" s="158">
        <f t="shared" si="6"/>
        <v>0</v>
      </c>
      <c r="BH126" s="158">
        <f t="shared" si="7"/>
        <v>0</v>
      </c>
      <c r="BI126" s="158">
        <f t="shared" si="8"/>
        <v>0</v>
      </c>
      <c r="BJ126" s="17" t="s">
        <v>80</v>
      </c>
      <c r="BK126" s="158">
        <f t="shared" si="9"/>
        <v>0</v>
      </c>
      <c r="BL126" s="17" t="s">
        <v>135</v>
      </c>
      <c r="BM126" s="157" t="s">
        <v>517</v>
      </c>
    </row>
    <row r="127" spans="1:65" s="2" customFormat="1" ht="21.75" customHeight="1">
      <c r="A127" s="32"/>
      <c r="B127" s="144"/>
      <c r="C127" s="145" t="s">
        <v>129</v>
      </c>
      <c r="D127" s="145" t="s">
        <v>131</v>
      </c>
      <c r="E127" s="146" t="s">
        <v>518</v>
      </c>
      <c r="F127" s="147" t="s">
        <v>519</v>
      </c>
      <c r="G127" s="148" t="s">
        <v>185</v>
      </c>
      <c r="H127" s="149">
        <v>1</v>
      </c>
      <c r="I127" s="150"/>
      <c r="J127" s="151">
        <f t="shared" si="0"/>
        <v>0</v>
      </c>
      <c r="K127" s="152"/>
      <c r="L127" s="33"/>
      <c r="M127" s="153" t="s">
        <v>1</v>
      </c>
      <c r="N127" s="154" t="s">
        <v>37</v>
      </c>
      <c r="O127" s="58"/>
      <c r="P127" s="155">
        <f t="shared" si="1"/>
        <v>0</v>
      </c>
      <c r="Q127" s="155">
        <v>0</v>
      </c>
      <c r="R127" s="155">
        <f t="shared" si="2"/>
        <v>0</v>
      </c>
      <c r="S127" s="155">
        <v>0</v>
      </c>
      <c r="T127" s="156">
        <f t="shared" si="3"/>
        <v>0</v>
      </c>
      <c r="U127" s="32"/>
      <c r="V127" s="32"/>
      <c r="W127" s="32"/>
      <c r="X127" s="32"/>
      <c r="Y127" s="32"/>
      <c r="Z127" s="32"/>
      <c r="AA127" s="32"/>
      <c r="AB127" s="32"/>
      <c r="AC127" s="32"/>
      <c r="AD127" s="32"/>
      <c r="AE127" s="32"/>
      <c r="AR127" s="157" t="s">
        <v>135</v>
      </c>
      <c r="AT127" s="157" t="s">
        <v>131</v>
      </c>
      <c r="AU127" s="157" t="s">
        <v>82</v>
      </c>
      <c r="AY127" s="17" t="s">
        <v>128</v>
      </c>
      <c r="BE127" s="158">
        <f t="shared" si="4"/>
        <v>0</v>
      </c>
      <c r="BF127" s="158">
        <f t="shared" si="5"/>
        <v>0</v>
      </c>
      <c r="BG127" s="158">
        <f t="shared" si="6"/>
        <v>0</v>
      </c>
      <c r="BH127" s="158">
        <f t="shared" si="7"/>
        <v>0</v>
      </c>
      <c r="BI127" s="158">
        <f t="shared" si="8"/>
        <v>0</v>
      </c>
      <c r="BJ127" s="17" t="s">
        <v>80</v>
      </c>
      <c r="BK127" s="158">
        <f t="shared" si="9"/>
        <v>0</v>
      </c>
      <c r="BL127" s="17" t="s">
        <v>135</v>
      </c>
      <c r="BM127" s="157" t="s">
        <v>520</v>
      </c>
    </row>
    <row r="128" spans="1:65" s="2" customFormat="1" ht="21.75" customHeight="1">
      <c r="A128" s="32"/>
      <c r="B128" s="144"/>
      <c r="C128" s="145" t="s">
        <v>157</v>
      </c>
      <c r="D128" s="145" t="s">
        <v>131</v>
      </c>
      <c r="E128" s="146" t="s">
        <v>521</v>
      </c>
      <c r="F128" s="147" t="s">
        <v>522</v>
      </c>
      <c r="G128" s="148" t="s">
        <v>185</v>
      </c>
      <c r="H128" s="149">
        <v>1</v>
      </c>
      <c r="I128" s="150"/>
      <c r="J128" s="151">
        <f t="shared" si="0"/>
        <v>0</v>
      </c>
      <c r="K128" s="152"/>
      <c r="L128" s="33"/>
      <c r="M128" s="153" t="s">
        <v>1</v>
      </c>
      <c r="N128" s="154" t="s">
        <v>37</v>
      </c>
      <c r="O128" s="58"/>
      <c r="P128" s="155">
        <f t="shared" si="1"/>
        <v>0</v>
      </c>
      <c r="Q128" s="155">
        <v>0</v>
      </c>
      <c r="R128" s="155">
        <f t="shared" si="2"/>
        <v>0</v>
      </c>
      <c r="S128" s="155">
        <v>0</v>
      </c>
      <c r="T128" s="156">
        <f t="shared" si="3"/>
        <v>0</v>
      </c>
      <c r="U128" s="32"/>
      <c r="V128" s="32"/>
      <c r="W128" s="32"/>
      <c r="X128" s="32"/>
      <c r="Y128" s="32"/>
      <c r="Z128" s="32"/>
      <c r="AA128" s="32"/>
      <c r="AB128" s="32"/>
      <c r="AC128" s="32"/>
      <c r="AD128" s="32"/>
      <c r="AE128" s="32"/>
      <c r="AR128" s="157" t="s">
        <v>135</v>
      </c>
      <c r="AT128" s="157" t="s">
        <v>131</v>
      </c>
      <c r="AU128" s="157" t="s">
        <v>82</v>
      </c>
      <c r="AY128" s="17" t="s">
        <v>128</v>
      </c>
      <c r="BE128" s="158">
        <f t="shared" si="4"/>
        <v>0</v>
      </c>
      <c r="BF128" s="158">
        <f t="shared" si="5"/>
        <v>0</v>
      </c>
      <c r="BG128" s="158">
        <f t="shared" si="6"/>
        <v>0</v>
      </c>
      <c r="BH128" s="158">
        <f t="shared" si="7"/>
        <v>0</v>
      </c>
      <c r="BI128" s="158">
        <f t="shared" si="8"/>
        <v>0</v>
      </c>
      <c r="BJ128" s="17" t="s">
        <v>80</v>
      </c>
      <c r="BK128" s="158">
        <f t="shared" si="9"/>
        <v>0</v>
      </c>
      <c r="BL128" s="17" t="s">
        <v>135</v>
      </c>
      <c r="BM128" s="157" t="s">
        <v>523</v>
      </c>
    </row>
    <row r="129" spans="1:65" s="2" customFormat="1" ht="21.75" customHeight="1">
      <c r="A129" s="32"/>
      <c r="B129" s="144"/>
      <c r="C129" s="145" t="s">
        <v>163</v>
      </c>
      <c r="D129" s="145" t="s">
        <v>131</v>
      </c>
      <c r="E129" s="146" t="s">
        <v>524</v>
      </c>
      <c r="F129" s="147" t="s">
        <v>525</v>
      </c>
      <c r="G129" s="148" t="s">
        <v>185</v>
      </c>
      <c r="H129" s="149">
        <v>22</v>
      </c>
      <c r="I129" s="150"/>
      <c r="J129" s="151">
        <f t="shared" si="0"/>
        <v>0</v>
      </c>
      <c r="K129" s="152"/>
      <c r="L129" s="33"/>
      <c r="M129" s="153" t="s">
        <v>1</v>
      </c>
      <c r="N129" s="154" t="s">
        <v>37</v>
      </c>
      <c r="O129" s="58"/>
      <c r="P129" s="155">
        <f t="shared" si="1"/>
        <v>0</v>
      </c>
      <c r="Q129" s="155">
        <v>0</v>
      </c>
      <c r="R129" s="155">
        <f t="shared" si="2"/>
        <v>0</v>
      </c>
      <c r="S129" s="155">
        <v>0</v>
      </c>
      <c r="T129" s="156">
        <f t="shared" si="3"/>
        <v>0</v>
      </c>
      <c r="U129" s="32"/>
      <c r="V129" s="32"/>
      <c r="W129" s="32"/>
      <c r="X129" s="32"/>
      <c r="Y129" s="32"/>
      <c r="Z129" s="32"/>
      <c r="AA129" s="32"/>
      <c r="AB129" s="32"/>
      <c r="AC129" s="32"/>
      <c r="AD129" s="32"/>
      <c r="AE129" s="32"/>
      <c r="AR129" s="157" t="s">
        <v>135</v>
      </c>
      <c r="AT129" s="157" t="s">
        <v>131</v>
      </c>
      <c r="AU129" s="157" t="s">
        <v>82</v>
      </c>
      <c r="AY129" s="17" t="s">
        <v>128</v>
      </c>
      <c r="BE129" s="158">
        <f t="shared" si="4"/>
        <v>0</v>
      </c>
      <c r="BF129" s="158">
        <f t="shared" si="5"/>
        <v>0</v>
      </c>
      <c r="BG129" s="158">
        <f t="shared" si="6"/>
        <v>0</v>
      </c>
      <c r="BH129" s="158">
        <f t="shared" si="7"/>
        <v>0</v>
      </c>
      <c r="BI129" s="158">
        <f t="shared" si="8"/>
        <v>0</v>
      </c>
      <c r="BJ129" s="17" t="s">
        <v>80</v>
      </c>
      <c r="BK129" s="158">
        <f t="shared" si="9"/>
        <v>0</v>
      </c>
      <c r="BL129" s="17" t="s">
        <v>135</v>
      </c>
      <c r="BM129" s="157" t="s">
        <v>526</v>
      </c>
    </row>
    <row r="130" spans="1:65" s="2" customFormat="1" ht="24.2" customHeight="1">
      <c r="A130" s="32"/>
      <c r="B130" s="144"/>
      <c r="C130" s="145" t="s">
        <v>168</v>
      </c>
      <c r="D130" s="145" t="s">
        <v>131</v>
      </c>
      <c r="E130" s="146" t="s">
        <v>527</v>
      </c>
      <c r="F130" s="147" t="s">
        <v>528</v>
      </c>
      <c r="G130" s="148" t="s">
        <v>185</v>
      </c>
      <c r="H130" s="149">
        <v>4</v>
      </c>
      <c r="I130" s="150"/>
      <c r="J130" s="151">
        <f t="shared" si="0"/>
        <v>0</v>
      </c>
      <c r="K130" s="152"/>
      <c r="L130" s="33"/>
      <c r="M130" s="153" t="s">
        <v>1</v>
      </c>
      <c r="N130" s="154" t="s">
        <v>37</v>
      </c>
      <c r="O130" s="58"/>
      <c r="P130" s="155">
        <f t="shared" si="1"/>
        <v>0</v>
      </c>
      <c r="Q130" s="155">
        <v>0</v>
      </c>
      <c r="R130" s="155">
        <f t="shared" si="2"/>
        <v>0</v>
      </c>
      <c r="S130" s="155">
        <v>0</v>
      </c>
      <c r="T130" s="156">
        <f t="shared" si="3"/>
        <v>0</v>
      </c>
      <c r="U130" s="32"/>
      <c r="V130" s="32"/>
      <c r="W130" s="32"/>
      <c r="X130" s="32"/>
      <c r="Y130" s="32"/>
      <c r="Z130" s="32"/>
      <c r="AA130" s="32"/>
      <c r="AB130" s="32"/>
      <c r="AC130" s="32"/>
      <c r="AD130" s="32"/>
      <c r="AE130" s="32"/>
      <c r="AR130" s="157" t="s">
        <v>135</v>
      </c>
      <c r="AT130" s="157" t="s">
        <v>131</v>
      </c>
      <c r="AU130" s="157" t="s">
        <v>82</v>
      </c>
      <c r="AY130" s="17" t="s">
        <v>128</v>
      </c>
      <c r="BE130" s="158">
        <f t="shared" si="4"/>
        <v>0</v>
      </c>
      <c r="BF130" s="158">
        <f t="shared" si="5"/>
        <v>0</v>
      </c>
      <c r="BG130" s="158">
        <f t="shared" si="6"/>
        <v>0</v>
      </c>
      <c r="BH130" s="158">
        <f t="shared" si="7"/>
        <v>0</v>
      </c>
      <c r="BI130" s="158">
        <f t="shared" si="8"/>
        <v>0</v>
      </c>
      <c r="BJ130" s="17" t="s">
        <v>80</v>
      </c>
      <c r="BK130" s="158">
        <f t="shared" si="9"/>
        <v>0</v>
      </c>
      <c r="BL130" s="17" t="s">
        <v>135</v>
      </c>
      <c r="BM130" s="157" t="s">
        <v>529</v>
      </c>
    </row>
    <row r="131" spans="1:65" s="2" customFormat="1" ht="21.75" customHeight="1">
      <c r="A131" s="32"/>
      <c r="B131" s="144"/>
      <c r="C131" s="145" t="s">
        <v>173</v>
      </c>
      <c r="D131" s="145" t="s">
        <v>131</v>
      </c>
      <c r="E131" s="146" t="s">
        <v>530</v>
      </c>
      <c r="F131" s="147" t="s">
        <v>531</v>
      </c>
      <c r="G131" s="148" t="s">
        <v>185</v>
      </c>
      <c r="H131" s="149">
        <v>16</v>
      </c>
      <c r="I131" s="150"/>
      <c r="J131" s="151">
        <f t="shared" si="0"/>
        <v>0</v>
      </c>
      <c r="K131" s="152"/>
      <c r="L131" s="33"/>
      <c r="M131" s="153" t="s">
        <v>1</v>
      </c>
      <c r="N131" s="154" t="s">
        <v>37</v>
      </c>
      <c r="O131" s="58"/>
      <c r="P131" s="155">
        <f t="shared" si="1"/>
        <v>0</v>
      </c>
      <c r="Q131" s="155">
        <v>0</v>
      </c>
      <c r="R131" s="155">
        <f t="shared" si="2"/>
        <v>0</v>
      </c>
      <c r="S131" s="155">
        <v>0</v>
      </c>
      <c r="T131" s="156">
        <f t="shared" si="3"/>
        <v>0</v>
      </c>
      <c r="U131" s="32"/>
      <c r="V131" s="32"/>
      <c r="W131" s="32"/>
      <c r="X131" s="32"/>
      <c r="Y131" s="32"/>
      <c r="Z131" s="32"/>
      <c r="AA131" s="32"/>
      <c r="AB131" s="32"/>
      <c r="AC131" s="32"/>
      <c r="AD131" s="32"/>
      <c r="AE131" s="32"/>
      <c r="AR131" s="157" t="s">
        <v>135</v>
      </c>
      <c r="AT131" s="157" t="s">
        <v>131</v>
      </c>
      <c r="AU131" s="157" t="s">
        <v>82</v>
      </c>
      <c r="AY131" s="17" t="s">
        <v>128</v>
      </c>
      <c r="BE131" s="158">
        <f t="shared" si="4"/>
        <v>0</v>
      </c>
      <c r="BF131" s="158">
        <f t="shared" si="5"/>
        <v>0</v>
      </c>
      <c r="BG131" s="158">
        <f t="shared" si="6"/>
        <v>0</v>
      </c>
      <c r="BH131" s="158">
        <f t="shared" si="7"/>
        <v>0</v>
      </c>
      <c r="BI131" s="158">
        <f t="shared" si="8"/>
        <v>0</v>
      </c>
      <c r="BJ131" s="17" t="s">
        <v>80</v>
      </c>
      <c r="BK131" s="158">
        <f t="shared" si="9"/>
        <v>0</v>
      </c>
      <c r="BL131" s="17" t="s">
        <v>135</v>
      </c>
      <c r="BM131" s="157" t="s">
        <v>532</v>
      </c>
    </row>
    <row r="132" spans="1:65" s="2" customFormat="1" ht="24.2" customHeight="1">
      <c r="A132" s="32"/>
      <c r="B132" s="144"/>
      <c r="C132" s="145" t="s">
        <v>178</v>
      </c>
      <c r="D132" s="145" t="s">
        <v>131</v>
      </c>
      <c r="E132" s="146" t="s">
        <v>533</v>
      </c>
      <c r="F132" s="147" t="s">
        <v>534</v>
      </c>
      <c r="G132" s="148" t="s">
        <v>185</v>
      </c>
      <c r="H132" s="149">
        <v>1</v>
      </c>
      <c r="I132" s="150"/>
      <c r="J132" s="151">
        <f t="shared" si="0"/>
        <v>0</v>
      </c>
      <c r="K132" s="152"/>
      <c r="L132" s="33"/>
      <c r="M132" s="153" t="s">
        <v>1</v>
      </c>
      <c r="N132" s="154" t="s">
        <v>37</v>
      </c>
      <c r="O132" s="58"/>
      <c r="P132" s="155">
        <f t="shared" si="1"/>
        <v>0</v>
      </c>
      <c r="Q132" s="155">
        <v>0</v>
      </c>
      <c r="R132" s="155">
        <f t="shared" si="2"/>
        <v>0</v>
      </c>
      <c r="S132" s="155">
        <v>0</v>
      </c>
      <c r="T132" s="156">
        <f t="shared" si="3"/>
        <v>0</v>
      </c>
      <c r="U132" s="32"/>
      <c r="V132" s="32"/>
      <c r="W132" s="32"/>
      <c r="X132" s="32"/>
      <c r="Y132" s="32"/>
      <c r="Z132" s="32"/>
      <c r="AA132" s="32"/>
      <c r="AB132" s="32"/>
      <c r="AC132" s="32"/>
      <c r="AD132" s="32"/>
      <c r="AE132" s="32"/>
      <c r="AR132" s="157" t="s">
        <v>135</v>
      </c>
      <c r="AT132" s="157" t="s">
        <v>131</v>
      </c>
      <c r="AU132" s="157" t="s">
        <v>82</v>
      </c>
      <c r="AY132" s="17" t="s">
        <v>128</v>
      </c>
      <c r="BE132" s="158">
        <f t="shared" si="4"/>
        <v>0</v>
      </c>
      <c r="BF132" s="158">
        <f t="shared" si="5"/>
        <v>0</v>
      </c>
      <c r="BG132" s="158">
        <f t="shared" si="6"/>
        <v>0</v>
      </c>
      <c r="BH132" s="158">
        <f t="shared" si="7"/>
        <v>0</v>
      </c>
      <c r="BI132" s="158">
        <f t="shared" si="8"/>
        <v>0</v>
      </c>
      <c r="BJ132" s="17" t="s">
        <v>80</v>
      </c>
      <c r="BK132" s="158">
        <f t="shared" si="9"/>
        <v>0</v>
      </c>
      <c r="BL132" s="17" t="s">
        <v>135</v>
      </c>
      <c r="BM132" s="157" t="s">
        <v>535</v>
      </c>
    </row>
    <row r="133" spans="1:65" s="2" customFormat="1" ht="24.2" customHeight="1">
      <c r="A133" s="32"/>
      <c r="B133" s="144"/>
      <c r="C133" s="145" t="s">
        <v>182</v>
      </c>
      <c r="D133" s="145" t="s">
        <v>131</v>
      </c>
      <c r="E133" s="146" t="s">
        <v>536</v>
      </c>
      <c r="F133" s="147" t="s">
        <v>537</v>
      </c>
      <c r="G133" s="148" t="s">
        <v>185</v>
      </c>
      <c r="H133" s="149">
        <v>2</v>
      </c>
      <c r="I133" s="150"/>
      <c r="J133" s="151">
        <f t="shared" si="0"/>
        <v>0</v>
      </c>
      <c r="K133" s="152"/>
      <c r="L133" s="33"/>
      <c r="M133" s="153" t="s">
        <v>1</v>
      </c>
      <c r="N133" s="154" t="s">
        <v>37</v>
      </c>
      <c r="O133" s="58"/>
      <c r="P133" s="155">
        <f t="shared" si="1"/>
        <v>0</v>
      </c>
      <c r="Q133" s="155">
        <v>0</v>
      </c>
      <c r="R133" s="155">
        <f t="shared" si="2"/>
        <v>0</v>
      </c>
      <c r="S133" s="155">
        <v>0</v>
      </c>
      <c r="T133" s="156">
        <f t="shared" si="3"/>
        <v>0</v>
      </c>
      <c r="U133" s="32"/>
      <c r="V133" s="32"/>
      <c r="W133" s="32"/>
      <c r="X133" s="32"/>
      <c r="Y133" s="32"/>
      <c r="Z133" s="32"/>
      <c r="AA133" s="32"/>
      <c r="AB133" s="32"/>
      <c r="AC133" s="32"/>
      <c r="AD133" s="32"/>
      <c r="AE133" s="32"/>
      <c r="AR133" s="157" t="s">
        <v>135</v>
      </c>
      <c r="AT133" s="157" t="s">
        <v>131</v>
      </c>
      <c r="AU133" s="157" t="s">
        <v>82</v>
      </c>
      <c r="AY133" s="17" t="s">
        <v>128</v>
      </c>
      <c r="BE133" s="158">
        <f t="shared" si="4"/>
        <v>0</v>
      </c>
      <c r="BF133" s="158">
        <f t="shared" si="5"/>
        <v>0</v>
      </c>
      <c r="BG133" s="158">
        <f t="shared" si="6"/>
        <v>0</v>
      </c>
      <c r="BH133" s="158">
        <f t="shared" si="7"/>
        <v>0</v>
      </c>
      <c r="BI133" s="158">
        <f t="shared" si="8"/>
        <v>0</v>
      </c>
      <c r="BJ133" s="17" t="s">
        <v>80</v>
      </c>
      <c r="BK133" s="158">
        <f t="shared" si="9"/>
        <v>0</v>
      </c>
      <c r="BL133" s="17" t="s">
        <v>135</v>
      </c>
      <c r="BM133" s="157" t="s">
        <v>538</v>
      </c>
    </row>
    <row r="134" spans="1:65" s="2" customFormat="1" ht="16.5" customHeight="1">
      <c r="A134" s="32"/>
      <c r="B134" s="144"/>
      <c r="C134" s="145" t="s">
        <v>188</v>
      </c>
      <c r="D134" s="145" t="s">
        <v>131</v>
      </c>
      <c r="E134" s="146" t="s">
        <v>539</v>
      </c>
      <c r="F134" s="147" t="s">
        <v>540</v>
      </c>
      <c r="G134" s="148" t="s">
        <v>185</v>
      </c>
      <c r="H134" s="149">
        <v>25</v>
      </c>
      <c r="I134" s="150"/>
      <c r="J134" s="151">
        <f t="shared" si="0"/>
        <v>0</v>
      </c>
      <c r="K134" s="152"/>
      <c r="L134" s="33"/>
      <c r="M134" s="153" t="s">
        <v>1</v>
      </c>
      <c r="N134" s="154" t="s">
        <v>37</v>
      </c>
      <c r="O134" s="58"/>
      <c r="P134" s="155">
        <f t="shared" si="1"/>
        <v>0</v>
      </c>
      <c r="Q134" s="155">
        <v>0</v>
      </c>
      <c r="R134" s="155">
        <f t="shared" si="2"/>
        <v>0</v>
      </c>
      <c r="S134" s="155">
        <v>0</v>
      </c>
      <c r="T134" s="156">
        <f t="shared" si="3"/>
        <v>0</v>
      </c>
      <c r="U134" s="32"/>
      <c r="V134" s="32"/>
      <c r="W134" s="32"/>
      <c r="X134" s="32"/>
      <c r="Y134" s="32"/>
      <c r="Z134" s="32"/>
      <c r="AA134" s="32"/>
      <c r="AB134" s="32"/>
      <c r="AC134" s="32"/>
      <c r="AD134" s="32"/>
      <c r="AE134" s="32"/>
      <c r="AR134" s="157" t="s">
        <v>135</v>
      </c>
      <c r="AT134" s="157" t="s">
        <v>131</v>
      </c>
      <c r="AU134" s="157" t="s">
        <v>82</v>
      </c>
      <c r="AY134" s="17" t="s">
        <v>128</v>
      </c>
      <c r="BE134" s="158">
        <f t="shared" si="4"/>
        <v>0</v>
      </c>
      <c r="BF134" s="158">
        <f t="shared" si="5"/>
        <v>0</v>
      </c>
      <c r="BG134" s="158">
        <f t="shared" si="6"/>
        <v>0</v>
      </c>
      <c r="BH134" s="158">
        <f t="shared" si="7"/>
        <v>0</v>
      </c>
      <c r="BI134" s="158">
        <f t="shared" si="8"/>
        <v>0</v>
      </c>
      <c r="BJ134" s="17" t="s">
        <v>80</v>
      </c>
      <c r="BK134" s="158">
        <f t="shared" si="9"/>
        <v>0</v>
      </c>
      <c r="BL134" s="17" t="s">
        <v>135</v>
      </c>
      <c r="BM134" s="157" t="s">
        <v>541</v>
      </c>
    </row>
    <row r="135" spans="1:65" s="2" customFormat="1" ht="16.5" customHeight="1">
      <c r="A135" s="32"/>
      <c r="B135" s="144"/>
      <c r="C135" s="145" t="s">
        <v>193</v>
      </c>
      <c r="D135" s="145" t="s">
        <v>131</v>
      </c>
      <c r="E135" s="146" t="s">
        <v>542</v>
      </c>
      <c r="F135" s="147" t="s">
        <v>543</v>
      </c>
      <c r="G135" s="148" t="s">
        <v>185</v>
      </c>
      <c r="H135" s="149">
        <v>16</v>
      </c>
      <c r="I135" s="150"/>
      <c r="J135" s="151">
        <f t="shared" si="0"/>
        <v>0</v>
      </c>
      <c r="K135" s="152"/>
      <c r="L135" s="33"/>
      <c r="M135" s="153" t="s">
        <v>1</v>
      </c>
      <c r="N135" s="154" t="s">
        <v>37</v>
      </c>
      <c r="O135" s="58"/>
      <c r="P135" s="155">
        <f t="shared" si="1"/>
        <v>0</v>
      </c>
      <c r="Q135" s="155">
        <v>0</v>
      </c>
      <c r="R135" s="155">
        <f t="shared" si="2"/>
        <v>0</v>
      </c>
      <c r="S135" s="155">
        <v>0</v>
      </c>
      <c r="T135" s="156">
        <f t="shared" si="3"/>
        <v>0</v>
      </c>
      <c r="U135" s="32"/>
      <c r="V135" s="32"/>
      <c r="W135" s="32"/>
      <c r="X135" s="32"/>
      <c r="Y135" s="32"/>
      <c r="Z135" s="32"/>
      <c r="AA135" s="32"/>
      <c r="AB135" s="32"/>
      <c r="AC135" s="32"/>
      <c r="AD135" s="32"/>
      <c r="AE135" s="32"/>
      <c r="AR135" s="157" t="s">
        <v>135</v>
      </c>
      <c r="AT135" s="157" t="s">
        <v>131</v>
      </c>
      <c r="AU135" s="157" t="s">
        <v>82</v>
      </c>
      <c r="AY135" s="17" t="s">
        <v>128</v>
      </c>
      <c r="BE135" s="158">
        <f t="shared" si="4"/>
        <v>0</v>
      </c>
      <c r="BF135" s="158">
        <f t="shared" si="5"/>
        <v>0</v>
      </c>
      <c r="BG135" s="158">
        <f t="shared" si="6"/>
        <v>0</v>
      </c>
      <c r="BH135" s="158">
        <f t="shared" si="7"/>
        <v>0</v>
      </c>
      <c r="BI135" s="158">
        <f t="shared" si="8"/>
        <v>0</v>
      </c>
      <c r="BJ135" s="17" t="s">
        <v>80</v>
      </c>
      <c r="BK135" s="158">
        <f t="shared" si="9"/>
        <v>0</v>
      </c>
      <c r="BL135" s="17" t="s">
        <v>135</v>
      </c>
      <c r="BM135" s="157" t="s">
        <v>544</v>
      </c>
    </row>
    <row r="136" spans="1:65" s="2" customFormat="1" ht="16.5" customHeight="1">
      <c r="A136" s="32"/>
      <c r="B136" s="144"/>
      <c r="C136" s="145" t="s">
        <v>197</v>
      </c>
      <c r="D136" s="145" t="s">
        <v>131</v>
      </c>
      <c r="E136" s="146" t="s">
        <v>545</v>
      </c>
      <c r="F136" s="147" t="s">
        <v>546</v>
      </c>
      <c r="G136" s="148" t="s">
        <v>185</v>
      </c>
      <c r="H136" s="149">
        <v>1</v>
      </c>
      <c r="I136" s="150"/>
      <c r="J136" s="151">
        <f t="shared" si="0"/>
        <v>0</v>
      </c>
      <c r="K136" s="152"/>
      <c r="L136" s="33"/>
      <c r="M136" s="153" t="s">
        <v>1</v>
      </c>
      <c r="N136" s="154" t="s">
        <v>37</v>
      </c>
      <c r="O136" s="58"/>
      <c r="P136" s="155">
        <f t="shared" si="1"/>
        <v>0</v>
      </c>
      <c r="Q136" s="155">
        <v>0</v>
      </c>
      <c r="R136" s="155">
        <f t="shared" si="2"/>
        <v>0</v>
      </c>
      <c r="S136" s="155">
        <v>0</v>
      </c>
      <c r="T136" s="156">
        <f t="shared" si="3"/>
        <v>0</v>
      </c>
      <c r="U136" s="32"/>
      <c r="V136" s="32"/>
      <c r="W136" s="32"/>
      <c r="X136" s="32"/>
      <c r="Y136" s="32"/>
      <c r="Z136" s="32"/>
      <c r="AA136" s="32"/>
      <c r="AB136" s="32"/>
      <c r="AC136" s="32"/>
      <c r="AD136" s="32"/>
      <c r="AE136" s="32"/>
      <c r="AR136" s="157" t="s">
        <v>135</v>
      </c>
      <c r="AT136" s="157" t="s">
        <v>131</v>
      </c>
      <c r="AU136" s="157" t="s">
        <v>82</v>
      </c>
      <c r="AY136" s="17" t="s">
        <v>128</v>
      </c>
      <c r="BE136" s="158">
        <f t="shared" si="4"/>
        <v>0</v>
      </c>
      <c r="BF136" s="158">
        <f t="shared" si="5"/>
        <v>0</v>
      </c>
      <c r="BG136" s="158">
        <f t="shared" si="6"/>
        <v>0</v>
      </c>
      <c r="BH136" s="158">
        <f t="shared" si="7"/>
        <v>0</v>
      </c>
      <c r="BI136" s="158">
        <f t="shared" si="8"/>
        <v>0</v>
      </c>
      <c r="BJ136" s="17" t="s">
        <v>80</v>
      </c>
      <c r="BK136" s="158">
        <f t="shared" si="9"/>
        <v>0</v>
      </c>
      <c r="BL136" s="17" t="s">
        <v>135</v>
      </c>
      <c r="BM136" s="157" t="s">
        <v>547</v>
      </c>
    </row>
    <row r="137" spans="1:65" s="2" customFormat="1" ht="16.5" customHeight="1">
      <c r="A137" s="32"/>
      <c r="B137" s="144"/>
      <c r="C137" s="145" t="s">
        <v>8</v>
      </c>
      <c r="D137" s="145" t="s">
        <v>131</v>
      </c>
      <c r="E137" s="146" t="s">
        <v>548</v>
      </c>
      <c r="F137" s="147" t="s">
        <v>549</v>
      </c>
      <c r="G137" s="148" t="s">
        <v>185</v>
      </c>
      <c r="H137" s="149">
        <v>4</v>
      </c>
      <c r="I137" s="150"/>
      <c r="J137" s="151">
        <f t="shared" si="0"/>
        <v>0</v>
      </c>
      <c r="K137" s="152"/>
      <c r="L137" s="33"/>
      <c r="M137" s="153" t="s">
        <v>1</v>
      </c>
      <c r="N137" s="154" t="s">
        <v>37</v>
      </c>
      <c r="O137" s="58"/>
      <c r="P137" s="155">
        <f t="shared" si="1"/>
        <v>0</v>
      </c>
      <c r="Q137" s="155">
        <v>0</v>
      </c>
      <c r="R137" s="155">
        <f t="shared" si="2"/>
        <v>0</v>
      </c>
      <c r="S137" s="155">
        <v>0</v>
      </c>
      <c r="T137" s="156">
        <f t="shared" si="3"/>
        <v>0</v>
      </c>
      <c r="U137" s="32"/>
      <c r="V137" s="32"/>
      <c r="W137" s="32"/>
      <c r="X137" s="32"/>
      <c r="Y137" s="32"/>
      <c r="Z137" s="32"/>
      <c r="AA137" s="32"/>
      <c r="AB137" s="32"/>
      <c r="AC137" s="32"/>
      <c r="AD137" s="32"/>
      <c r="AE137" s="32"/>
      <c r="AR137" s="157" t="s">
        <v>135</v>
      </c>
      <c r="AT137" s="157" t="s">
        <v>131</v>
      </c>
      <c r="AU137" s="157" t="s">
        <v>82</v>
      </c>
      <c r="AY137" s="17" t="s">
        <v>128</v>
      </c>
      <c r="BE137" s="158">
        <f t="shared" si="4"/>
        <v>0</v>
      </c>
      <c r="BF137" s="158">
        <f t="shared" si="5"/>
        <v>0</v>
      </c>
      <c r="BG137" s="158">
        <f t="shared" si="6"/>
        <v>0</v>
      </c>
      <c r="BH137" s="158">
        <f t="shared" si="7"/>
        <v>0</v>
      </c>
      <c r="BI137" s="158">
        <f t="shared" si="8"/>
        <v>0</v>
      </c>
      <c r="BJ137" s="17" t="s">
        <v>80</v>
      </c>
      <c r="BK137" s="158">
        <f t="shared" si="9"/>
        <v>0</v>
      </c>
      <c r="BL137" s="17" t="s">
        <v>135</v>
      </c>
      <c r="BM137" s="157" t="s">
        <v>550</v>
      </c>
    </row>
    <row r="138" spans="1:65" s="2" customFormat="1" ht="16.5" customHeight="1">
      <c r="A138" s="32"/>
      <c r="B138" s="144"/>
      <c r="C138" s="168" t="s">
        <v>204</v>
      </c>
      <c r="D138" s="168" t="s">
        <v>261</v>
      </c>
      <c r="E138" s="169" t="s">
        <v>551</v>
      </c>
      <c r="F138" s="170" t="s">
        <v>552</v>
      </c>
      <c r="G138" s="171" t="s">
        <v>185</v>
      </c>
      <c r="H138" s="172">
        <v>1</v>
      </c>
      <c r="I138" s="173"/>
      <c r="J138" s="174">
        <f t="shared" si="0"/>
        <v>0</v>
      </c>
      <c r="K138" s="175"/>
      <c r="L138" s="176"/>
      <c r="M138" s="177" t="s">
        <v>1</v>
      </c>
      <c r="N138" s="178" t="s">
        <v>37</v>
      </c>
      <c r="O138" s="58"/>
      <c r="P138" s="155">
        <f t="shared" si="1"/>
        <v>0</v>
      </c>
      <c r="Q138" s="155">
        <v>0</v>
      </c>
      <c r="R138" s="155">
        <f t="shared" si="2"/>
        <v>0</v>
      </c>
      <c r="S138" s="155">
        <v>0</v>
      </c>
      <c r="T138" s="156">
        <f t="shared" si="3"/>
        <v>0</v>
      </c>
      <c r="U138" s="32"/>
      <c r="V138" s="32"/>
      <c r="W138" s="32"/>
      <c r="X138" s="32"/>
      <c r="Y138" s="32"/>
      <c r="Z138" s="32"/>
      <c r="AA138" s="32"/>
      <c r="AB138" s="32"/>
      <c r="AC138" s="32"/>
      <c r="AD138" s="32"/>
      <c r="AE138" s="32"/>
      <c r="AR138" s="157" t="s">
        <v>168</v>
      </c>
      <c r="AT138" s="157" t="s">
        <v>261</v>
      </c>
      <c r="AU138" s="157" t="s">
        <v>82</v>
      </c>
      <c r="AY138" s="17" t="s">
        <v>128</v>
      </c>
      <c r="BE138" s="158">
        <f t="shared" si="4"/>
        <v>0</v>
      </c>
      <c r="BF138" s="158">
        <f t="shared" si="5"/>
        <v>0</v>
      </c>
      <c r="BG138" s="158">
        <f t="shared" si="6"/>
        <v>0</v>
      </c>
      <c r="BH138" s="158">
        <f t="shared" si="7"/>
        <v>0</v>
      </c>
      <c r="BI138" s="158">
        <f t="shared" si="8"/>
        <v>0</v>
      </c>
      <c r="BJ138" s="17" t="s">
        <v>80</v>
      </c>
      <c r="BK138" s="158">
        <f t="shared" si="9"/>
        <v>0</v>
      </c>
      <c r="BL138" s="17" t="s">
        <v>135</v>
      </c>
      <c r="BM138" s="157" t="s">
        <v>553</v>
      </c>
    </row>
    <row r="139" spans="1:65" s="2" customFormat="1" ht="16.5" customHeight="1">
      <c r="A139" s="32"/>
      <c r="B139" s="144"/>
      <c r="C139" s="168" t="s">
        <v>208</v>
      </c>
      <c r="D139" s="168" t="s">
        <v>261</v>
      </c>
      <c r="E139" s="169" t="s">
        <v>554</v>
      </c>
      <c r="F139" s="170" t="s">
        <v>555</v>
      </c>
      <c r="G139" s="171" t="s">
        <v>185</v>
      </c>
      <c r="H139" s="172">
        <v>22</v>
      </c>
      <c r="I139" s="173"/>
      <c r="J139" s="174">
        <f t="shared" si="0"/>
        <v>0</v>
      </c>
      <c r="K139" s="175"/>
      <c r="L139" s="176"/>
      <c r="M139" s="177" t="s">
        <v>1</v>
      </c>
      <c r="N139" s="178" t="s">
        <v>37</v>
      </c>
      <c r="O139" s="58"/>
      <c r="P139" s="155">
        <f t="shared" si="1"/>
        <v>0</v>
      </c>
      <c r="Q139" s="155">
        <v>0</v>
      </c>
      <c r="R139" s="155">
        <f t="shared" si="2"/>
        <v>0</v>
      </c>
      <c r="S139" s="155">
        <v>0</v>
      </c>
      <c r="T139" s="156">
        <f t="shared" si="3"/>
        <v>0</v>
      </c>
      <c r="U139" s="32"/>
      <c r="V139" s="32"/>
      <c r="W139" s="32"/>
      <c r="X139" s="32"/>
      <c r="Y139" s="32"/>
      <c r="Z139" s="32"/>
      <c r="AA139" s="32"/>
      <c r="AB139" s="32"/>
      <c r="AC139" s="32"/>
      <c r="AD139" s="32"/>
      <c r="AE139" s="32"/>
      <c r="AR139" s="157" t="s">
        <v>168</v>
      </c>
      <c r="AT139" s="157" t="s">
        <v>261</v>
      </c>
      <c r="AU139" s="157" t="s">
        <v>82</v>
      </c>
      <c r="AY139" s="17" t="s">
        <v>128</v>
      </c>
      <c r="BE139" s="158">
        <f t="shared" si="4"/>
        <v>0</v>
      </c>
      <c r="BF139" s="158">
        <f t="shared" si="5"/>
        <v>0</v>
      </c>
      <c r="BG139" s="158">
        <f t="shared" si="6"/>
        <v>0</v>
      </c>
      <c r="BH139" s="158">
        <f t="shared" si="7"/>
        <v>0</v>
      </c>
      <c r="BI139" s="158">
        <f t="shared" si="8"/>
        <v>0</v>
      </c>
      <c r="BJ139" s="17" t="s">
        <v>80</v>
      </c>
      <c r="BK139" s="158">
        <f t="shared" si="9"/>
        <v>0</v>
      </c>
      <c r="BL139" s="17" t="s">
        <v>135</v>
      </c>
      <c r="BM139" s="157" t="s">
        <v>556</v>
      </c>
    </row>
    <row r="140" spans="1:65" s="2" customFormat="1" ht="16.5" customHeight="1">
      <c r="A140" s="32"/>
      <c r="B140" s="144"/>
      <c r="C140" s="168" t="s">
        <v>214</v>
      </c>
      <c r="D140" s="168" t="s">
        <v>261</v>
      </c>
      <c r="E140" s="169" t="s">
        <v>557</v>
      </c>
      <c r="F140" s="170" t="s">
        <v>558</v>
      </c>
      <c r="G140" s="171" t="s">
        <v>185</v>
      </c>
      <c r="H140" s="172">
        <v>32</v>
      </c>
      <c r="I140" s="173"/>
      <c r="J140" s="174">
        <f t="shared" si="0"/>
        <v>0</v>
      </c>
      <c r="K140" s="175"/>
      <c r="L140" s="176"/>
      <c r="M140" s="177" t="s">
        <v>1</v>
      </c>
      <c r="N140" s="178" t="s">
        <v>37</v>
      </c>
      <c r="O140" s="58"/>
      <c r="P140" s="155">
        <f t="shared" si="1"/>
        <v>0</v>
      </c>
      <c r="Q140" s="155">
        <v>0</v>
      </c>
      <c r="R140" s="155">
        <f t="shared" si="2"/>
        <v>0</v>
      </c>
      <c r="S140" s="155">
        <v>0</v>
      </c>
      <c r="T140" s="156">
        <f t="shared" si="3"/>
        <v>0</v>
      </c>
      <c r="U140" s="32"/>
      <c r="V140" s="32"/>
      <c r="W140" s="32"/>
      <c r="X140" s="32"/>
      <c r="Y140" s="32"/>
      <c r="Z140" s="32"/>
      <c r="AA140" s="32"/>
      <c r="AB140" s="32"/>
      <c r="AC140" s="32"/>
      <c r="AD140" s="32"/>
      <c r="AE140" s="32"/>
      <c r="AR140" s="157" t="s">
        <v>168</v>
      </c>
      <c r="AT140" s="157" t="s">
        <v>261</v>
      </c>
      <c r="AU140" s="157" t="s">
        <v>82</v>
      </c>
      <c r="AY140" s="17" t="s">
        <v>128</v>
      </c>
      <c r="BE140" s="158">
        <f t="shared" si="4"/>
        <v>0</v>
      </c>
      <c r="BF140" s="158">
        <f t="shared" si="5"/>
        <v>0</v>
      </c>
      <c r="BG140" s="158">
        <f t="shared" si="6"/>
        <v>0</v>
      </c>
      <c r="BH140" s="158">
        <f t="shared" si="7"/>
        <v>0</v>
      </c>
      <c r="BI140" s="158">
        <f t="shared" si="8"/>
        <v>0</v>
      </c>
      <c r="BJ140" s="17" t="s">
        <v>80</v>
      </c>
      <c r="BK140" s="158">
        <f t="shared" si="9"/>
        <v>0</v>
      </c>
      <c r="BL140" s="17" t="s">
        <v>135</v>
      </c>
      <c r="BM140" s="157" t="s">
        <v>559</v>
      </c>
    </row>
    <row r="141" spans="1:65" s="2" customFormat="1" ht="16.5" customHeight="1">
      <c r="A141" s="32"/>
      <c r="B141" s="144"/>
      <c r="C141" s="168" t="s">
        <v>219</v>
      </c>
      <c r="D141" s="168" t="s">
        <v>261</v>
      </c>
      <c r="E141" s="169" t="s">
        <v>560</v>
      </c>
      <c r="F141" s="170" t="s">
        <v>561</v>
      </c>
      <c r="G141" s="171" t="s">
        <v>185</v>
      </c>
      <c r="H141" s="172">
        <v>1</v>
      </c>
      <c r="I141" s="173"/>
      <c r="J141" s="174">
        <f t="shared" si="0"/>
        <v>0</v>
      </c>
      <c r="K141" s="175"/>
      <c r="L141" s="176"/>
      <c r="M141" s="177" t="s">
        <v>1</v>
      </c>
      <c r="N141" s="178" t="s">
        <v>37</v>
      </c>
      <c r="O141" s="58"/>
      <c r="P141" s="155">
        <f t="shared" si="1"/>
        <v>0</v>
      </c>
      <c r="Q141" s="155">
        <v>0</v>
      </c>
      <c r="R141" s="155">
        <f t="shared" si="2"/>
        <v>0</v>
      </c>
      <c r="S141" s="155">
        <v>0</v>
      </c>
      <c r="T141" s="156">
        <f t="shared" si="3"/>
        <v>0</v>
      </c>
      <c r="U141" s="32"/>
      <c r="V141" s="32"/>
      <c r="W141" s="32"/>
      <c r="X141" s="32"/>
      <c r="Y141" s="32"/>
      <c r="Z141" s="32"/>
      <c r="AA141" s="32"/>
      <c r="AB141" s="32"/>
      <c r="AC141" s="32"/>
      <c r="AD141" s="32"/>
      <c r="AE141" s="32"/>
      <c r="AR141" s="157" t="s">
        <v>168</v>
      </c>
      <c r="AT141" s="157" t="s">
        <v>261</v>
      </c>
      <c r="AU141" s="157" t="s">
        <v>82</v>
      </c>
      <c r="AY141" s="17" t="s">
        <v>128</v>
      </c>
      <c r="BE141" s="158">
        <f t="shared" si="4"/>
        <v>0</v>
      </c>
      <c r="BF141" s="158">
        <f t="shared" si="5"/>
        <v>0</v>
      </c>
      <c r="BG141" s="158">
        <f t="shared" si="6"/>
        <v>0</v>
      </c>
      <c r="BH141" s="158">
        <f t="shared" si="7"/>
        <v>0</v>
      </c>
      <c r="BI141" s="158">
        <f t="shared" si="8"/>
        <v>0</v>
      </c>
      <c r="BJ141" s="17" t="s">
        <v>80</v>
      </c>
      <c r="BK141" s="158">
        <f t="shared" si="9"/>
        <v>0</v>
      </c>
      <c r="BL141" s="17" t="s">
        <v>135</v>
      </c>
      <c r="BM141" s="157" t="s">
        <v>562</v>
      </c>
    </row>
    <row r="142" spans="1:65" s="2" customFormat="1" ht="16.5" customHeight="1">
      <c r="A142" s="32"/>
      <c r="B142" s="144"/>
      <c r="C142" s="168" t="s">
        <v>223</v>
      </c>
      <c r="D142" s="168" t="s">
        <v>261</v>
      </c>
      <c r="E142" s="169" t="s">
        <v>563</v>
      </c>
      <c r="F142" s="170" t="s">
        <v>564</v>
      </c>
      <c r="G142" s="171" t="s">
        <v>185</v>
      </c>
      <c r="H142" s="172">
        <v>2</v>
      </c>
      <c r="I142" s="173"/>
      <c r="J142" s="174">
        <f t="shared" si="0"/>
        <v>0</v>
      </c>
      <c r="K142" s="175"/>
      <c r="L142" s="176"/>
      <c r="M142" s="177" t="s">
        <v>1</v>
      </c>
      <c r="N142" s="178" t="s">
        <v>37</v>
      </c>
      <c r="O142" s="58"/>
      <c r="P142" s="155">
        <f t="shared" si="1"/>
        <v>0</v>
      </c>
      <c r="Q142" s="155">
        <v>0</v>
      </c>
      <c r="R142" s="155">
        <f t="shared" si="2"/>
        <v>0</v>
      </c>
      <c r="S142" s="155">
        <v>0</v>
      </c>
      <c r="T142" s="156">
        <f t="shared" si="3"/>
        <v>0</v>
      </c>
      <c r="U142" s="32"/>
      <c r="V142" s="32"/>
      <c r="W142" s="32"/>
      <c r="X142" s="32"/>
      <c r="Y142" s="32"/>
      <c r="Z142" s="32"/>
      <c r="AA142" s="32"/>
      <c r="AB142" s="32"/>
      <c r="AC142" s="32"/>
      <c r="AD142" s="32"/>
      <c r="AE142" s="32"/>
      <c r="AR142" s="157" t="s">
        <v>168</v>
      </c>
      <c r="AT142" s="157" t="s">
        <v>261</v>
      </c>
      <c r="AU142" s="157" t="s">
        <v>82</v>
      </c>
      <c r="AY142" s="17" t="s">
        <v>128</v>
      </c>
      <c r="BE142" s="158">
        <f t="shared" si="4"/>
        <v>0</v>
      </c>
      <c r="BF142" s="158">
        <f t="shared" si="5"/>
        <v>0</v>
      </c>
      <c r="BG142" s="158">
        <f t="shared" si="6"/>
        <v>0</v>
      </c>
      <c r="BH142" s="158">
        <f t="shared" si="7"/>
        <v>0</v>
      </c>
      <c r="BI142" s="158">
        <f t="shared" si="8"/>
        <v>0</v>
      </c>
      <c r="BJ142" s="17" t="s">
        <v>80</v>
      </c>
      <c r="BK142" s="158">
        <f t="shared" si="9"/>
        <v>0</v>
      </c>
      <c r="BL142" s="17" t="s">
        <v>135</v>
      </c>
      <c r="BM142" s="157" t="s">
        <v>565</v>
      </c>
    </row>
    <row r="143" spans="1:65" s="2" customFormat="1" ht="16.5" customHeight="1">
      <c r="A143" s="32"/>
      <c r="B143" s="144"/>
      <c r="C143" s="168" t="s">
        <v>7</v>
      </c>
      <c r="D143" s="168" t="s">
        <v>261</v>
      </c>
      <c r="E143" s="169" t="s">
        <v>566</v>
      </c>
      <c r="F143" s="170" t="s">
        <v>567</v>
      </c>
      <c r="G143" s="171" t="s">
        <v>185</v>
      </c>
      <c r="H143" s="172">
        <v>4</v>
      </c>
      <c r="I143" s="173"/>
      <c r="J143" s="174">
        <f t="shared" si="0"/>
        <v>0</v>
      </c>
      <c r="K143" s="175"/>
      <c r="L143" s="176"/>
      <c r="M143" s="177" t="s">
        <v>1</v>
      </c>
      <c r="N143" s="178" t="s">
        <v>37</v>
      </c>
      <c r="O143" s="58"/>
      <c r="P143" s="155">
        <f t="shared" si="1"/>
        <v>0</v>
      </c>
      <c r="Q143" s="155">
        <v>0</v>
      </c>
      <c r="R143" s="155">
        <f t="shared" si="2"/>
        <v>0</v>
      </c>
      <c r="S143" s="155">
        <v>0</v>
      </c>
      <c r="T143" s="156">
        <f t="shared" si="3"/>
        <v>0</v>
      </c>
      <c r="U143" s="32"/>
      <c r="V143" s="32"/>
      <c r="W143" s="32"/>
      <c r="X143" s="32"/>
      <c r="Y143" s="32"/>
      <c r="Z143" s="32"/>
      <c r="AA143" s="32"/>
      <c r="AB143" s="32"/>
      <c r="AC143" s="32"/>
      <c r="AD143" s="32"/>
      <c r="AE143" s="32"/>
      <c r="AR143" s="157" t="s">
        <v>168</v>
      </c>
      <c r="AT143" s="157" t="s">
        <v>261</v>
      </c>
      <c r="AU143" s="157" t="s">
        <v>82</v>
      </c>
      <c r="AY143" s="17" t="s">
        <v>128</v>
      </c>
      <c r="BE143" s="158">
        <f t="shared" si="4"/>
        <v>0</v>
      </c>
      <c r="BF143" s="158">
        <f t="shared" si="5"/>
        <v>0</v>
      </c>
      <c r="BG143" s="158">
        <f t="shared" si="6"/>
        <v>0</v>
      </c>
      <c r="BH143" s="158">
        <f t="shared" si="7"/>
        <v>0</v>
      </c>
      <c r="BI143" s="158">
        <f t="shared" si="8"/>
        <v>0</v>
      </c>
      <c r="BJ143" s="17" t="s">
        <v>80</v>
      </c>
      <c r="BK143" s="158">
        <f t="shared" si="9"/>
        <v>0</v>
      </c>
      <c r="BL143" s="17" t="s">
        <v>135</v>
      </c>
      <c r="BM143" s="157" t="s">
        <v>568</v>
      </c>
    </row>
    <row r="144" spans="1:65" s="2" customFormat="1" ht="16.5" customHeight="1">
      <c r="A144" s="32"/>
      <c r="B144" s="144"/>
      <c r="C144" s="168" t="s">
        <v>232</v>
      </c>
      <c r="D144" s="168" t="s">
        <v>261</v>
      </c>
      <c r="E144" s="169" t="s">
        <v>569</v>
      </c>
      <c r="F144" s="170" t="s">
        <v>570</v>
      </c>
      <c r="G144" s="171" t="s">
        <v>185</v>
      </c>
      <c r="H144" s="172">
        <v>44</v>
      </c>
      <c r="I144" s="173"/>
      <c r="J144" s="174">
        <f t="shared" si="0"/>
        <v>0</v>
      </c>
      <c r="K144" s="175"/>
      <c r="L144" s="176"/>
      <c r="M144" s="177" t="s">
        <v>1</v>
      </c>
      <c r="N144" s="178" t="s">
        <v>37</v>
      </c>
      <c r="O144" s="58"/>
      <c r="P144" s="155">
        <f t="shared" si="1"/>
        <v>0</v>
      </c>
      <c r="Q144" s="155">
        <v>0</v>
      </c>
      <c r="R144" s="155">
        <f t="shared" si="2"/>
        <v>0</v>
      </c>
      <c r="S144" s="155">
        <v>0</v>
      </c>
      <c r="T144" s="156">
        <f t="shared" si="3"/>
        <v>0</v>
      </c>
      <c r="U144" s="32"/>
      <c r="V144" s="32"/>
      <c r="W144" s="32"/>
      <c r="X144" s="32"/>
      <c r="Y144" s="32"/>
      <c r="Z144" s="32"/>
      <c r="AA144" s="32"/>
      <c r="AB144" s="32"/>
      <c r="AC144" s="32"/>
      <c r="AD144" s="32"/>
      <c r="AE144" s="32"/>
      <c r="AR144" s="157" t="s">
        <v>168</v>
      </c>
      <c r="AT144" s="157" t="s">
        <v>261</v>
      </c>
      <c r="AU144" s="157" t="s">
        <v>82</v>
      </c>
      <c r="AY144" s="17" t="s">
        <v>128</v>
      </c>
      <c r="BE144" s="158">
        <f t="shared" si="4"/>
        <v>0</v>
      </c>
      <c r="BF144" s="158">
        <f t="shared" si="5"/>
        <v>0</v>
      </c>
      <c r="BG144" s="158">
        <f t="shared" si="6"/>
        <v>0</v>
      </c>
      <c r="BH144" s="158">
        <f t="shared" si="7"/>
        <v>0</v>
      </c>
      <c r="BI144" s="158">
        <f t="shared" si="8"/>
        <v>0</v>
      </c>
      <c r="BJ144" s="17" t="s">
        <v>80</v>
      </c>
      <c r="BK144" s="158">
        <f t="shared" si="9"/>
        <v>0</v>
      </c>
      <c r="BL144" s="17" t="s">
        <v>135</v>
      </c>
      <c r="BM144" s="157" t="s">
        <v>571</v>
      </c>
    </row>
    <row r="145" spans="1:65" s="2" customFormat="1" ht="16.5" customHeight="1">
      <c r="A145" s="32"/>
      <c r="B145" s="144"/>
      <c r="C145" s="168" t="s">
        <v>236</v>
      </c>
      <c r="D145" s="168" t="s">
        <v>261</v>
      </c>
      <c r="E145" s="169" t="s">
        <v>572</v>
      </c>
      <c r="F145" s="170" t="s">
        <v>573</v>
      </c>
      <c r="G145" s="171" t="s">
        <v>185</v>
      </c>
      <c r="H145" s="172">
        <v>44</v>
      </c>
      <c r="I145" s="173"/>
      <c r="J145" s="174">
        <f t="shared" si="0"/>
        <v>0</v>
      </c>
      <c r="K145" s="175"/>
      <c r="L145" s="176"/>
      <c r="M145" s="177" t="s">
        <v>1</v>
      </c>
      <c r="N145" s="178" t="s">
        <v>37</v>
      </c>
      <c r="O145" s="58"/>
      <c r="P145" s="155">
        <f t="shared" si="1"/>
        <v>0</v>
      </c>
      <c r="Q145" s="155">
        <v>0</v>
      </c>
      <c r="R145" s="155">
        <f t="shared" si="2"/>
        <v>0</v>
      </c>
      <c r="S145" s="155">
        <v>0</v>
      </c>
      <c r="T145" s="156">
        <f t="shared" si="3"/>
        <v>0</v>
      </c>
      <c r="U145" s="32"/>
      <c r="V145" s="32"/>
      <c r="W145" s="32"/>
      <c r="X145" s="32"/>
      <c r="Y145" s="32"/>
      <c r="Z145" s="32"/>
      <c r="AA145" s="32"/>
      <c r="AB145" s="32"/>
      <c r="AC145" s="32"/>
      <c r="AD145" s="32"/>
      <c r="AE145" s="32"/>
      <c r="AR145" s="157" t="s">
        <v>168</v>
      </c>
      <c r="AT145" s="157" t="s">
        <v>261</v>
      </c>
      <c r="AU145" s="157" t="s">
        <v>82</v>
      </c>
      <c r="AY145" s="17" t="s">
        <v>128</v>
      </c>
      <c r="BE145" s="158">
        <f t="shared" si="4"/>
        <v>0</v>
      </c>
      <c r="BF145" s="158">
        <f t="shared" si="5"/>
        <v>0</v>
      </c>
      <c r="BG145" s="158">
        <f t="shared" si="6"/>
        <v>0</v>
      </c>
      <c r="BH145" s="158">
        <f t="shared" si="7"/>
        <v>0</v>
      </c>
      <c r="BI145" s="158">
        <f t="shared" si="8"/>
        <v>0</v>
      </c>
      <c r="BJ145" s="17" t="s">
        <v>80</v>
      </c>
      <c r="BK145" s="158">
        <f t="shared" si="9"/>
        <v>0</v>
      </c>
      <c r="BL145" s="17" t="s">
        <v>135</v>
      </c>
      <c r="BM145" s="157" t="s">
        <v>574</v>
      </c>
    </row>
    <row r="146" spans="1:65" s="2" customFormat="1" ht="21.75" customHeight="1">
      <c r="A146" s="32"/>
      <c r="B146" s="144"/>
      <c r="C146" s="168" t="s">
        <v>241</v>
      </c>
      <c r="D146" s="168" t="s">
        <v>261</v>
      </c>
      <c r="E146" s="169" t="s">
        <v>575</v>
      </c>
      <c r="F146" s="170" t="s">
        <v>576</v>
      </c>
      <c r="G146" s="171" t="s">
        <v>185</v>
      </c>
      <c r="H146" s="172">
        <v>75</v>
      </c>
      <c r="I146" s="173"/>
      <c r="J146" s="174">
        <f t="shared" si="0"/>
        <v>0</v>
      </c>
      <c r="K146" s="175"/>
      <c r="L146" s="176"/>
      <c r="M146" s="177" t="s">
        <v>1</v>
      </c>
      <c r="N146" s="178" t="s">
        <v>37</v>
      </c>
      <c r="O146" s="58"/>
      <c r="P146" s="155">
        <f t="shared" si="1"/>
        <v>0</v>
      </c>
      <c r="Q146" s="155">
        <v>0</v>
      </c>
      <c r="R146" s="155">
        <f t="shared" si="2"/>
        <v>0</v>
      </c>
      <c r="S146" s="155">
        <v>0</v>
      </c>
      <c r="T146" s="156">
        <f t="shared" si="3"/>
        <v>0</v>
      </c>
      <c r="U146" s="32"/>
      <c r="V146" s="32"/>
      <c r="W146" s="32"/>
      <c r="X146" s="32"/>
      <c r="Y146" s="32"/>
      <c r="Z146" s="32"/>
      <c r="AA146" s="32"/>
      <c r="AB146" s="32"/>
      <c r="AC146" s="32"/>
      <c r="AD146" s="32"/>
      <c r="AE146" s="32"/>
      <c r="AR146" s="157" t="s">
        <v>168</v>
      </c>
      <c r="AT146" s="157" t="s">
        <v>261</v>
      </c>
      <c r="AU146" s="157" t="s">
        <v>82</v>
      </c>
      <c r="AY146" s="17" t="s">
        <v>128</v>
      </c>
      <c r="BE146" s="158">
        <f t="shared" si="4"/>
        <v>0</v>
      </c>
      <c r="BF146" s="158">
        <f t="shared" si="5"/>
        <v>0</v>
      </c>
      <c r="BG146" s="158">
        <f t="shared" si="6"/>
        <v>0</v>
      </c>
      <c r="BH146" s="158">
        <f t="shared" si="7"/>
        <v>0</v>
      </c>
      <c r="BI146" s="158">
        <f t="shared" si="8"/>
        <v>0</v>
      </c>
      <c r="BJ146" s="17" t="s">
        <v>80</v>
      </c>
      <c r="BK146" s="158">
        <f t="shared" si="9"/>
        <v>0</v>
      </c>
      <c r="BL146" s="17" t="s">
        <v>135</v>
      </c>
      <c r="BM146" s="157" t="s">
        <v>577</v>
      </c>
    </row>
    <row r="147" spans="1:65" s="2" customFormat="1" ht="16.5" customHeight="1">
      <c r="A147" s="32"/>
      <c r="B147" s="144"/>
      <c r="C147" s="168" t="s">
        <v>246</v>
      </c>
      <c r="D147" s="168" t="s">
        <v>261</v>
      </c>
      <c r="E147" s="169" t="s">
        <v>578</v>
      </c>
      <c r="F147" s="170" t="s">
        <v>579</v>
      </c>
      <c r="G147" s="171" t="s">
        <v>185</v>
      </c>
      <c r="H147" s="172">
        <v>44</v>
      </c>
      <c r="I147" s="173"/>
      <c r="J147" s="174">
        <f t="shared" si="0"/>
        <v>0</v>
      </c>
      <c r="K147" s="175"/>
      <c r="L147" s="176"/>
      <c r="M147" s="177" t="s">
        <v>1</v>
      </c>
      <c r="N147" s="178" t="s">
        <v>37</v>
      </c>
      <c r="O147" s="58"/>
      <c r="P147" s="155">
        <f t="shared" si="1"/>
        <v>0</v>
      </c>
      <c r="Q147" s="155">
        <v>0</v>
      </c>
      <c r="R147" s="155">
        <f t="shared" si="2"/>
        <v>0</v>
      </c>
      <c r="S147" s="155">
        <v>0</v>
      </c>
      <c r="T147" s="156">
        <f t="shared" si="3"/>
        <v>0</v>
      </c>
      <c r="U147" s="32"/>
      <c r="V147" s="32"/>
      <c r="W147" s="32"/>
      <c r="X147" s="32"/>
      <c r="Y147" s="32"/>
      <c r="Z147" s="32"/>
      <c r="AA147" s="32"/>
      <c r="AB147" s="32"/>
      <c r="AC147" s="32"/>
      <c r="AD147" s="32"/>
      <c r="AE147" s="32"/>
      <c r="AR147" s="157" t="s">
        <v>168</v>
      </c>
      <c r="AT147" s="157" t="s">
        <v>261</v>
      </c>
      <c r="AU147" s="157" t="s">
        <v>82</v>
      </c>
      <c r="AY147" s="17" t="s">
        <v>128</v>
      </c>
      <c r="BE147" s="158">
        <f t="shared" si="4"/>
        <v>0</v>
      </c>
      <c r="BF147" s="158">
        <f t="shared" si="5"/>
        <v>0</v>
      </c>
      <c r="BG147" s="158">
        <f t="shared" si="6"/>
        <v>0</v>
      </c>
      <c r="BH147" s="158">
        <f t="shared" si="7"/>
        <v>0</v>
      </c>
      <c r="BI147" s="158">
        <f t="shared" si="8"/>
        <v>0</v>
      </c>
      <c r="BJ147" s="17" t="s">
        <v>80</v>
      </c>
      <c r="BK147" s="158">
        <f t="shared" si="9"/>
        <v>0</v>
      </c>
      <c r="BL147" s="17" t="s">
        <v>135</v>
      </c>
      <c r="BM147" s="157" t="s">
        <v>580</v>
      </c>
    </row>
    <row r="148" spans="1:65" s="2" customFormat="1" ht="21.75" customHeight="1">
      <c r="A148" s="32"/>
      <c r="B148" s="144"/>
      <c r="C148" s="168" t="s">
        <v>250</v>
      </c>
      <c r="D148" s="168" t="s">
        <v>261</v>
      </c>
      <c r="E148" s="169" t="s">
        <v>581</v>
      </c>
      <c r="F148" s="170" t="s">
        <v>582</v>
      </c>
      <c r="G148" s="171" t="s">
        <v>185</v>
      </c>
      <c r="H148" s="172">
        <v>16</v>
      </c>
      <c r="I148" s="173"/>
      <c r="J148" s="174">
        <f t="shared" si="0"/>
        <v>0</v>
      </c>
      <c r="K148" s="175"/>
      <c r="L148" s="176"/>
      <c r="M148" s="177" t="s">
        <v>1</v>
      </c>
      <c r="N148" s="178" t="s">
        <v>37</v>
      </c>
      <c r="O148" s="58"/>
      <c r="P148" s="155">
        <f t="shared" si="1"/>
        <v>0</v>
      </c>
      <c r="Q148" s="155">
        <v>0</v>
      </c>
      <c r="R148" s="155">
        <f t="shared" si="2"/>
        <v>0</v>
      </c>
      <c r="S148" s="155">
        <v>0</v>
      </c>
      <c r="T148" s="156">
        <f t="shared" si="3"/>
        <v>0</v>
      </c>
      <c r="U148" s="32"/>
      <c r="V148" s="32"/>
      <c r="W148" s="32"/>
      <c r="X148" s="32"/>
      <c r="Y148" s="32"/>
      <c r="Z148" s="32"/>
      <c r="AA148" s="32"/>
      <c r="AB148" s="32"/>
      <c r="AC148" s="32"/>
      <c r="AD148" s="32"/>
      <c r="AE148" s="32"/>
      <c r="AR148" s="157" t="s">
        <v>168</v>
      </c>
      <c r="AT148" s="157" t="s">
        <v>261</v>
      </c>
      <c r="AU148" s="157" t="s">
        <v>82</v>
      </c>
      <c r="AY148" s="17" t="s">
        <v>128</v>
      </c>
      <c r="BE148" s="158">
        <f t="shared" si="4"/>
        <v>0</v>
      </c>
      <c r="BF148" s="158">
        <f t="shared" si="5"/>
        <v>0</v>
      </c>
      <c r="BG148" s="158">
        <f t="shared" si="6"/>
        <v>0</v>
      </c>
      <c r="BH148" s="158">
        <f t="shared" si="7"/>
        <v>0</v>
      </c>
      <c r="BI148" s="158">
        <f t="shared" si="8"/>
        <v>0</v>
      </c>
      <c r="BJ148" s="17" t="s">
        <v>80</v>
      </c>
      <c r="BK148" s="158">
        <f t="shared" si="9"/>
        <v>0</v>
      </c>
      <c r="BL148" s="17" t="s">
        <v>135</v>
      </c>
      <c r="BM148" s="157" t="s">
        <v>583</v>
      </c>
    </row>
    <row r="149" spans="1:65" s="2" customFormat="1" ht="16.5" customHeight="1">
      <c r="A149" s="32"/>
      <c r="B149" s="144"/>
      <c r="C149" s="168" t="s">
        <v>255</v>
      </c>
      <c r="D149" s="168" t="s">
        <v>261</v>
      </c>
      <c r="E149" s="169" t="s">
        <v>584</v>
      </c>
      <c r="F149" s="170" t="s">
        <v>585</v>
      </c>
      <c r="G149" s="171" t="s">
        <v>185</v>
      </c>
      <c r="H149" s="172">
        <v>4</v>
      </c>
      <c r="I149" s="173"/>
      <c r="J149" s="174">
        <f t="shared" si="0"/>
        <v>0</v>
      </c>
      <c r="K149" s="175"/>
      <c r="L149" s="176"/>
      <c r="M149" s="177" t="s">
        <v>1</v>
      </c>
      <c r="N149" s="178" t="s">
        <v>37</v>
      </c>
      <c r="O149" s="58"/>
      <c r="P149" s="155">
        <f t="shared" si="1"/>
        <v>0</v>
      </c>
      <c r="Q149" s="155">
        <v>0</v>
      </c>
      <c r="R149" s="155">
        <f t="shared" si="2"/>
        <v>0</v>
      </c>
      <c r="S149" s="155">
        <v>0</v>
      </c>
      <c r="T149" s="156">
        <f t="shared" si="3"/>
        <v>0</v>
      </c>
      <c r="U149" s="32"/>
      <c r="V149" s="32"/>
      <c r="W149" s="32"/>
      <c r="X149" s="32"/>
      <c r="Y149" s="32"/>
      <c r="Z149" s="32"/>
      <c r="AA149" s="32"/>
      <c r="AB149" s="32"/>
      <c r="AC149" s="32"/>
      <c r="AD149" s="32"/>
      <c r="AE149" s="32"/>
      <c r="AR149" s="157" t="s">
        <v>168</v>
      </c>
      <c r="AT149" s="157" t="s">
        <v>261</v>
      </c>
      <c r="AU149" s="157" t="s">
        <v>82</v>
      </c>
      <c r="AY149" s="17" t="s">
        <v>128</v>
      </c>
      <c r="BE149" s="158">
        <f t="shared" si="4"/>
        <v>0</v>
      </c>
      <c r="BF149" s="158">
        <f t="shared" si="5"/>
        <v>0</v>
      </c>
      <c r="BG149" s="158">
        <f t="shared" si="6"/>
        <v>0</v>
      </c>
      <c r="BH149" s="158">
        <f t="shared" si="7"/>
        <v>0</v>
      </c>
      <c r="BI149" s="158">
        <f t="shared" si="8"/>
        <v>0</v>
      </c>
      <c r="BJ149" s="17" t="s">
        <v>80</v>
      </c>
      <c r="BK149" s="158">
        <f t="shared" si="9"/>
        <v>0</v>
      </c>
      <c r="BL149" s="17" t="s">
        <v>135</v>
      </c>
      <c r="BM149" s="157" t="s">
        <v>586</v>
      </c>
    </row>
    <row r="150" spans="1:65" s="2" customFormat="1" ht="33" customHeight="1">
      <c r="A150" s="32"/>
      <c r="B150" s="144"/>
      <c r="C150" s="168" t="s">
        <v>260</v>
      </c>
      <c r="D150" s="168" t="s">
        <v>261</v>
      </c>
      <c r="E150" s="169" t="s">
        <v>587</v>
      </c>
      <c r="F150" s="170" t="s">
        <v>588</v>
      </c>
      <c r="G150" s="171" t="s">
        <v>185</v>
      </c>
      <c r="H150" s="172">
        <v>1</v>
      </c>
      <c r="I150" s="173"/>
      <c r="J150" s="174">
        <f t="shared" si="0"/>
        <v>0</v>
      </c>
      <c r="K150" s="175"/>
      <c r="L150" s="176"/>
      <c r="M150" s="177" t="s">
        <v>1</v>
      </c>
      <c r="N150" s="178" t="s">
        <v>37</v>
      </c>
      <c r="O150" s="58"/>
      <c r="P150" s="155">
        <f t="shared" si="1"/>
        <v>0</v>
      </c>
      <c r="Q150" s="155">
        <v>0</v>
      </c>
      <c r="R150" s="155">
        <f t="shared" si="2"/>
        <v>0</v>
      </c>
      <c r="S150" s="155">
        <v>0</v>
      </c>
      <c r="T150" s="156">
        <f t="shared" si="3"/>
        <v>0</v>
      </c>
      <c r="U150" s="32"/>
      <c r="V150" s="32"/>
      <c r="W150" s="32"/>
      <c r="X150" s="32"/>
      <c r="Y150" s="32"/>
      <c r="Z150" s="32"/>
      <c r="AA150" s="32"/>
      <c r="AB150" s="32"/>
      <c r="AC150" s="32"/>
      <c r="AD150" s="32"/>
      <c r="AE150" s="32"/>
      <c r="AR150" s="157" t="s">
        <v>168</v>
      </c>
      <c r="AT150" s="157" t="s">
        <v>261</v>
      </c>
      <c r="AU150" s="157" t="s">
        <v>82</v>
      </c>
      <c r="AY150" s="17" t="s">
        <v>128</v>
      </c>
      <c r="BE150" s="158">
        <f t="shared" si="4"/>
        <v>0</v>
      </c>
      <c r="BF150" s="158">
        <f t="shared" si="5"/>
        <v>0</v>
      </c>
      <c r="BG150" s="158">
        <f t="shared" si="6"/>
        <v>0</v>
      </c>
      <c r="BH150" s="158">
        <f t="shared" si="7"/>
        <v>0</v>
      </c>
      <c r="BI150" s="158">
        <f t="shared" si="8"/>
        <v>0</v>
      </c>
      <c r="BJ150" s="17" t="s">
        <v>80</v>
      </c>
      <c r="BK150" s="158">
        <f t="shared" si="9"/>
        <v>0</v>
      </c>
      <c r="BL150" s="17" t="s">
        <v>135</v>
      </c>
      <c r="BM150" s="157" t="s">
        <v>589</v>
      </c>
    </row>
    <row r="151" spans="1:65" s="2" customFormat="1" ht="21.75" customHeight="1">
      <c r="A151" s="32"/>
      <c r="B151" s="144"/>
      <c r="C151" s="168" t="s">
        <v>266</v>
      </c>
      <c r="D151" s="168" t="s">
        <v>261</v>
      </c>
      <c r="E151" s="169" t="s">
        <v>590</v>
      </c>
      <c r="F151" s="170" t="s">
        <v>591</v>
      </c>
      <c r="G151" s="171" t="s">
        <v>141</v>
      </c>
      <c r="H151" s="172">
        <v>0.08</v>
      </c>
      <c r="I151" s="173"/>
      <c r="J151" s="174">
        <f t="shared" si="0"/>
        <v>0</v>
      </c>
      <c r="K151" s="175"/>
      <c r="L151" s="176"/>
      <c r="M151" s="177" t="s">
        <v>1</v>
      </c>
      <c r="N151" s="178" t="s">
        <v>37</v>
      </c>
      <c r="O151" s="58"/>
      <c r="P151" s="155">
        <f t="shared" si="1"/>
        <v>0</v>
      </c>
      <c r="Q151" s="155">
        <v>0</v>
      </c>
      <c r="R151" s="155">
        <f t="shared" si="2"/>
        <v>0</v>
      </c>
      <c r="S151" s="155">
        <v>0</v>
      </c>
      <c r="T151" s="156">
        <f t="shared" si="3"/>
        <v>0</v>
      </c>
      <c r="U151" s="32"/>
      <c r="V151" s="32"/>
      <c r="W151" s="32"/>
      <c r="X151" s="32"/>
      <c r="Y151" s="32"/>
      <c r="Z151" s="32"/>
      <c r="AA151" s="32"/>
      <c r="AB151" s="32"/>
      <c r="AC151" s="32"/>
      <c r="AD151" s="32"/>
      <c r="AE151" s="32"/>
      <c r="AR151" s="157" t="s">
        <v>168</v>
      </c>
      <c r="AT151" s="157" t="s">
        <v>261</v>
      </c>
      <c r="AU151" s="157" t="s">
        <v>82</v>
      </c>
      <c r="AY151" s="17" t="s">
        <v>128</v>
      </c>
      <c r="BE151" s="158">
        <f t="shared" si="4"/>
        <v>0</v>
      </c>
      <c r="BF151" s="158">
        <f t="shared" si="5"/>
        <v>0</v>
      </c>
      <c r="BG151" s="158">
        <f t="shared" si="6"/>
        <v>0</v>
      </c>
      <c r="BH151" s="158">
        <f t="shared" si="7"/>
        <v>0</v>
      </c>
      <c r="BI151" s="158">
        <f t="shared" si="8"/>
        <v>0</v>
      </c>
      <c r="BJ151" s="17" t="s">
        <v>80</v>
      </c>
      <c r="BK151" s="158">
        <f t="shared" si="9"/>
        <v>0</v>
      </c>
      <c r="BL151" s="17" t="s">
        <v>135</v>
      </c>
      <c r="BM151" s="157" t="s">
        <v>592</v>
      </c>
    </row>
    <row r="152" spans="2:51" s="13" customFormat="1" ht="11.25">
      <c r="B152" s="159"/>
      <c r="D152" s="160" t="s">
        <v>137</v>
      </c>
      <c r="E152" s="161" t="s">
        <v>1</v>
      </c>
      <c r="F152" s="162" t="s">
        <v>593</v>
      </c>
      <c r="H152" s="163">
        <v>0.08</v>
      </c>
      <c r="I152" s="164"/>
      <c r="L152" s="159"/>
      <c r="M152" s="165"/>
      <c r="N152" s="166"/>
      <c r="O152" s="166"/>
      <c r="P152" s="166"/>
      <c r="Q152" s="166"/>
      <c r="R152" s="166"/>
      <c r="S152" s="166"/>
      <c r="T152" s="167"/>
      <c r="AT152" s="161" t="s">
        <v>137</v>
      </c>
      <c r="AU152" s="161" t="s">
        <v>82</v>
      </c>
      <c r="AV152" s="13" t="s">
        <v>82</v>
      </c>
      <c r="AW152" s="13" t="s">
        <v>29</v>
      </c>
      <c r="AX152" s="13" t="s">
        <v>72</v>
      </c>
      <c r="AY152" s="161" t="s">
        <v>128</v>
      </c>
    </row>
    <row r="153" spans="2:51" s="14" customFormat="1" ht="11.25">
      <c r="B153" s="184"/>
      <c r="D153" s="160" t="s">
        <v>137</v>
      </c>
      <c r="E153" s="185" t="s">
        <v>1</v>
      </c>
      <c r="F153" s="186" t="s">
        <v>594</v>
      </c>
      <c r="H153" s="187">
        <v>0.08</v>
      </c>
      <c r="I153" s="188"/>
      <c r="L153" s="184"/>
      <c r="M153" s="189"/>
      <c r="N153" s="190"/>
      <c r="O153" s="190"/>
      <c r="P153" s="190"/>
      <c r="Q153" s="190"/>
      <c r="R153" s="190"/>
      <c r="S153" s="190"/>
      <c r="T153" s="191"/>
      <c r="AT153" s="185" t="s">
        <v>137</v>
      </c>
      <c r="AU153" s="185" t="s">
        <v>82</v>
      </c>
      <c r="AV153" s="14" t="s">
        <v>135</v>
      </c>
      <c r="AW153" s="14" t="s">
        <v>29</v>
      </c>
      <c r="AX153" s="14" t="s">
        <v>80</v>
      </c>
      <c r="AY153" s="185" t="s">
        <v>128</v>
      </c>
    </row>
    <row r="154" spans="1:65" s="2" customFormat="1" ht="16.5" customHeight="1">
      <c r="A154" s="32"/>
      <c r="B154" s="144"/>
      <c r="C154" s="168" t="s">
        <v>271</v>
      </c>
      <c r="D154" s="168" t="s">
        <v>261</v>
      </c>
      <c r="E154" s="169" t="s">
        <v>595</v>
      </c>
      <c r="F154" s="170" t="s">
        <v>596</v>
      </c>
      <c r="G154" s="171" t="s">
        <v>185</v>
      </c>
      <c r="H154" s="172">
        <v>2</v>
      </c>
      <c r="I154" s="173"/>
      <c r="J154" s="174">
        <f aca="true" t="shared" si="10" ref="J154:J159">ROUND(I154*H154,2)</f>
        <v>0</v>
      </c>
      <c r="K154" s="175"/>
      <c r="L154" s="176"/>
      <c r="M154" s="177" t="s">
        <v>1</v>
      </c>
      <c r="N154" s="178" t="s">
        <v>37</v>
      </c>
      <c r="O154" s="58"/>
      <c r="P154" s="155">
        <f aca="true" t="shared" si="11" ref="P154:P159">O154*H154</f>
        <v>0</v>
      </c>
      <c r="Q154" s="155">
        <v>0</v>
      </c>
      <c r="R154" s="155">
        <f aca="true" t="shared" si="12" ref="R154:R159">Q154*H154</f>
        <v>0</v>
      </c>
      <c r="S154" s="155">
        <v>0</v>
      </c>
      <c r="T154" s="156">
        <f aca="true" t="shared" si="13" ref="T154:T159">S154*H154</f>
        <v>0</v>
      </c>
      <c r="U154" s="32"/>
      <c r="V154" s="32"/>
      <c r="W154" s="32"/>
      <c r="X154" s="32"/>
      <c r="Y154" s="32"/>
      <c r="Z154" s="32"/>
      <c r="AA154" s="32"/>
      <c r="AB154" s="32"/>
      <c r="AC154" s="32"/>
      <c r="AD154" s="32"/>
      <c r="AE154" s="32"/>
      <c r="AR154" s="157" t="s">
        <v>168</v>
      </c>
      <c r="AT154" s="157" t="s">
        <v>261</v>
      </c>
      <c r="AU154" s="157" t="s">
        <v>82</v>
      </c>
      <c r="AY154" s="17" t="s">
        <v>128</v>
      </c>
      <c r="BE154" s="158">
        <f aca="true" t="shared" si="14" ref="BE154:BE159">IF(N154="základní",J154,0)</f>
        <v>0</v>
      </c>
      <c r="BF154" s="158">
        <f aca="true" t="shared" si="15" ref="BF154:BF159">IF(N154="snížená",J154,0)</f>
        <v>0</v>
      </c>
      <c r="BG154" s="158">
        <f aca="true" t="shared" si="16" ref="BG154:BG159">IF(N154="zákl. přenesená",J154,0)</f>
        <v>0</v>
      </c>
      <c r="BH154" s="158">
        <f aca="true" t="shared" si="17" ref="BH154:BH159">IF(N154="sníž. přenesená",J154,0)</f>
        <v>0</v>
      </c>
      <c r="BI154" s="158">
        <f aca="true" t="shared" si="18" ref="BI154:BI159">IF(N154="nulová",J154,0)</f>
        <v>0</v>
      </c>
      <c r="BJ154" s="17" t="s">
        <v>80</v>
      </c>
      <c r="BK154" s="158">
        <f aca="true" t="shared" si="19" ref="BK154:BK159">ROUND(I154*H154,2)</f>
        <v>0</v>
      </c>
      <c r="BL154" s="17" t="s">
        <v>135</v>
      </c>
      <c r="BM154" s="157" t="s">
        <v>597</v>
      </c>
    </row>
    <row r="155" spans="1:65" s="2" customFormat="1" ht="33" customHeight="1">
      <c r="A155" s="32"/>
      <c r="B155" s="144"/>
      <c r="C155" s="168" t="s">
        <v>275</v>
      </c>
      <c r="D155" s="168" t="s">
        <v>261</v>
      </c>
      <c r="E155" s="169" t="s">
        <v>598</v>
      </c>
      <c r="F155" s="170" t="s">
        <v>588</v>
      </c>
      <c r="G155" s="171" t="s">
        <v>185</v>
      </c>
      <c r="H155" s="172">
        <v>7</v>
      </c>
      <c r="I155" s="173"/>
      <c r="J155" s="174">
        <f t="shared" si="10"/>
        <v>0</v>
      </c>
      <c r="K155" s="175"/>
      <c r="L155" s="176"/>
      <c r="M155" s="177" t="s">
        <v>1</v>
      </c>
      <c r="N155" s="178" t="s">
        <v>37</v>
      </c>
      <c r="O155" s="58"/>
      <c r="P155" s="155">
        <f t="shared" si="11"/>
        <v>0</v>
      </c>
      <c r="Q155" s="155">
        <v>0</v>
      </c>
      <c r="R155" s="155">
        <f t="shared" si="12"/>
        <v>0</v>
      </c>
      <c r="S155" s="155">
        <v>0</v>
      </c>
      <c r="T155" s="156">
        <f t="shared" si="13"/>
        <v>0</v>
      </c>
      <c r="U155" s="32"/>
      <c r="V155" s="32"/>
      <c r="W155" s="32"/>
      <c r="X155" s="32"/>
      <c r="Y155" s="32"/>
      <c r="Z155" s="32"/>
      <c r="AA155" s="32"/>
      <c r="AB155" s="32"/>
      <c r="AC155" s="32"/>
      <c r="AD155" s="32"/>
      <c r="AE155" s="32"/>
      <c r="AR155" s="157" t="s">
        <v>168</v>
      </c>
      <c r="AT155" s="157" t="s">
        <v>261</v>
      </c>
      <c r="AU155" s="157" t="s">
        <v>82</v>
      </c>
      <c r="AY155" s="17" t="s">
        <v>128</v>
      </c>
      <c r="BE155" s="158">
        <f t="shared" si="14"/>
        <v>0</v>
      </c>
      <c r="BF155" s="158">
        <f t="shared" si="15"/>
        <v>0</v>
      </c>
      <c r="BG155" s="158">
        <f t="shared" si="16"/>
        <v>0</v>
      </c>
      <c r="BH155" s="158">
        <f t="shared" si="17"/>
        <v>0</v>
      </c>
      <c r="BI155" s="158">
        <f t="shared" si="18"/>
        <v>0</v>
      </c>
      <c r="BJ155" s="17" t="s">
        <v>80</v>
      </c>
      <c r="BK155" s="158">
        <f t="shared" si="19"/>
        <v>0</v>
      </c>
      <c r="BL155" s="17" t="s">
        <v>135</v>
      </c>
      <c r="BM155" s="157" t="s">
        <v>599</v>
      </c>
    </row>
    <row r="156" spans="1:65" s="2" customFormat="1" ht="24.2" customHeight="1">
      <c r="A156" s="32"/>
      <c r="B156" s="144"/>
      <c r="C156" s="168" t="s">
        <v>279</v>
      </c>
      <c r="D156" s="168" t="s">
        <v>261</v>
      </c>
      <c r="E156" s="169" t="s">
        <v>600</v>
      </c>
      <c r="F156" s="170" t="s">
        <v>601</v>
      </c>
      <c r="G156" s="171" t="s">
        <v>185</v>
      </c>
      <c r="H156" s="172">
        <v>4</v>
      </c>
      <c r="I156" s="173"/>
      <c r="J156" s="174">
        <f t="shared" si="10"/>
        <v>0</v>
      </c>
      <c r="K156" s="175"/>
      <c r="L156" s="176"/>
      <c r="M156" s="177" t="s">
        <v>1</v>
      </c>
      <c r="N156" s="178" t="s">
        <v>37</v>
      </c>
      <c r="O156" s="58"/>
      <c r="P156" s="155">
        <f t="shared" si="11"/>
        <v>0</v>
      </c>
      <c r="Q156" s="155">
        <v>0</v>
      </c>
      <c r="R156" s="155">
        <f t="shared" si="12"/>
        <v>0</v>
      </c>
      <c r="S156" s="155">
        <v>0</v>
      </c>
      <c r="T156" s="156">
        <f t="shared" si="13"/>
        <v>0</v>
      </c>
      <c r="U156" s="32"/>
      <c r="V156" s="32"/>
      <c r="W156" s="32"/>
      <c r="X156" s="32"/>
      <c r="Y156" s="32"/>
      <c r="Z156" s="32"/>
      <c r="AA156" s="32"/>
      <c r="AB156" s="32"/>
      <c r="AC156" s="32"/>
      <c r="AD156" s="32"/>
      <c r="AE156" s="32"/>
      <c r="AR156" s="157" t="s">
        <v>168</v>
      </c>
      <c r="AT156" s="157" t="s">
        <v>261</v>
      </c>
      <c r="AU156" s="157" t="s">
        <v>82</v>
      </c>
      <c r="AY156" s="17" t="s">
        <v>128</v>
      </c>
      <c r="BE156" s="158">
        <f t="shared" si="14"/>
        <v>0</v>
      </c>
      <c r="BF156" s="158">
        <f t="shared" si="15"/>
        <v>0</v>
      </c>
      <c r="BG156" s="158">
        <f t="shared" si="16"/>
        <v>0</v>
      </c>
      <c r="BH156" s="158">
        <f t="shared" si="17"/>
        <v>0</v>
      </c>
      <c r="BI156" s="158">
        <f t="shared" si="18"/>
        <v>0</v>
      </c>
      <c r="BJ156" s="17" t="s">
        <v>80</v>
      </c>
      <c r="BK156" s="158">
        <f t="shared" si="19"/>
        <v>0</v>
      </c>
      <c r="BL156" s="17" t="s">
        <v>135</v>
      </c>
      <c r="BM156" s="157" t="s">
        <v>602</v>
      </c>
    </row>
    <row r="157" spans="1:65" s="2" customFormat="1" ht="24.2" customHeight="1">
      <c r="A157" s="32"/>
      <c r="B157" s="144"/>
      <c r="C157" s="168" t="s">
        <v>284</v>
      </c>
      <c r="D157" s="168" t="s">
        <v>261</v>
      </c>
      <c r="E157" s="169" t="s">
        <v>603</v>
      </c>
      <c r="F157" s="170" t="s">
        <v>604</v>
      </c>
      <c r="G157" s="171" t="s">
        <v>185</v>
      </c>
      <c r="H157" s="172">
        <v>2</v>
      </c>
      <c r="I157" s="173"/>
      <c r="J157" s="174">
        <f t="shared" si="10"/>
        <v>0</v>
      </c>
      <c r="K157" s="175"/>
      <c r="L157" s="176"/>
      <c r="M157" s="177" t="s">
        <v>1</v>
      </c>
      <c r="N157" s="178" t="s">
        <v>37</v>
      </c>
      <c r="O157" s="58"/>
      <c r="P157" s="155">
        <f t="shared" si="11"/>
        <v>0</v>
      </c>
      <c r="Q157" s="155">
        <v>0</v>
      </c>
      <c r="R157" s="155">
        <f t="shared" si="12"/>
        <v>0</v>
      </c>
      <c r="S157" s="155">
        <v>0</v>
      </c>
      <c r="T157" s="156">
        <f t="shared" si="13"/>
        <v>0</v>
      </c>
      <c r="U157" s="32"/>
      <c r="V157" s="32"/>
      <c r="W157" s="32"/>
      <c r="X157" s="32"/>
      <c r="Y157" s="32"/>
      <c r="Z157" s="32"/>
      <c r="AA157" s="32"/>
      <c r="AB157" s="32"/>
      <c r="AC157" s="32"/>
      <c r="AD157" s="32"/>
      <c r="AE157" s="32"/>
      <c r="AR157" s="157" t="s">
        <v>168</v>
      </c>
      <c r="AT157" s="157" t="s">
        <v>261</v>
      </c>
      <c r="AU157" s="157" t="s">
        <v>82</v>
      </c>
      <c r="AY157" s="17" t="s">
        <v>128</v>
      </c>
      <c r="BE157" s="158">
        <f t="shared" si="14"/>
        <v>0</v>
      </c>
      <c r="BF157" s="158">
        <f t="shared" si="15"/>
        <v>0</v>
      </c>
      <c r="BG157" s="158">
        <f t="shared" si="16"/>
        <v>0</v>
      </c>
      <c r="BH157" s="158">
        <f t="shared" si="17"/>
        <v>0</v>
      </c>
      <c r="BI157" s="158">
        <f t="shared" si="18"/>
        <v>0</v>
      </c>
      <c r="BJ157" s="17" t="s">
        <v>80</v>
      </c>
      <c r="BK157" s="158">
        <f t="shared" si="19"/>
        <v>0</v>
      </c>
      <c r="BL157" s="17" t="s">
        <v>135</v>
      </c>
      <c r="BM157" s="157" t="s">
        <v>605</v>
      </c>
    </row>
    <row r="158" spans="1:65" s="2" customFormat="1" ht="16.5" customHeight="1">
      <c r="A158" s="32"/>
      <c r="B158" s="144"/>
      <c r="C158" s="168" t="s">
        <v>289</v>
      </c>
      <c r="D158" s="168" t="s">
        <v>261</v>
      </c>
      <c r="E158" s="169" t="s">
        <v>606</v>
      </c>
      <c r="F158" s="170" t="s">
        <v>607</v>
      </c>
      <c r="G158" s="171" t="s">
        <v>185</v>
      </c>
      <c r="H158" s="172">
        <v>6</v>
      </c>
      <c r="I158" s="173"/>
      <c r="J158" s="174">
        <f t="shared" si="10"/>
        <v>0</v>
      </c>
      <c r="K158" s="175"/>
      <c r="L158" s="176"/>
      <c r="M158" s="177" t="s">
        <v>1</v>
      </c>
      <c r="N158" s="178" t="s">
        <v>37</v>
      </c>
      <c r="O158" s="58"/>
      <c r="P158" s="155">
        <f t="shared" si="11"/>
        <v>0</v>
      </c>
      <c r="Q158" s="155">
        <v>0</v>
      </c>
      <c r="R158" s="155">
        <f t="shared" si="12"/>
        <v>0</v>
      </c>
      <c r="S158" s="155">
        <v>0</v>
      </c>
      <c r="T158" s="156">
        <f t="shared" si="13"/>
        <v>0</v>
      </c>
      <c r="U158" s="32"/>
      <c r="V158" s="32"/>
      <c r="W158" s="32"/>
      <c r="X158" s="32"/>
      <c r="Y158" s="32"/>
      <c r="Z158" s="32"/>
      <c r="AA158" s="32"/>
      <c r="AB158" s="32"/>
      <c r="AC158" s="32"/>
      <c r="AD158" s="32"/>
      <c r="AE158" s="32"/>
      <c r="AR158" s="157" t="s">
        <v>168</v>
      </c>
      <c r="AT158" s="157" t="s">
        <v>261</v>
      </c>
      <c r="AU158" s="157" t="s">
        <v>82</v>
      </c>
      <c r="AY158" s="17" t="s">
        <v>128</v>
      </c>
      <c r="BE158" s="158">
        <f t="shared" si="14"/>
        <v>0</v>
      </c>
      <c r="BF158" s="158">
        <f t="shared" si="15"/>
        <v>0</v>
      </c>
      <c r="BG158" s="158">
        <f t="shared" si="16"/>
        <v>0</v>
      </c>
      <c r="BH158" s="158">
        <f t="shared" si="17"/>
        <v>0</v>
      </c>
      <c r="BI158" s="158">
        <f t="shared" si="18"/>
        <v>0</v>
      </c>
      <c r="BJ158" s="17" t="s">
        <v>80</v>
      </c>
      <c r="BK158" s="158">
        <f t="shared" si="19"/>
        <v>0</v>
      </c>
      <c r="BL158" s="17" t="s">
        <v>135</v>
      </c>
      <c r="BM158" s="157" t="s">
        <v>608</v>
      </c>
    </row>
    <row r="159" spans="1:65" s="2" customFormat="1" ht="16.5" customHeight="1">
      <c r="A159" s="32"/>
      <c r="B159" s="144"/>
      <c r="C159" s="145" t="s">
        <v>294</v>
      </c>
      <c r="D159" s="145" t="s">
        <v>131</v>
      </c>
      <c r="E159" s="146" t="s">
        <v>609</v>
      </c>
      <c r="F159" s="147" t="s">
        <v>610</v>
      </c>
      <c r="G159" s="148" t="s">
        <v>185</v>
      </c>
      <c r="H159" s="149">
        <v>6</v>
      </c>
      <c r="I159" s="150"/>
      <c r="J159" s="151">
        <f t="shared" si="10"/>
        <v>0</v>
      </c>
      <c r="K159" s="152"/>
      <c r="L159" s="33"/>
      <c r="M159" s="153" t="s">
        <v>1</v>
      </c>
      <c r="N159" s="154" t="s">
        <v>37</v>
      </c>
      <c r="O159" s="58"/>
      <c r="P159" s="155">
        <f t="shared" si="11"/>
        <v>0</v>
      </c>
      <c r="Q159" s="155">
        <v>0</v>
      </c>
      <c r="R159" s="155">
        <f t="shared" si="12"/>
        <v>0</v>
      </c>
      <c r="S159" s="155">
        <v>0</v>
      </c>
      <c r="T159" s="156">
        <f t="shared" si="13"/>
        <v>0</v>
      </c>
      <c r="U159" s="32"/>
      <c r="V159" s="32"/>
      <c r="W159" s="32"/>
      <c r="X159" s="32"/>
      <c r="Y159" s="32"/>
      <c r="Z159" s="32"/>
      <c r="AA159" s="32"/>
      <c r="AB159" s="32"/>
      <c r="AC159" s="32"/>
      <c r="AD159" s="32"/>
      <c r="AE159" s="32"/>
      <c r="AR159" s="157" t="s">
        <v>135</v>
      </c>
      <c r="AT159" s="157" t="s">
        <v>131</v>
      </c>
      <c r="AU159" s="157" t="s">
        <v>82</v>
      </c>
      <c r="AY159" s="17" t="s">
        <v>128</v>
      </c>
      <c r="BE159" s="158">
        <f t="shared" si="14"/>
        <v>0</v>
      </c>
      <c r="BF159" s="158">
        <f t="shared" si="15"/>
        <v>0</v>
      </c>
      <c r="BG159" s="158">
        <f t="shared" si="16"/>
        <v>0</v>
      </c>
      <c r="BH159" s="158">
        <f t="shared" si="17"/>
        <v>0</v>
      </c>
      <c r="BI159" s="158">
        <f t="shared" si="18"/>
        <v>0</v>
      </c>
      <c r="BJ159" s="17" t="s">
        <v>80</v>
      </c>
      <c r="BK159" s="158">
        <f t="shared" si="19"/>
        <v>0</v>
      </c>
      <c r="BL159" s="17" t="s">
        <v>135</v>
      </c>
      <c r="BM159" s="157" t="s">
        <v>611</v>
      </c>
    </row>
    <row r="160" spans="2:51" s="15" customFormat="1" ht="11.25">
      <c r="B160" s="192"/>
      <c r="D160" s="160" t="s">
        <v>137</v>
      </c>
      <c r="E160" s="193" t="s">
        <v>1</v>
      </c>
      <c r="F160" s="194" t="s">
        <v>612</v>
      </c>
      <c r="H160" s="193" t="s">
        <v>1</v>
      </c>
      <c r="I160" s="195"/>
      <c r="L160" s="192"/>
      <c r="M160" s="196"/>
      <c r="N160" s="197"/>
      <c r="O160" s="197"/>
      <c r="P160" s="197"/>
      <c r="Q160" s="197"/>
      <c r="R160" s="197"/>
      <c r="S160" s="197"/>
      <c r="T160" s="198"/>
      <c r="AT160" s="193" t="s">
        <v>137</v>
      </c>
      <c r="AU160" s="193" t="s">
        <v>82</v>
      </c>
      <c r="AV160" s="15" t="s">
        <v>80</v>
      </c>
      <c r="AW160" s="15" t="s">
        <v>29</v>
      </c>
      <c r="AX160" s="15" t="s">
        <v>72</v>
      </c>
      <c r="AY160" s="193" t="s">
        <v>128</v>
      </c>
    </row>
    <row r="161" spans="2:51" s="13" customFormat="1" ht="11.25">
      <c r="B161" s="159"/>
      <c r="D161" s="160" t="s">
        <v>137</v>
      </c>
      <c r="E161" s="161" t="s">
        <v>1</v>
      </c>
      <c r="F161" s="162" t="s">
        <v>157</v>
      </c>
      <c r="H161" s="163">
        <v>6</v>
      </c>
      <c r="I161" s="164"/>
      <c r="L161" s="159"/>
      <c r="M161" s="165"/>
      <c r="N161" s="166"/>
      <c r="O161" s="166"/>
      <c r="P161" s="166"/>
      <c r="Q161" s="166"/>
      <c r="R161" s="166"/>
      <c r="S161" s="166"/>
      <c r="T161" s="167"/>
      <c r="AT161" s="161" t="s">
        <v>137</v>
      </c>
      <c r="AU161" s="161" t="s">
        <v>82</v>
      </c>
      <c r="AV161" s="13" t="s">
        <v>82</v>
      </c>
      <c r="AW161" s="13" t="s">
        <v>29</v>
      </c>
      <c r="AX161" s="13" t="s">
        <v>72</v>
      </c>
      <c r="AY161" s="161" t="s">
        <v>128</v>
      </c>
    </row>
    <row r="162" spans="2:51" s="14" customFormat="1" ht="11.25">
      <c r="B162" s="184"/>
      <c r="D162" s="160" t="s">
        <v>137</v>
      </c>
      <c r="E162" s="185" t="s">
        <v>1</v>
      </c>
      <c r="F162" s="186" t="s">
        <v>594</v>
      </c>
      <c r="H162" s="187">
        <v>6</v>
      </c>
      <c r="I162" s="188"/>
      <c r="L162" s="184"/>
      <c r="M162" s="189"/>
      <c r="N162" s="190"/>
      <c r="O162" s="190"/>
      <c r="P162" s="190"/>
      <c r="Q162" s="190"/>
      <c r="R162" s="190"/>
      <c r="S162" s="190"/>
      <c r="T162" s="191"/>
      <c r="AT162" s="185" t="s">
        <v>137</v>
      </c>
      <c r="AU162" s="185" t="s">
        <v>82</v>
      </c>
      <c r="AV162" s="14" t="s">
        <v>135</v>
      </c>
      <c r="AW162" s="14" t="s">
        <v>29</v>
      </c>
      <c r="AX162" s="14" t="s">
        <v>80</v>
      </c>
      <c r="AY162" s="185" t="s">
        <v>128</v>
      </c>
    </row>
    <row r="163" spans="1:65" s="2" customFormat="1" ht="16.5" customHeight="1">
      <c r="A163" s="32"/>
      <c r="B163" s="144"/>
      <c r="C163" s="145" t="s">
        <v>301</v>
      </c>
      <c r="D163" s="145" t="s">
        <v>131</v>
      </c>
      <c r="E163" s="146" t="s">
        <v>613</v>
      </c>
      <c r="F163" s="147" t="s">
        <v>614</v>
      </c>
      <c r="G163" s="148" t="s">
        <v>185</v>
      </c>
      <c r="H163" s="149">
        <v>6</v>
      </c>
      <c r="I163" s="150"/>
      <c r="J163" s="151">
        <f>ROUND(I163*H163,2)</f>
        <v>0</v>
      </c>
      <c r="K163" s="152"/>
      <c r="L163" s="33"/>
      <c r="M163" s="153" t="s">
        <v>1</v>
      </c>
      <c r="N163" s="154" t="s">
        <v>37</v>
      </c>
      <c r="O163" s="58"/>
      <c r="P163" s="155">
        <f>O163*H163</f>
        <v>0</v>
      </c>
      <c r="Q163" s="155">
        <v>0</v>
      </c>
      <c r="R163" s="155">
        <f>Q163*H163</f>
        <v>0</v>
      </c>
      <c r="S163" s="155">
        <v>0</v>
      </c>
      <c r="T163" s="156">
        <f>S163*H163</f>
        <v>0</v>
      </c>
      <c r="U163" s="32"/>
      <c r="V163" s="32"/>
      <c r="W163" s="32"/>
      <c r="X163" s="32"/>
      <c r="Y163" s="32"/>
      <c r="Z163" s="32"/>
      <c r="AA163" s="32"/>
      <c r="AB163" s="32"/>
      <c r="AC163" s="32"/>
      <c r="AD163" s="32"/>
      <c r="AE163" s="32"/>
      <c r="AR163" s="157" t="s">
        <v>135</v>
      </c>
      <c r="AT163" s="157" t="s">
        <v>131</v>
      </c>
      <c r="AU163" s="157" t="s">
        <v>82</v>
      </c>
      <c r="AY163" s="17" t="s">
        <v>128</v>
      </c>
      <c r="BE163" s="158">
        <f>IF(N163="základní",J163,0)</f>
        <v>0</v>
      </c>
      <c r="BF163" s="158">
        <f>IF(N163="snížená",J163,0)</f>
        <v>0</v>
      </c>
      <c r="BG163" s="158">
        <f>IF(N163="zákl. přenesená",J163,0)</f>
        <v>0</v>
      </c>
      <c r="BH163" s="158">
        <f>IF(N163="sníž. přenesená",J163,0)</f>
        <v>0</v>
      </c>
      <c r="BI163" s="158">
        <f>IF(N163="nulová",J163,0)</f>
        <v>0</v>
      </c>
      <c r="BJ163" s="17" t="s">
        <v>80</v>
      </c>
      <c r="BK163" s="158">
        <f>ROUND(I163*H163,2)</f>
        <v>0</v>
      </c>
      <c r="BL163" s="17" t="s">
        <v>135</v>
      </c>
      <c r="BM163" s="157" t="s">
        <v>615</v>
      </c>
    </row>
    <row r="164" spans="2:51" s="15" customFormat="1" ht="11.25">
      <c r="B164" s="192"/>
      <c r="D164" s="160" t="s">
        <v>137</v>
      </c>
      <c r="E164" s="193" t="s">
        <v>1</v>
      </c>
      <c r="F164" s="194" t="s">
        <v>616</v>
      </c>
      <c r="H164" s="193" t="s">
        <v>1</v>
      </c>
      <c r="I164" s="195"/>
      <c r="L164" s="192"/>
      <c r="M164" s="196"/>
      <c r="N164" s="197"/>
      <c r="O164" s="197"/>
      <c r="P164" s="197"/>
      <c r="Q164" s="197"/>
      <c r="R164" s="197"/>
      <c r="S164" s="197"/>
      <c r="T164" s="198"/>
      <c r="AT164" s="193" t="s">
        <v>137</v>
      </c>
      <c r="AU164" s="193" t="s">
        <v>82</v>
      </c>
      <c r="AV164" s="15" t="s">
        <v>80</v>
      </c>
      <c r="AW164" s="15" t="s">
        <v>29</v>
      </c>
      <c r="AX164" s="15" t="s">
        <v>72</v>
      </c>
      <c r="AY164" s="193" t="s">
        <v>128</v>
      </c>
    </row>
    <row r="165" spans="2:51" s="13" customFormat="1" ht="11.25">
      <c r="B165" s="159"/>
      <c r="D165" s="160" t="s">
        <v>137</v>
      </c>
      <c r="E165" s="161" t="s">
        <v>1</v>
      </c>
      <c r="F165" s="162" t="s">
        <v>617</v>
      </c>
      <c r="H165" s="163">
        <v>6</v>
      </c>
      <c r="I165" s="164"/>
      <c r="L165" s="159"/>
      <c r="M165" s="165"/>
      <c r="N165" s="166"/>
      <c r="O165" s="166"/>
      <c r="P165" s="166"/>
      <c r="Q165" s="166"/>
      <c r="R165" s="166"/>
      <c r="S165" s="166"/>
      <c r="T165" s="167"/>
      <c r="AT165" s="161" t="s">
        <v>137</v>
      </c>
      <c r="AU165" s="161" t="s">
        <v>82</v>
      </c>
      <c r="AV165" s="13" t="s">
        <v>82</v>
      </c>
      <c r="AW165" s="13" t="s">
        <v>29</v>
      </c>
      <c r="AX165" s="13" t="s">
        <v>72</v>
      </c>
      <c r="AY165" s="161" t="s">
        <v>128</v>
      </c>
    </row>
    <row r="166" spans="2:51" s="14" customFormat="1" ht="11.25">
      <c r="B166" s="184"/>
      <c r="D166" s="160" t="s">
        <v>137</v>
      </c>
      <c r="E166" s="185" t="s">
        <v>1</v>
      </c>
      <c r="F166" s="186" t="s">
        <v>594</v>
      </c>
      <c r="H166" s="187">
        <v>6</v>
      </c>
      <c r="I166" s="188"/>
      <c r="L166" s="184"/>
      <c r="M166" s="189"/>
      <c r="N166" s="190"/>
      <c r="O166" s="190"/>
      <c r="P166" s="190"/>
      <c r="Q166" s="190"/>
      <c r="R166" s="190"/>
      <c r="S166" s="190"/>
      <c r="T166" s="191"/>
      <c r="AT166" s="185" t="s">
        <v>137</v>
      </c>
      <c r="AU166" s="185" t="s">
        <v>82</v>
      </c>
      <c r="AV166" s="14" t="s">
        <v>135</v>
      </c>
      <c r="AW166" s="14" t="s">
        <v>29</v>
      </c>
      <c r="AX166" s="14" t="s">
        <v>80</v>
      </c>
      <c r="AY166" s="185" t="s">
        <v>128</v>
      </c>
    </row>
    <row r="167" spans="2:63" s="12" customFormat="1" ht="25.9" customHeight="1">
      <c r="B167" s="131"/>
      <c r="D167" s="132" t="s">
        <v>71</v>
      </c>
      <c r="E167" s="133" t="s">
        <v>299</v>
      </c>
      <c r="F167" s="133" t="s">
        <v>300</v>
      </c>
      <c r="I167" s="134"/>
      <c r="J167" s="135">
        <f>BK167</f>
        <v>0</v>
      </c>
      <c r="L167" s="131"/>
      <c r="M167" s="136"/>
      <c r="N167" s="137"/>
      <c r="O167" s="137"/>
      <c r="P167" s="138">
        <f>SUM(P168:P180)</f>
        <v>0</v>
      </c>
      <c r="Q167" s="137"/>
      <c r="R167" s="138">
        <f>SUM(R168:R180)</f>
        <v>0</v>
      </c>
      <c r="S167" s="137"/>
      <c r="T167" s="139">
        <f>SUM(T168:T180)</f>
        <v>0</v>
      </c>
      <c r="AR167" s="132" t="s">
        <v>135</v>
      </c>
      <c r="AT167" s="140" t="s">
        <v>71</v>
      </c>
      <c r="AU167" s="140" t="s">
        <v>72</v>
      </c>
      <c r="AY167" s="132" t="s">
        <v>128</v>
      </c>
      <c r="BK167" s="141">
        <f>SUM(BK168:BK180)</f>
        <v>0</v>
      </c>
    </row>
    <row r="168" spans="1:65" s="2" customFormat="1" ht="55.5" customHeight="1">
      <c r="A168" s="32"/>
      <c r="B168" s="144"/>
      <c r="C168" s="145" t="s">
        <v>307</v>
      </c>
      <c r="D168" s="145" t="s">
        <v>131</v>
      </c>
      <c r="E168" s="146" t="s">
        <v>302</v>
      </c>
      <c r="F168" s="147" t="s">
        <v>618</v>
      </c>
      <c r="G168" s="148" t="s">
        <v>239</v>
      </c>
      <c r="H168" s="149">
        <v>4.75</v>
      </c>
      <c r="I168" s="150"/>
      <c r="J168" s="151">
        <f>ROUND(I168*H168,2)</f>
        <v>0</v>
      </c>
      <c r="K168" s="152"/>
      <c r="L168" s="33"/>
      <c r="M168" s="153" t="s">
        <v>1</v>
      </c>
      <c r="N168" s="154" t="s">
        <v>37</v>
      </c>
      <c r="O168" s="58"/>
      <c r="P168" s="155">
        <f>O168*H168</f>
        <v>0</v>
      </c>
      <c r="Q168" s="155">
        <v>0</v>
      </c>
      <c r="R168" s="155">
        <f>Q168*H168</f>
        <v>0</v>
      </c>
      <c r="S168" s="155">
        <v>0</v>
      </c>
      <c r="T168" s="156">
        <f>S168*H168</f>
        <v>0</v>
      </c>
      <c r="U168" s="32"/>
      <c r="V168" s="32"/>
      <c r="W168" s="32"/>
      <c r="X168" s="32"/>
      <c r="Y168" s="32"/>
      <c r="Z168" s="32"/>
      <c r="AA168" s="32"/>
      <c r="AB168" s="32"/>
      <c r="AC168" s="32"/>
      <c r="AD168" s="32"/>
      <c r="AE168" s="32"/>
      <c r="AR168" s="157" t="s">
        <v>619</v>
      </c>
      <c r="AT168" s="157" t="s">
        <v>131</v>
      </c>
      <c r="AU168" s="157" t="s">
        <v>80</v>
      </c>
      <c r="AY168" s="17" t="s">
        <v>128</v>
      </c>
      <c r="BE168" s="158">
        <f>IF(N168="základní",J168,0)</f>
        <v>0</v>
      </c>
      <c r="BF168" s="158">
        <f>IF(N168="snížená",J168,0)</f>
        <v>0</v>
      </c>
      <c r="BG168" s="158">
        <f>IF(N168="zákl. přenesená",J168,0)</f>
        <v>0</v>
      </c>
      <c r="BH168" s="158">
        <f>IF(N168="sníž. přenesená",J168,0)</f>
        <v>0</v>
      </c>
      <c r="BI168" s="158">
        <f>IF(N168="nulová",J168,0)</f>
        <v>0</v>
      </c>
      <c r="BJ168" s="17" t="s">
        <v>80</v>
      </c>
      <c r="BK168" s="158">
        <f>ROUND(I168*H168,2)</f>
        <v>0</v>
      </c>
      <c r="BL168" s="17" t="s">
        <v>619</v>
      </c>
      <c r="BM168" s="157" t="s">
        <v>620</v>
      </c>
    </row>
    <row r="169" spans="2:51" s="15" customFormat="1" ht="11.25">
      <c r="B169" s="192"/>
      <c r="D169" s="160" t="s">
        <v>137</v>
      </c>
      <c r="E169" s="193" t="s">
        <v>1</v>
      </c>
      <c r="F169" s="194" t="s">
        <v>621</v>
      </c>
      <c r="H169" s="193" t="s">
        <v>1</v>
      </c>
      <c r="I169" s="195"/>
      <c r="L169" s="192"/>
      <c r="M169" s="196"/>
      <c r="N169" s="197"/>
      <c r="O169" s="197"/>
      <c r="P169" s="197"/>
      <c r="Q169" s="197"/>
      <c r="R169" s="197"/>
      <c r="S169" s="197"/>
      <c r="T169" s="198"/>
      <c r="AT169" s="193" t="s">
        <v>137</v>
      </c>
      <c r="AU169" s="193" t="s">
        <v>80</v>
      </c>
      <c r="AV169" s="15" t="s">
        <v>80</v>
      </c>
      <c r="AW169" s="15" t="s">
        <v>29</v>
      </c>
      <c r="AX169" s="15" t="s">
        <v>72</v>
      </c>
      <c r="AY169" s="193" t="s">
        <v>128</v>
      </c>
    </row>
    <row r="170" spans="2:51" s="13" customFormat="1" ht="11.25">
      <c r="B170" s="159"/>
      <c r="D170" s="160" t="s">
        <v>137</v>
      </c>
      <c r="E170" s="161" t="s">
        <v>1</v>
      </c>
      <c r="F170" s="162" t="s">
        <v>622</v>
      </c>
      <c r="H170" s="163">
        <v>3.925</v>
      </c>
      <c r="I170" s="164"/>
      <c r="L170" s="159"/>
      <c r="M170" s="165"/>
      <c r="N170" s="166"/>
      <c r="O170" s="166"/>
      <c r="P170" s="166"/>
      <c r="Q170" s="166"/>
      <c r="R170" s="166"/>
      <c r="S170" s="166"/>
      <c r="T170" s="167"/>
      <c r="AT170" s="161" t="s">
        <v>137</v>
      </c>
      <c r="AU170" s="161" t="s">
        <v>80</v>
      </c>
      <c r="AV170" s="13" t="s">
        <v>82</v>
      </c>
      <c r="AW170" s="13" t="s">
        <v>29</v>
      </c>
      <c r="AX170" s="13" t="s">
        <v>72</v>
      </c>
      <c r="AY170" s="161" t="s">
        <v>128</v>
      </c>
    </row>
    <row r="171" spans="2:51" s="13" customFormat="1" ht="11.25">
      <c r="B171" s="159"/>
      <c r="D171" s="160" t="s">
        <v>137</v>
      </c>
      <c r="E171" s="161" t="s">
        <v>1</v>
      </c>
      <c r="F171" s="162" t="s">
        <v>623</v>
      </c>
      <c r="H171" s="163">
        <v>0.825</v>
      </c>
      <c r="I171" s="164"/>
      <c r="L171" s="159"/>
      <c r="M171" s="165"/>
      <c r="N171" s="166"/>
      <c r="O171" s="166"/>
      <c r="P171" s="166"/>
      <c r="Q171" s="166"/>
      <c r="R171" s="166"/>
      <c r="S171" s="166"/>
      <c r="T171" s="167"/>
      <c r="AT171" s="161" t="s">
        <v>137</v>
      </c>
      <c r="AU171" s="161" t="s">
        <v>80</v>
      </c>
      <c r="AV171" s="13" t="s">
        <v>82</v>
      </c>
      <c r="AW171" s="13" t="s">
        <v>29</v>
      </c>
      <c r="AX171" s="13" t="s">
        <v>72</v>
      </c>
      <c r="AY171" s="161" t="s">
        <v>128</v>
      </c>
    </row>
    <row r="172" spans="2:51" s="14" customFormat="1" ht="11.25">
      <c r="B172" s="184"/>
      <c r="D172" s="160" t="s">
        <v>137</v>
      </c>
      <c r="E172" s="185" t="s">
        <v>1</v>
      </c>
      <c r="F172" s="186" t="s">
        <v>594</v>
      </c>
      <c r="H172" s="187">
        <v>4.75</v>
      </c>
      <c r="I172" s="188"/>
      <c r="L172" s="184"/>
      <c r="M172" s="189"/>
      <c r="N172" s="190"/>
      <c r="O172" s="190"/>
      <c r="P172" s="190"/>
      <c r="Q172" s="190"/>
      <c r="R172" s="190"/>
      <c r="S172" s="190"/>
      <c r="T172" s="191"/>
      <c r="AT172" s="185" t="s">
        <v>137</v>
      </c>
      <c r="AU172" s="185" t="s">
        <v>80</v>
      </c>
      <c r="AV172" s="14" t="s">
        <v>135</v>
      </c>
      <c r="AW172" s="14" t="s">
        <v>29</v>
      </c>
      <c r="AX172" s="14" t="s">
        <v>80</v>
      </c>
      <c r="AY172" s="185" t="s">
        <v>128</v>
      </c>
    </row>
    <row r="173" spans="1:65" s="2" customFormat="1" ht="62.65" customHeight="1">
      <c r="A173" s="32"/>
      <c r="B173" s="144"/>
      <c r="C173" s="145" t="s">
        <v>312</v>
      </c>
      <c r="D173" s="145" t="s">
        <v>131</v>
      </c>
      <c r="E173" s="146" t="s">
        <v>318</v>
      </c>
      <c r="F173" s="147" t="s">
        <v>624</v>
      </c>
      <c r="G173" s="148" t="s">
        <v>239</v>
      </c>
      <c r="H173" s="149">
        <v>2.512</v>
      </c>
      <c r="I173" s="150"/>
      <c r="J173" s="151">
        <f>ROUND(I173*H173,2)</f>
        <v>0</v>
      </c>
      <c r="K173" s="152"/>
      <c r="L173" s="33"/>
      <c r="M173" s="153" t="s">
        <v>1</v>
      </c>
      <c r="N173" s="154" t="s">
        <v>37</v>
      </c>
      <c r="O173" s="58"/>
      <c r="P173" s="155">
        <f>O173*H173</f>
        <v>0</v>
      </c>
      <c r="Q173" s="155">
        <v>0</v>
      </c>
      <c r="R173" s="155">
        <f>Q173*H173</f>
        <v>0</v>
      </c>
      <c r="S173" s="155">
        <v>0</v>
      </c>
      <c r="T173" s="156">
        <f>S173*H173</f>
        <v>0</v>
      </c>
      <c r="U173" s="32"/>
      <c r="V173" s="32"/>
      <c r="W173" s="32"/>
      <c r="X173" s="32"/>
      <c r="Y173" s="32"/>
      <c r="Z173" s="32"/>
      <c r="AA173" s="32"/>
      <c r="AB173" s="32"/>
      <c r="AC173" s="32"/>
      <c r="AD173" s="32"/>
      <c r="AE173" s="32"/>
      <c r="AR173" s="157" t="s">
        <v>619</v>
      </c>
      <c r="AT173" s="157" t="s">
        <v>131</v>
      </c>
      <c r="AU173" s="157" t="s">
        <v>80</v>
      </c>
      <c r="AY173" s="17" t="s">
        <v>128</v>
      </c>
      <c r="BE173" s="158">
        <f>IF(N173="základní",J173,0)</f>
        <v>0</v>
      </c>
      <c r="BF173" s="158">
        <f>IF(N173="snížená",J173,0)</f>
        <v>0</v>
      </c>
      <c r="BG173" s="158">
        <f>IF(N173="zákl. přenesená",J173,0)</f>
        <v>0</v>
      </c>
      <c r="BH173" s="158">
        <f>IF(N173="sníž. přenesená",J173,0)</f>
        <v>0</v>
      </c>
      <c r="BI173" s="158">
        <f>IF(N173="nulová",J173,0)</f>
        <v>0</v>
      </c>
      <c r="BJ173" s="17" t="s">
        <v>80</v>
      </c>
      <c r="BK173" s="158">
        <f>ROUND(I173*H173,2)</f>
        <v>0</v>
      </c>
      <c r="BL173" s="17" t="s">
        <v>619</v>
      </c>
      <c r="BM173" s="157" t="s">
        <v>625</v>
      </c>
    </row>
    <row r="174" spans="2:51" s="15" customFormat="1" ht="11.25">
      <c r="B174" s="192"/>
      <c r="D174" s="160" t="s">
        <v>137</v>
      </c>
      <c r="E174" s="193" t="s">
        <v>1</v>
      </c>
      <c r="F174" s="194" t="s">
        <v>626</v>
      </c>
      <c r="H174" s="193" t="s">
        <v>1</v>
      </c>
      <c r="I174" s="195"/>
      <c r="L174" s="192"/>
      <c r="M174" s="196"/>
      <c r="N174" s="197"/>
      <c r="O174" s="197"/>
      <c r="P174" s="197"/>
      <c r="Q174" s="197"/>
      <c r="R174" s="197"/>
      <c r="S174" s="197"/>
      <c r="T174" s="198"/>
      <c r="AT174" s="193" t="s">
        <v>137</v>
      </c>
      <c r="AU174" s="193" t="s">
        <v>80</v>
      </c>
      <c r="AV174" s="15" t="s">
        <v>80</v>
      </c>
      <c r="AW174" s="15" t="s">
        <v>29</v>
      </c>
      <c r="AX174" s="15" t="s">
        <v>72</v>
      </c>
      <c r="AY174" s="193" t="s">
        <v>128</v>
      </c>
    </row>
    <row r="175" spans="2:51" s="13" customFormat="1" ht="11.25">
      <c r="B175" s="159"/>
      <c r="D175" s="160" t="s">
        <v>137</v>
      </c>
      <c r="E175" s="161" t="s">
        <v>1</v>
      </c>
      <c r="F175" s="162" t="s">
        <v>627</v>
      </c>
      <c r="H175" s="163">
        <v>2.512</v>
      </c>
      <c r="I175" s="164"/>
      <c r="L175" s="159"/>
      <c r="M175" s="165"/>
      <c r="N175" s="166"/>
      <c r="O175" s="166"/>
      <c r="P175" s="166"/>
      <c r="Q175" s="166"/>
      <c r="R175" s="166"/>
      <c r="S175" s="166"/>
      <c r="T175" s="167"/>
      <c r="AT175" s="161" t="s">
        <v>137</v>
      </c>
      <c r="AU175" s="161" t="s">
        <v>80</v>
      </c>
      <c r="AV175" s="13" t="s">
        <v>82</v>
      </c>
      <c r="AW175" s="13" t="s">
        <v>29</v>
      </c>
      <c r="AX175" s="13" t="s">
        <v>72</v>
      </c>
      <c r="AY175" s="161" t="s">
        <v>128</v>
      </c>
    </row>
    <row r="176" spans="2:51" s="14" customFormat="1" ht="11.25">
      <c r="B176" s="184"/>
      <c r="D176" s="160" t="s">
        <v>137</v>
      </c>
      <c r="E176" s="185" t="s">
        <v>1</v>
      </c>
      <c r="F176" s="186" t="s">
        <v>594</v>
      </c>
      <c r="H176" s="187">
        <v>2.512</v>
      </c>
      <c r="I176" s="188"/>
      <c r="L176" s="184"/>
      <c r="M176" s="189"/>
      <c r="N176" s="190"/>
      <c r="O176" s="190"/>
      <c r="P176" s="190"/>
      <c r="Q176" s="190"/>
      <c r="R176" s="190"/>
      <c r="S176" s="190"/>
      <c r="T176" s="191"/>
      <c r="AT176" s="185" t="s">
        <v>137</v>
      </c>
      <c r="AU176" s="185" t="s">
        <v>80</v>
      </c>
      <c r="AV176" s="14" t="s">
        <v>135</v>
      </c>
      <c r="AW176" s="14" t="s">
        <v>29</v>
      </c>
      <c r="AX176" s="14" t="s">
        <v>80</v>
      </c>
      <c r="AY176" s="185" t="s">
        <v>128</v>
      </c>
    </row>
    <row r="177" spans="1:65" s="2" customFormat="1" ht="24.2" customHeight="1">
      <c r="A177" s="32"/>
      <c r="B177" s="144"/>
      <c r="C177" s="145" t="s">
        <v>317</v>
      </c>
      <c r="D177" s="145" t="s">
        <v>131</v>
      </c>
      <c r="E177" s="146" t="s">
        <v>628</v>
      </c>
      <c r="F177" s="147" t="s">
        <v>629</v>
      </c>
      <c r="G177" s="148" t="s">
        <v>239</v>
      </c>
      <c r="H177" s="149">
        <v>4.53</v>
      </c>
      <c r="I177" s="150"/>
      <c r="J177" s="151">
        <f>ROUND(I177*H177,2)</f>
        <v>0</v>
      </c>
      <c r="K177" s="152"/>
      <c r="L177" s="33"/>
      <c r="M177" s="153" t="s">
        <v>1</v>
      </c>
      <c r="N177" s="154" t="s">
        <v>37</v>
      </c>
      <c r="O177" s="58"/>
      <c r="P177" s="155">
        <f>O177*H177</f>
        <v>0</v>
      </c>
      <c r="Q177" s="155">
        <v>0</v>
      </c>
      <c r="R177" s="155">
        <f>Q177*H177</f>
        <v>0</v>
      </c>
      <c r="S177" s="155">
        <v>0</v>
      </c>
      <c r="T177" s="156">
        <f>S177*H177</f>
        <v>0</v>
      </c>
      <c r="U177" s="32"/>
      <c r="V177" s="32"/>
      <c r="W177" s="32"/>
      <c r="X177" s="32"/>
      <c r="Y177" s="32"/>
      <c r="Z177" s="32"/>
      <c r="AA177" s="32"/>
      <c r="AB177" s="32"/>
      <c r="AC177" s="32"/>
      <c r="AD177" s="32"/>
      <c r="AE177" s="32"/>
      <c r="AR177" s="157" t="s">
        <v>619</v>
      </c>
      <c r="AT177" s="157" t="s">
        <v>131</v>
      </c>
      <c r="AU177" s="157" t="s">
        <v>80</v>
      </c>
      <c r="AY177" s="17" t="s">
        <v>128</v>
      </c>
      <c r="BE177" s="158">
        <f>IF(N177="základní",J177,0)</f>
        <v>0</v>
      </c>
      <c r="BF177" s="158">
        <f>IF(N177="snížená",J177,0)</f>
        <v>0</v>
      </c>
      <c r="BG177" s="158">
        <f>IF(N177="zákl. přenesená",J177,0)</f>
        <v>0</v>
      </c>
      <c r="BH177" s="158">
        <f>IF(N177="sníž. přenesená",J177,0)</f>
        <v>0</v>
      </c>
      <c r="BI177" s="158">
        <f>IF(N177="nulová",J177,0)</f>
        <v>0</v>
      </c>
      <c r="BJ177" s="17" t="s">
        <v>80</v>
      </c>
      <c r="BK177" s="158">
        <f>ROUND(I177*H177,2)</f>
        <v>0</v>
      </c>
      <c r="BL177" s="17" t="s">
        <v>619</v>
      </c>
      <c r="BM177" s="157" t="s">
        <v>630</v>
      </c>
    </row>
    <row r="178" spans="2:51" s="15" customFormat="1" ht="11.25">
      <c r="B178" s="192"/>
      <c r="D178" s="160" t="s">
        <v>137</v>
      </c>
      <c r="E178" s="193" t="s">
        <v>1</v>
      </c>
      <c r="F178" s="194" t="s">
        <v>631</v>
      </c>
      <c r="H178" s="193" t="s">
        <v>1</v>
      </c>
      <c r="I178" s="195"/>
      <c r="L178" s="192"/>
      <c r="M178" s="196"/>
      <c r="N178" s="197"/>
      <c r="O178" s="197"/>
      <c r="P178" s="197"/>
      <c r="Q178" s="197"/>
      <c r="R178" s="197"/>
      <c r="S178" s="197"/>
      <c r="T178" s="198"/>
      <c r="AT178" s="193" t="s">
        <v>137</v>
      </c>
      <c r="AU178" s="193" t="s">
        <v>80</v>
      </c>
      <c r="AV178" s="15" t="s">
        <v>80</v>
      </c>
      <c r="AW178" s="15" t="s">
        <v>29</v>
      </c>
      <c r="AX178" s="15" t="s">
        <v>72</v>
      </c>
      <c r="AY178" s="193" t="s">
        <v>128</v>
      </c>
    </row>
    <row r="179" spans="2:51" s="13" customFormat="1" ht="11.25">
      <c r="B179" s="159"/>
      <c r="D179" s="160" t="s">
        <v>137</v>
      </c>
      <c r="E179" s="161" t="s">
        <v>1</v>
      </c>
      <c r="F179" s="162" t="s">
        <v>632</v>
      </c>
      <c r="H179" s="163">
        <v>4.53</v>
      </c>
      <c r="I179" s="164"/>
      <c r="L179" s="159"/>
      <c r="M179" s="165"/>
      <c r="N179" s="166"/>
      <c r="O179" s="166"/>
      <c r="P179" s="166"/>
      <c r="Q179" s="166"/>
      <c r="R179" s="166"/>
      <c r="S179" s="166"/>
      <c r="T179" s="167"/>
      <c r="AT179" s="161" t="s">
        <v>137</v>
      </c>
      <c r="AU179" s="161" t="s">
        <v>80</v>
      </c>
      <c r="AV179" s="13" t="s">
        <v>82</v>
      </c>
      <c r="AW179" s="13" t="s">
        <v>29</v>
      </c>
      <c r="AX179" s="13" t="s">
        <v>72</v>
      </c>
      <c r="AY179" s="161" t="s">
        <v>128</v>
      </c>
    </row>
    <row r="180" spans="2:51" s="14" customFormat="1" ht="11.25">
      <c r="B180" s="184"/>
      <c r="D180" s="160" t="s">
        <v>137</v>
      </c>
      <c r="E180" s="185" t="s">
        <v>1</v>
      </c>
      <c r="F180" s="186" t="s">
        <v>594</v>
      </c>
      <c r="H180" s="187">
        <v>4.53</v>
      </c>
      <c r="I180" s="188"/>
      <c r="L180" s="184"/>
      <c r="M180" s="189"/>
      <c r="N180" s="190"/>
      <c r="O180" s="190"/>
      <c r="P180" s="190"/>
      <c r="Q180" s="190"/>
      <c r="R180" s="190"/>
      <c r="S180" s="190"/>
      <c r="T180" s="191"/>
      <c r="AT180" s="185" t="s">
        <v>137</v>
      </c>
      <c r="AU180" s="185" t="s">
        <v>80</v>
      </c>
      <c r="AV180" s="14" t="s">
        <v>135</v>
      </c>
      <c r="AW180" s="14" t="s">
        <v>29</v>
      </c>
      <c r="AX180" s="14" t="s">
        <v>80</v>
      </c>
      <c r="AY180" s="185" t="s">
        <v>128</v>
      </c>
    </row>
    <row r="181" spans="2:63" s="12" customFormat="1" ht="25.9" customHeight="1">
      <c r="B181" s="131"/>
      <c r="D181" s="132" t="s">
        <v>71</v>
      </c>
      <c r="E181" s="133" t="s">
        <v>352</v>
      </c>
      <c r="F181" s="133" t="s">
        <v>353</v>
      </c>
      <c r="I181" s="134"/>
      <c r="J181" s="135">
        <f>BK181</f>
        <v>0</v>
      </c>
      <c r="L181" s="131"/>
      <c r="M181" s="136"/>
      <c r="N181" s="137"/>
      <c r="O181" s="137"/>
      <c r="P181" s="138">
        <f>SUM(P182:P184)</f>
        <v>0</v>
      </c>
      <c r="Q181" s="137"/>
      <c r="R181" s="138">
        <f>SUM(R182:R184)</f>
        <v>0</v>
      </c>
      <c r="S181" s="137"/>
      <c r="T181" s="139">
        <f>SUM(T182:T184)</f>
        <v>0</v>
      </c>
      <c r="AR181" s="132" t="s">
        <v>129</v>
      </c>
      <c r="AT181" s="140" t="s">
        <v>71</v>
      </c>
      <c r="AU181" s="140" t="s">
        <v>72</v>
      </c>
      <c r="AY181" s="132" t="s">
        <v>128</v>
      </c>
      <c r="BK181" s="141">
        <f>SUM(BK182:BK184)</f>
        <v>0</v>
      </c>
    </row>
    <row r="182" spans="1:65" s="2" customFormat="1" ht="37.9" customHeight="1">
      <c r="A182" s="32"/>
      <c r="B182" s="144"/>
      <c r="C182" s="145" t="s">
        <v>322</v>
      </c>
      <c r="D182" s="145" t="s">
        <v>131</v>
      </c>
      <c r="E182" s="146" t="s">
        <v>633</v>
      </c>
      <c r="F182" s="147" t="s">
        <v>634</v>
      </c>
      <c r="G182" s="148" t="s">
        <v>185</v>
      </c>
      <c r="H182" s="149">
        <v>5</v>
      </c>
      <c r="I182" s="150"/>
      <c r="J182" s="151">
        <f>ROUND(I182*H182,2)</f>
        <v>0</v>
      </c>
      <c r="K182" s="152"/>
      <c r="L182" s="33"/>
      <c r="M182" s="153" t="s">
        <v>1</v>
      </c>
      <c r="N182" s="154" t="s">
        <v>37</v>
      </c>
      <c r="O182" s="58"/>
      <c r="P182" s="155">
        <f>O182*H182</f>
        <v>0</v>
      </c>
      <c r="Q182" s="155">
        <v>0</v>
      </c>
      <c r="R182" s="155">
        <f>Q182*H182</f>
        <v>0</v>
      </c>
      <c r="S182" s="155">
        <v>0</v>
      </c>
      <c r="T182" s="156">
        <f>S182*H182</f>
        <v>0</v>
      </c>
      <c r="U182" s="32"/>
      <c r="V182" s="32"/>
      <c r="W182" s="32"/>
      <c r="X182" s="32"/>
      <c r="Y182" s="32"/>
      <c r="Z182" s="32"/>
      <c r="AA182" s="32"/>
      <c r="AB182" s="32"/>
      <c r="AC182" s="32"/>
      <c r="AD182" s="32"/>
      <c r="AE182" s="32"/>
      <c r="AR182" s="157" t="s">
        <v>135</v>
      </c>
      <c r="AT182" s="157" t="s">
        <v>131</v>
      </c>
      <c r="AU182" s="157" t="s">
        <v>80</v>
      </c>
      <c r="AY182" s="17" t="s">
        <v>128</v>
      </c>
      <c r="BE182" s="158">
        <f>IF(N182="základní",J182,0)</f>
        <v>0</v>
      </c>
      <c r="BF182" s="158">
        <f>IF(N182="snížená",J182,0)</f>
        <v>0</v>
      </c>
      <c r="BG182" s="158">
        <f>IF(N182="zákl. přenesená",J182,0)</f>
        <v>0</v>
      </c>
      <c r="BH182" s="158">
        <f>IF(N182="sníž. přenesená",J182,0)</f>
        <v>0</v>
      </c>
      <c r="BI182" s="158">
        <f>IF(N182="nulová",J182,0)</f>
        <v>0</v>
      </c>
      <c r="BJ182" s="17" t="s">
        <v>80</v>
      </c>
      <c r="BK182" s="158">
        <f>ROUND(I182*H182,2)</f>
        <v>0</v>
      </c>
      <c r="BL182" s="17" t="s">
        <v>135</v>
      </c>
      <c r="BM182" s="157" t="s">
        <v>635</v>
      </c>
    </row>
    <row r="183" spans="2:51" s="13" customFormat="1" ht="11.25">
      <c r="B183" s="159"/>
      <c r="D183" s="160" t="s">
        <v>137</v>
      </c>
      <c r="E183" s="161" t="s">
        <v>1</v>
      </c>
      <c r="F183" s="162" t="s">
        <v>636</v>
      </c>
      <c r="H183" s="163">
        <v>5</v>
      </c>
      <c r="I183" s="164"/>
      <c r="L183" s="159"/>
      <c r="M183" s="165"/>
      <c r="N183" s="166"/>
      <c r="O183" s="166"/>
      <c r="P183" s="166"/>
      <c r="Q183" s="166"/>
      <c r="R183" s="166"/>
      <c r="S183" s="166"/>
      <c r="T183" s="167"/>
      <c r="AT183" s="161" t="s">
        <v>137</v>
      </c>
      <c r="AU183" s="161" t="s">
        <v>80</v>
      </c>
      <c r="AV183" s="13" t="s">
        <v>82</v>
      </c>
      <c r="AW183" s="13" t="s">
        <v>29</v>
      </c>
      <c r="AX183" s="13" t="s">
        <v>72</v>
      </c>
      <c r="AY183" s="161" t="s">
        <v>128</v>
      </c>
    </row>
    <row r="184" spans="2:51" s="14" customFormat="1" ht="11.25">
      <c r="B184" s="184"/>
      <c r="D184" s="160" t="s">
        <v>137</v>
      </c>
      <c r="E184" s="185" t="s">
        <v>1</v>
      </c>
      <c r="F184" s="186" t="s">
        <v>594</v>
      </c>
      <c r="H184" s="187">
        <v>5</v>
      </c>
      <c r="I184" s="188"/>
      <c r="L184" s="184"/>
      <c r="M184" s="199"/>
      <c r="N184" s="200"/>
      <c r="O184" s="200"/>
      <c r="P184" s="200"/>
      <c r="Q184" s="200"/>
      <c r="R184" s="200"/>
      <c r="S184" s="200"/>
      <c r="T184" s="201"/>
      <c r="AT184" s="185" t="s">
        <v>137</v>
      </c>
      <c r="AU184" s="185" t="s">
        <v>80</v>
      </c>
      <c r="AV184" s="14" t="s">
        <v>135</v>
      </c>
      <c r="AW184" s="14" t="s">
        <v>29</v>
      </c>
      <c r="AX184" s="14" t="s">
        <v>80</v>
      </c>
      <c r="AY184" s="185" t="s">
        <v>128</v>
      </c>
    </row>
    <row r="185" spans="1:31" s="2" customFormat="1" ht="6.95" customHeight="1">
      <c r="A185" s="32"/>
      <c r="B185" s="47"/>
      <c r="C185" s="48"/>
      <c r="D185" s="48"/>
      <c r="E185" s="48"/>
      <c r="F185" s="48"/>
      <c r="G185" s="48"/>
      <c r="H185" s="48"/>
      <c r="I185" s="48"/>
      <c r="J185" s="48"/>
      <c r="K185" s="48"/>
      <c r="L185" s="33"/>
      <c r="M185" s="32"/>
      <c r="O185" s="32"/>
      <c r="P185" s="32"/>
      <c r="Q185" s="32"/>
      <c r="R185" s="32"/>
      <c r="S185" s="32"/>
      <c r="T185" s="32"/>
      <c r="U185" s="32"/>
      <c r="V185" s="32"/>
      <c r="W185" s="32"/>
      <c r="X185" s="32"/>
      <c r="Y185" s="32"/>
      <c r="Z185" s="32"/>
      <c r="AA185" s="32"/>
      <c r="AB185" s="32"/>
      <c r="AC185" s="32"/>
      <c r="AD185" s="32"/>
      <c r="AE185" s="32"/>
    </row>
  </sheetData>
  <autoFilter ref="C119:K184"/>
  <mergeCells count="9">
    <mergeCell ref="E87:H87"/>
    <mergeCell ref="E110:H110"/>
    <mergeCell ref="E112:H112"/>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4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40" t="s">
        <v>5</v>
      </c>
      <c r="M2" s="225"/>
      <c r="N2" s="225"/>
      <c r="O2" s="225"/>
      <c r="P2" s="225"/>
      <c r="Q2" s="225"/>
      <c r="R2" s="225"/>
      <c r="S2" s="225"/>
      <c r="T2" s="225"/>
      <c r="U2" s="225"/>
      <c r="V2" s="225"/>
      <c r="AT2" s="17" t="s">
        <v>91</v>
      </c>
    </row>
    <row r="3" spans="2:46" s="1" customFormat="1" ht="6.95" customHeight="1">
      <c r="B3" s="18"/>
      <c r="C3" s="19"/>
      <c r="D3" s="19"/>
      <c r="E3" s="19"/>
      <c r="F3" s="19"/>
      <c r="G3" s="19"/>
      <c r="H3" s="19"/>
      <c r="I3" s="19"/>
      <c r="J3" s="19"/>
      <c r="K3" s="19"/>
      <c r="L3" s="20"/>
      <c r="AT3" s="17" t="s">
        <v>82</v>
      </c>
    </row>
    <row r="4" spans="2:46" s="1" customFormat="1" ht="24.95" customHeight="1">
      <c r="B4" s="20"/>
      <c r="D4" s="21" t="s">
        <v>101</v>
      </c>
      <c r="L4" s="20"/>
      <c r="M4" s="93" t="s">
        <v>10</v>
      </c>
      <c r="AT4" s="17" t="s">
        <v>3</v>
      </c>
    </row>
    <row r="5" spans="2:12" s="1" customFormat="1" ht="6.95" customHeight="1">
      <c r="B5" s="20"/>
      <c r="L5" s="20"/>
    </row>
    <row r="6" spans="2:12" s="1" customFormat="1" ht="12" customHeight="1">
      <c r="B6" s="20"/>
      <c r="D6" s="27" t="s">
        <v>16</v>
      </c>
      <c r="L6" s="20"/>
    </row>
    <row r="7" spans="2:12" s="1" customFormat="1" ht="16.5" customHeight="1">
      <c r="B7" s="20"/>
      <c r="E7" s="241" t="str">
        <f>'Rekapitulace stavby'!K6</f>
        <v>Oprava trati v úseku Luka nad Jihavou-Jihlava, II.etapa</v>
      </c>
      <c r="F7" s="242"/>
      <c r="G7" s="242"/>
      <c r="H7" s="242"/>
      <c r="L7" s="20"/>
    </row>
    <row r="8" spans="1:31" s="2" customFormat="1" ht="12" customHeight="1">
      <c r="A8" s="32"/>
      <c r="B8" s="33"/>
      <c r="C8" s="32"/>
      <c r="D8" s="27" t="s">
        <v>102</v>
      </c>
      <c r="E8" s="32"/>
      <c r="F8" s="32"/>
      <c r="G8" s="32"/>
      <c r="H8" s="32"/>
      <c r="I8" s="32"/>
      <c r="J8" s="32"/>
      <c r="K8" s="32"/>
      <c r="L8" s="42"/>
      <c r="S8" s="32"/>
      <c r="T8" s="32"/>
      <c r="U8" s="32"/>
      <c r="V8" s="32"/>
      <c r="W8" s="32"/>
      <c r="X8" s="32"/>
      <c r="Y8" s="32"/>
      <c r="Z8" s="32"/>
      <c r="AA8" s="32"/>
      <c r="AB8" s="32"/>
      <c r="AC8" s="32"/>
      <c r="AD8" s="32"/>
      <c r="AE8" s="32"/>
    </row>
    <row r="9" spans="1:31" s="2" customFormat="1" ht="30" customHeight="1">
      <c r="A9" s="32"/>
      <c r="B9" s="33"/>
      <c r="C9" s="32"/>
      <c r="D9" s="32"/>
      <c r="E9" s="202" t="s">
        <v>637</v>
      </c>
      <c r="F9" s="243"/>
      <c r="G9" s="243"/>
      <c r="H9" s="243"/>
      <c r="I9" s="32"/>
      <c r="J9" s="32"/>
      <c r="K9" s="32"/>
      <c r="L9" s="42"/>
      <c r="S9" s="32"/>
      <c r="T9" s="32"/>
      <c r="U9" s="32"/>
      <c r="V9" s="32"/>
      <c r="W9" s="32"/>
      <c r="X9" s="32"/>
      <c r="Y9" s="32"/>
      <c r="Z9" s="32"/>
      <c r="AA9" s="32"/>
      <c r="AB9" s="32"/>
      <c r="AC9" s="32"/>
      <c r="AD9" s="32"/>
      <c r="AE9" s="32"/>
    </row>
    <row r="10" spans="1:31" s="2" customFormat="1" ht="11.25">
      <c r="A10" s="32"/>
      <c r="B10" s="33"/>
      <c r="C10" s="32"/>
      <c r="D10" s="32"/>
      <c r="E10" s="32"/>
      <c r="F10" s="32"/>
      <c r="G10" s="32"/>
      <c r="H10" s="32"/>
      <c r="I10" s="32"/>
      <c r="J10" s="32"/>
      <c r="K10" s="32"/>
      <c r="L10" s="42"/>
      <c r="S10" s="32"/>
      <c r="T10" s="32"/>
      <c r="U10" s="32"/>
      <c r="V10" s="32"/>
      <c r="W10" s="32"/>
      <c r="X10" s="32"/>
      <c r="Y10" s="32"/>
      <c r="Z10" s="32"/>
      <c r="AA10" s="32"/>
      <c r="AB10" s="32"/>
      <c r="AC10" s="32"/>
      <c r="AD10" s="32"/>
      <c r="AE10" s="32"/>
    </row>
    <row r="11" spans="1:31" s="2" customFormat="1" ht="12" customHeight="1">
      <c r="A11" s="32"/>
      <c r="B11" s="33"/>
      <c r="C11" s="32"/>
      <c r="D11" s="27" t="s">
        <v>18</v>
      </c>
      <c r="E11" s="32"/>
      <c r="F11" s="25" t="s">
        <v>1</v>
      </c>
      <c r="G11" s="32"/>
      <c r="H11" s="32"/>
      <c r="I11" s="27" t="s">
        <v>19</v>
      </c>
      <c r="J11" s="25" t="s">
        <v>1</v>
      </c>
      <c r="K11" s="32"/>
      <c r="L11" s="42"/>
      <c r="S11" s="32"/>
      <c r="T11" s="32"/>
      <c r="U11" s="32"/>
      <c r="V11" s="32"/>
      <c r="W11" s="32"/>
      <c r="X11" s="32"/>
      <c r="Y11" s="32"/>
      <c r="Z11" s="32"/>
      <c r="AA11" s="32"/>
      <c r="AB11" s="32"/>
      <c r="AC11" s="32"/>
      <c r="AD11" s="32"/>
      <c r="AE11" s="32"/>
    </row>
    <row r="12" spans="1:31" s="2" customFormat="1" ht="12" customHeight="1">
      <c r="A12" s="32"/>
      <c r="B12" s="33"/>
      <c r="C12" s="32"/>
      <c r="D12" s="27" t="s">
        <v>20</v>
      </c>
      <c r="E12" s="32"/>
      <c r="F12" s="25" t="s">
        <v>21</v>
      </c>
      <c r="G12" s="32"/>
      <c r="H12" s="32"/>
      <c r="I12" s="27" t="s">
        <v>22</v>
      </c>
      <c r="J12" s="55" t="str">
        <f>'Rekapitulace stavby'!AN8</f>
        <v>Vyplň údaj</v>
      </c>
      <c r="K12" s="32"/>
      <c r="L12" s="42"/>
      <c r="S12" s="32"/>
      <c r="T12" s="32"/>
      <c r="U12" s="32"/>
      <c r="V12" s="32"/>
      <c r="W12" s="32"/>
      <c r="X12" s="32"/>
      <c r="Y12" s="32"/>
      <c r="Z12" s="32"/>
      <c r="AA12" s="32"/>
      <c r="AB12" s="32"/>
      <c r="AC12" s="32"/>
      <c r="AD12" s="32"/>
      <c r="AE12" s="32"/>
    </row>
    <row r="13" spans="1:31" s="2" customFormat="1" ht="10.9" customHeight="1">
      <c r="A13" s="32"/>
      <c r="B13" s="33"/>
      <c r="C13" s="32"/>
      <c r="D13" s="32"/>
      <c r="E13" s="32"/>
      <c r="F13" s="32"/>
      <c r="G13" s="32"/>
      <c r="H13" s="32"/>
      <c r="I13" s="32"/>
      <c r="J13" s="32"/>
      <c r="K13" s="32"/>
      <c r="L13" s="42"/>
      <c r="S13" s="32"/>
      <c r="T13" s="32"/>
      <c r="U13" s="32"/>
      <c r="V13" s="32"/>
      <c r="W13" s="32"/>
      <c r="X13" s="32"/>
      <c r="Y13" s="32"/>
      <c r="Z13" s="32"/>
      <c r="AA13" s="32"/>
      <c r="AB13" s="32"/>
      <c r="AC13" s="32"/>
      <c r="AD13" s="32"/>
      <c r="AE13" s="32"/>
    </row>
    <row r="14" spans="1:31" s="2" customFormat="1" ht="12" customHeight="1">
      <c r="A14" s="32"/>
      <c r="B14" s="33"/>
      <c r="C14" s="32"/>
      <c r="D14" s="27" t="s">
        <v>23</v>
      </c>
      <c r="E14" s="32"/>
      <c r="F14" s="32"/>
      <c r="G14" s="32"/>
      <c r="H14" s="32"/>
      <c r="I14" s="27" t="s">
        <v>24</v>
      </c>
      <c r="J14" s="25" t="str">
        <f>IF('Rekapitulace stavby'!AN10="","",'Rekapitulace stavby'!AN10)</f>
        <v/>
      </c>
      <c r="K14" s="32"/>
      <c r="L14" s="42"/>
      <c r="S14" s="32"/>
      <c r="T14" s="32"/>
      <c r="U14" s="32"/>
      <c r="V14" s="32"/>
      <c r="W14" s="32"/>
      <c r="X14" s="32"/>
      <c r="Y14" s="32"/>
      <c r="Z14" s="32"/>
      <c r="AA14" s="32"/>
      <c r="AB14" s="32"/>
      <c r="AC14" s="32"/>
      <c r="AD14" s="32"/>
      <c r="AE14" s="32"/>
    </row>
    <row r="15" spans="1:31" s="2" customFormat="1" ht="18" customHeight="1">
      <c r="A15" s="32"/>
      <c r="B15" s="33"/>
      <c r="C15" s="32"/>
      <c r="D15" s="32"/>
      <c r="E15" s="25" t="str">
        <f>IF('Rekapitulace stavby'!E11="","",'Rekapitulace stavby'!E11)</f>
        <v xml:space="preserve"> </v>
      </c>
      <c r="F15" s="32"/>
      <c r="G15" s="32"/>
      <c r="H15" s="32"/>
      <c r="I15" s="27" t="s">
        <v>25</v>
      </c>
      <c r="J15" s="25" t="str">
        <f>IF('Rekapitulace stavby'!AN11="","",'Rekapitulace stavby'!AN11)</f>
        <v/>
      </c>
      <c r="K15" s="32"/>
      <c r="L15" s="42"/>
      <c r="S15" s="32"/>
      <c r="T15" s="32"/>
      <c r="U15" s="32"/>
      <c r="V15" s="32"/>
      <c r="W15" s="32"/>
      <c r="X15" s="32"/>
      <c r="Y15" s="32"/>
      <c r="Z15" s="32"/>
      <c r="AA15" s="32"/>
      <c r="AB15" s="32"/>
      <c r="AC15" s="32"/>
      <c r="AD15" s="32"/>
      <c r="AE15" s="32"/>
    </row>
    <row r="16" spans="1:31" s="2" customFormat="1" ht="6.95" customHeight="1">
      <c r="A16" s="32"/>
      <c r="B16" s="33"/>
      <c r="C16" s="32"/>
      <c r="D16" s="32"/>
      <c r="E16" s="32"/>
      <c r="F16" s="32"/>
      <c r="G16" s="32"/>
      <c r="H16" s="32"/>
      <c r="I16" s="32"/>
      <c r="J16" s="32"/>
      <c r="K16" s="32"/>
      <c r="L16" s="42"/>
      <c r="S16" s="32"/>
      <c r="T16" s="32"/>
      <c r="U16" s="32"/>
      <c r="V16" s="32"/>
      <c r="W16" s="32"/>
      <c r="X16" s="32"/>
      <c r="Y16" s="32"/>
      <c r="Z16" s="32"/>
      <c r="AA16" s="32"/>
      <c r="AB16" s="32"/>
      <c r="AC16" s="32"/>
      <c r="AD16" s="32"/>
      <c r="AE16" s="32"/>
    </row>
    <row r="17" spans="1:31" s="2" customFormat="1" ht="12" customHeight="1">
      <c r="A17" s="32"/>
      <c r="B17" s="33"/>
      <c r="C17" s="32"/>
      <c r="D17" s="27" t="s">
        <v>26</v>
      </c>
      <c r="E17" s="32"/>
      <c r="F17" s="32"/>
      <c r="G17" s="32"/>
      <c r="H17" s="32"/>
      <c r="I17" s="27" t="s">
        <v>24</v>
      </c>
      <c r="J17" s="28" t="str">
        <f>'Rekapitulace stavby'!AN13</f>
        <v>Vyplň údaj</v>
      </c>
      <c r="K17" s="32"/>
      <c r="L17" s="42"/>
      <c r="S17" s="32"/>
      <c r="T17" s="32"/>
      <c r="U17" s="32"/>
      <c r="V17" s="32"/>
      <c r="W17" s="32"/>
      <c r="X17" s="32"/>
      <c r="Y17" s="32"/>
      <c r="Z17" s="32"/>
      <c r="AA17" s="32"/>
      <c r="AB17" s="32"/>
      <c r="AC17" s="32"/>
      <c r="AD17" s="32"/>
      <c r="AE17" s="32"/>
    </row>
    <row r="18" spans="1:31" s="2" customFormat="1" ht="18" customHeight="1">
      <c r="A18" s="32"/>
      <c r="B18" s="33"/>
      <c r="C18" s="32"/>
      <c r="D18" s="32"/>
      <c r="E18" s="244" t="str">
        <f>'Rekapitulace stavby'!E14</f>
        <v>Vyplň údaj</v>
      </c>
      <c r="F18" s="224"/>
      <c r="G18" s="224"/>
      <c r="H18" s="224"/>
      <c r="I18" s="27" t="s">
        <v>25</v>
      </c>
      <c r="J18" s="28" t="str">
        <f>'Rekapitulace stavby'!AN14</f>
        <v>Vyplň údaj</v>
      </c>
      <c r="K18" s="32"/>
      <c r="L18" s="42"/>
      <c r="S18" s="32"/>
      <c r="T18" s="32"/>
      <c r="U18" s="32"/>
      <c r="V18" s="32"/>
      <c r="W18" s="32"/>
      <c r="X18" s="32"/>
      <c r="Y18" s="32"/>
      <c r="Z18" s="32"/>
      <c r="AA18" s="32"/>
      <c r="AB18" s="32"/>
      <c r="AC18" s="32"/>
      <c r="AD18" s="32"/>
      <c r="AE18" s="32"/>
    </row>
    <row r="19" spans="1:31" s="2" customFormat="1" ht="6.95" customHeight="1">
      <c r="A19" s="32"/>
      <c r="B19" s="33"/>
      <c r="C19" s="32"/>
      <c r="D19" s="32"/>
      <c r="E19" s="32"/>
      <c r="F19" s="32"/>
      <c r="G19" s="32"/>
      <c r="H19" s="32"/>
      <c r="I19" s="32"/>
      <c r="J19" s="32"/>
      <c r="K19" s="32"/>
      <c r="L19" s="42"/>
      <c r="S19" s="32"/>
      <c r="T19" s="32"/>
      <c r="U19" s="32"/>
      <c r="V19" s="32"/>
      <c r="W19" s="32"/>
      <c r="X19" s="32"/>
      <c r="Y19" s="32"/>
      <c r="Z19" s="32"/>
      <c r="AA19" s="32"/>
      <c r="AB19" s="32"/>
      <c r="AC19" s="32"/>
      <c r="AD19" s="32"/>
      <c r="AE19" s="32"/>
    </row>
    <row r="20" spans="1:31" s="2" customFormat="1" ht="12" customHeight="1">
      <c r="A20" s="32"/>
      <c r="B20" s="33"/>
      <c r="C20" s="32"/>
      <c r="D20" s="27" t="s">
        <v>28</v>
      </c>
      <c r="E20" s="32"/>
      <c r="F20" s="32"/>
      <c r="G20" s="32"/>
      <c r="H20" s="32"/>
      <c r="I20" s="27" t="s">
        <v>24</v>
      </c>
      <c r="J20" s="25" t="str">
        <f>IF('Rekapitulace stavby'!AN16="","",'Rekapitulace stavby'!AN16)</f>
        <v/>
      </c>
      <c r="K20" s="32"/>
      <c r="L20" s="42"/>
      <c r="S20" s="32"/>
      <c r="T20" s="32"/>
      <c r="U20" s="32"/>
      <c r="V20" s="32"/>
      <c r="W20" s="32"/>
      <c r="X20" s="32"/>
      <c r="Y20" s="32"/>
      <c r="Z20" s="32"/>
      <c r="AA20" s="32"/>
      <c r="AB20" s="32"/>
      <c r="AC20" s="32"/>
      <c r="AD20" s="32"/>
      <c r="AE20" s="32"/>
    </row>
    <row r="21" spans="1:31" s="2" customFormat="1" ht="18" customHeight="1">
      <c r="A21" s="32"/>
      <c r="B21" s="33"/>
      <c r="C21" s="32"/>
      <c r="D21" s="32"/>
      <c r="E21" s="25" t="str">
        <f>IF('Rekapitulace stavby'!E17="","",'Rekapitulace stavby'!E17)</f>
        <v xml:space="preserve"> </v>
      </c>
      <c r="F21" s="32"/>
      <c r="G21" s="32"/>
      <c r="H21" s="32"/>
      <c r="I21" s="27" t="s">
        <v>25</v>
      </c>
      <c r="J21" s="25" t="str">
        <f>IF('Rekapitulace stavby'!AN17="","",'Rekapitulace stavby'!AN17)</f>
        <v/>
      </c>
      <c r="K21" s="32"/>
      <c r="L21" s="42"/>
      <c r="S21" s="32"/>
      <c r="T21" s="32"/>
      <c r="U21" s="32"/>
      <c r="V21" s="32"/>
      <c r="W21" s="32"/>
      <c r="X21" s="32"/>
      <c r="Y21" s="32"/>
      <c r="Z21" s="32"/>
      <c r="AA21" s="32"/>
      <c r="AB21" s="32"/>
      <c r="AC21" s="32"/>
      <c r="AD21" s="32"/>
      <c r="AE21" s="32"/>
    </row>
    <row r="22" spans="1:31" s="2" customFormat="1" ht="6.95" customHeight="1">
      <c r="A22" s="32"/>
      <c r="B22" s="33"/>
      <c r="C22" s="32"/>
      <c r="D22" s="32"/>
      <c r="E22" s="32"/>
      <c r="F22" s="32"/>
      <c r="G22" s="32"/>
      <c r="H22" s="32"/>
      <c r="I22" s="32"/>
      <c r="J22" s="32"/>
      <c r="K22" s="32"/>
      <c r="L22" s="42"/>
      <c r="S22" s="32"/>
      <c r="T22" s="32"/>
      <c r="U22" s="32"/>
      <c r="V22" s="32"/>
      <c r="W22" s="32"/>
      <c r="X22" s="32"/>
      <c r="Y22" s="32"/>
      <c r="Z22" s="32"/>
      <c r="AA22" s="32"/>
      <c r="AB22" s="32"/>
      <c r="AC22" s="32"/>
      <c r="AD22" s="32"/>
      <c r="AE22" s="32"/>
    </row>
    <row r="23" spans="1:31" s="2" customFormat="1" ht="12" customHeight="1">
      <c r="A23" s="32"/>
      <c r="B23" s="33"/>
      <c r="C23" s="32"/>
      <c r="D23" s="27" t="s">
        <v>30</v>
      </c>
      <c r="E23" s="32"/>
      <c r="F23" s="32"/>
      <c r="G23" s="32"/>
      <c r="H23" s="32"/>
      <c r="I23" s="27" t="s">
        <v>24</v>
      </c>
      <c r="J23" s="25" t="str">
        <f>IF('Rekapitulace stavby'!AN19="","",'Rekapitulace stavby'!AN19)</f>
        <v/>
      </c>
      <c r="K23" s="32"/>
      <c r="L23" s="42"/>
      <c r="S23" s="32"/>
      <c r="T23" s="32"/>
      <c r="U23" s="32"/>
      <c r="V23" s="32"/>
      <c r="W23" s="32"/>
      <c r="X23" s="32"/>
      <c r="Y23" s="32"/>
      <c r="Z23" s="32"/>
      <c r="AA23" s="32"/>
      <c r="AB23" s="32"/>
      <c r="AC23" s="32"/>
      <c r="AD23" s="32"/>
      <c r="AE23" s="32"/>
    </row>
    <row r="24" spans="1:31" s="2" customFormat="1" ht="18" customHeight="1">
      <c r="A24" s="32"/>
      <c r="B24" s="33"/>
      <c r="C24" s="32"/>
      <c r="D24" s="32"/>
      <c r="E24" s="25" t="str">
        <f>IF('Rekapitulace stavby'!E20="","",'Rekapitulace stavby'!E20)</f>
        <v xml:space="preserve"> </v>
      </c>
      <c r="F24" s="32"/>
      <c r="G24" s="32"/>
      <c r="H24" s="32"/>
      <c r="I24" s="27" t="s">
        <v>25</v>
      </c>
      <c r="J24" s="25" t="str">
        <f>IF('Rekapitulace stavby'!AN20="","",'Rekapitulace stavby'!AN20)</f>
        <v/>
      </c>
      <c r="K24" s="32"/>
      <c r="L24" s="42"/>
      <c r="S24" s="32"/>
      <c r="T24" s="32"/>
      <c r="U24" s="32"/>
      <c r="V24" s="32"/>
      <c r="W24" s="32"/>
      <c r="X24" s="32"/>
      <c r="Y24" s="32"/>
      <c r="Z24" s="32"/>
      <c r="AA24" s="32"/>
      <c r="AB24" s="32"/>
      <c r="AC24" s="32"/>
      <c r="AD24" s="32"/>
      <c r="AE24" s="32"/>
    </row>
    <row r="25" spans="1:31" s="2" customFormat="1" ht="6.95" customHeight="1">
      <c r="A25" s="32"/>
      <c r="B25" s="33"/>
      <c r="C25" s="32"/>
      <c r="D25" s="32"/>
      <c r="E25" s="32"/>
      <c r="F25" s="32"/>
      <c r="G25" s="32"/>
      <c r="H25" s="32"/>
      <c r="I25" s="32"/>
      <c r="J25" s="32"/>
      <c r="K25" s="32"/>
      <c r="L25" s="42"/>
      <c r="S25" s="32"/>
      <c r="T25" s="32"/>
      <c r="U25" s="32"/>
      <c r="V25" s="32"/>
      <c r="W25" s="32"/>
      <c r="X25" s="32"/>
      <c r="Y25" s="32"/>
      <c r="Z25" s="32"/>
      <c r="AA25" s="32"/>
      <c r="AB25" s="32"/>
      <c r="AC25" s="32"/>
      <c r="AD25" s="32"/>
      <c r="AE25" s="32"/>
    </row>
    <row r="26" spans="1:31" s="2" customFormat="1" ht="12" customHeight="1">
      <c r="A26" s="32"/>
      <c r="B26" s="33"/>
      <c r="C26" s="32"/>
      <c r="D26" s="27" t="s">
        <v>31</v>
      </c>
      <c r="E26" s="32"/>
      <c r="F26" s="32"/>
      <c r="G26" s="32"/>
      <c r="H26" s="32"/>
      <c r="I26" s="32"/>
      <c r="J26" s="32"/>
      <c r="K26" s="32"/>
      <c r="L26" s="42"/>
      <c r="S26" s="32"/>
      <c r="T26" s="32"/>
      <c r="U26" s="32"/>
      <c r="V26" s="32"/>
      <c r="W26" s="32"/>
      <c r="X26" s="32"/>
      <c r="Y26" s="32"/>
      <c r="Z26" s="32"/>
      <c r="AA26" s="32"/>
      <c r="AB26" s="32"/>
      <c r="AC26" s="32"/>
      <c r="AD26" s="32"/>
      <c r="AE26" s="32"/>
    </row>
    <row r="27" spans="1:31" s="8" customFormat="1" ht="16.5" customHeight="1">
      <c r="A27" s="94"/>
      <c r="B27" s="95"/>
      <c r="C27" s="94"/>
      <c r="D27" s="94"/>
      <c r="E27" s="229" t="s">
        <v>1</v>
      </c>
      <c r="F27" s="229"/>
      <c r="G27" s="229"/>
      <c r="H27" s="229"/>
      <c r="I27" s="94"/>
      <c r="J27" s="94"/>
      <c r="K27" s="94"/>
      <c r="L27" s="96"/>
      <c r="S27" s="94"/>
      <c r="T27" s="94"/>
      <c r="U27" s="94"/>
      <c r="V27" s="94"/>
      <c r="W27" s="94"/>
      <c r="X27" s="94"/>
      <c r="Y27" s="94"/>
      <c r="Z27" s="94"/>
      <c r="AA27" s="94"/>
      <c r="AB27" s="94"/>
      <c r="AC27" s="94"/>
      <c r="AD27" s="94"/>
      <c r="AE27" s="94"/>
    </row>
    <row r="28" spans="1:31" s="2" customFormat="1" ht="6.95" customHeight="1">
      <c r="A28" s="32"/>
      <c r="B28" s="33"/>
      <c r="C28" s="32"/>
      <c r="D28" s="32"/>
      <c r="E28" s="32"/>
      <c r="F28" s="32"/>
      <c r="G28" s="32"/>
      <c r="H28" s="32"/>
      <c r="I28" s="32"/>
      <c r="J28" s="32"/>
      <c r="K28" s="32"/>
      <c r="L28" s="42"/>
      <c r="S28" s="32"/>
      <c r="T28" s="32"/>
      <c r="U28" s="32"/>
      <c r="V28" s="32"/>
      <c r="W28" s="32"/>
      <c r="X28" s="32"/>
      <c r="Y28" s="32"/>
      <c r="Z28" s="32"/>
      <c r="AA28" s="32"/>
      <c r="AB28" s="32"/>
      <c r="AC28" s="32"/>
      <c r="AD28" s="32"/>
      <c r="AE28" s="32"/>
    </row>
    <row r="29" spans="1:31" s="2" customFormat="1" ht="6.95" customHeight="1">
      <c r="A29" s="32"/>
      <c r="B29" s="33"/>
      <c r="C29" s="32"/>
      <c r="D29" s="66"/>
      <c r="E29" s="66"/>
      <c r="F29" s="66"/>
      <c r="G29" s="66"/>
      <c r="H29" s="66"/>
      <c r="I29" s="66"/>
      <c r="J29" s="66"/>
      <c r="K29" s="66"/>
      <c r="L29" s="42"/>
      <c r="S29" s="32"/>
      <c r="T29" s="32"/>
      <c r="U29" s="32"/>
      <c r="V29" s="32"/>
      <c r="W29" s="32"/>
      <c r="X29" s="32"/>
      <c r="Y29" s="32"/>
      <c r="Z29" s="32"/>
      <c r="AA29" s="32"/>
      <c r="AB29" s="32"/>
      <c r="AC29" s="32"/>
      <c r="AD29" s="32"/>
      <c r="AE29" s="32"/>
    </row>
    <row r="30" spans="1:31" s="2" customFormat="1" ht="25.35" customHeight="1">
      <c r="A30" s="32"/>
      <c r="B30" s="33"/>
      <c r="C30" s="32"/>
      <c r="D30" s="97" t="s">
        <v>32</v>
      </c>
      <c r="E30" s="32"/>
      <c r="F30" s="32"/>
      <c r="G30" s="32"/>
      <c r="H30" s="32"/>
      <c r="I30" s="32"/>
      <c r="J30" s="71">
        <f>ROUND(J123,2)</f>
        <v>0</v>
      </c>
      <c r="K30" s="32"/>
      <c r="L30" s="42"/>
      <c r="S30" s="32"/>
      <c r="T30" s="32"/>
      <c r="U30" s="32"/>
      <c r="V30" s="32"/>
      <c r="W30" s="32"/>
      <c r="X30" s="32"/>
      <c r="Y30" s="32"/>
      <c r="Z30" s="32"/>
      <c r="AA30" s="32"/>
      <c r="AB30" s="32"/>
      <c r="AC30" s="32"/>
      <c r="AD30" s="32"/>
      <c r="AE30" s="32"/>
    </row>
    <row r="31" spans="1:31" s="2" customFormat="1" ht="6.95" customHeight="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14.45" customHeight="1">
      <c r="A32" s="32"/>
      <c r="B32" s="33"/>
      <c r="C32" s="32"/>
      <c r="D32" s="32"/>
      <c r="E32" s="32"/>
      <c r="F32" s="36" t="s">
        <v>34</v>
      </c>
      <c r="G32" s="32"/>
      <c r="H32" s="32"/>
      <c r="I32" s="36" t="s">
        <v>33</v>
      </c>
      <c r="J32" s="36" t="s">
        <v>35</v>
      </c>
      <c r="K32" s="32"/>
      <c r="L32" s="42"/>
      <c r="S32" s="32"/>
      <c r="T32" s="32"/>
      <c r="U32" s="32"/>
      <c r="V32" s="32"/>
      <c r="W32" s="32"/>
      <c r="X32" s="32"/>
      <c r="Y32" s="32"/>
      <c r="Z32" s="32"/>
      <c r="AA32" s="32"/>
      <c r="AB32" s="32"/>
      <c r="AC32" s="32"/>
      <c r="AD32" s="32"/>
      <c r="AE32" s="32"/>
    </row>
    <row r="33" spans="1:31" s="2" customFormat="1" ht="14.45" customHeight="1">
      <c r="A33" s="32"/>
      <c r="B33" s="33"/>
      <c r="C33" s="32"/>
      <c r="D33" s="98" t="s">
        <v>36</v>
      </c>
      <c r="E33" s="27" t="s">
        <v>37</v>
      </c>
      <c r="F33" s="99">
        <f>ROUND((SUM(BE123:BE242)),2)</f>
        <v>0</v>
      </c>
      <c r="G33" s="32"/>
      <c r="H33" s="32"/>
      <c r="I33" s="100">
        <v>0.21</v>
      </c>
      <c r="J33" s="99">
        <f>ROUND(((SUM(BE123:BE242))*I33),2)</f>
        <v>0</v>
      </c>
      <c r="K33" s="32"/>
      <c r="L33" s="42"/>
      <c r="S33" s="32"/>
      <c r="T33" s="32"/>
      <c r="U33" s="32"/>
      <c r="V33" s="32"/>
      <c r="W33" s="32"/>
      <c r="X33" s="32"/>
      <c r="Y33" s="32"/>
      <c r="Z33" s="32"/>
      <c r="AA33" s="32"/>
      <c r="AB33" s="32"/>
      <c r="AC33" s="32"/>
      <c r="AD33" s="32"/>
      <c r="AE33" s="32"/>
    </row>
    <row r="34" spans="1:31" s="2" customFormat="1" ht="14.45" customHeight="1">
      <c r="A34" s="32"/>
      <c r="B34" s="33"/>
      <c r="C34" s="32"/>
      <c r="D34" s="32"/>
      <c r="E34" s="27" t="s">
        <v>38</v>
      </c>
      <c r="F34" s="99">
        <f>ROUND((SUM(BF123:BF242)),2)</f>
        <v>0</v>
      </c>
      <c r="G34" s="32"/>
      <c r="H34" s="32"/>
      <c r="I34" s="100">
        <v>0.15</v>
      </c>
      <c r="J34" s="99">
        <f>ROUND(((SUM(BF123:BF242))*I34),2)</f>
        <v>0</v>
      </c>
      <c r="K34" s="32"/>
      <c r="L34" s="42"/>
      <c r="S34" s="32"/>
      <c r="T34" s="32"/>
      <c r="U34" s="32"/>
      <c r="V34" s="32"/>
      <c r="W34" s="32"/>
      <c r="X34" s="32"/>
      <c r="Y34" s="32"/>
      <c r="Z34" s="32"/>
      <c r="AA34" s="32"/>
      <c r="AB34" s="32"/>
      <c r="AC34" s="32"/>
      <c r="AD34" s="32"/>
      <c r="AE34" s="32"/>
    </row>
    <row r="35" spans="1:31" s="2" customFormat="1" ht="14.45" customHeight="1" hidden="1">
      <c r="A35" s="32"/>
      <c r="B35" s="33"/>
      <c r="C35" s="32"/>
      <c r="D35" s="32"/>
      <c r="E35" s="27" t="s">
        <v>39</v>
      </c>
      <c r="F35" s="99">
        <f>ROUND((SUM(BG123:BG242)),2)</f>
        <v>0</v>
      </c>
      <c r="G35" s="32"/>
      <c r="H35" s="32"/>
      <c r="I35" s="100">
        <v>0.21</v>
      </c>
      <c r="J35" s="99">
        <f>0</f>
        <v>0</v>
      </c>
      <c r="K35" s="32"/>
      <c r="L35" s="42"/>
      <c r="S35" s="32"/>
      <c r="T35" s="32"/>
      <c r="U35" s="32"/>
      <c r="V35" s="32"/>
      <c r="W35" s="32"/>
      <c r="X35" s="32"/>
      <c r="Y35" s="32"/>
      <c r="Z35" s="32"/>
      <c r="AA35" s="32"/>
      <c r="AB35" s="32"/>
      <c r="AC35" s="32"/>
      <c r="AD35" s="32"/>
      <c r="AE35" s="32"/>
    </row>
    <row r="36" spans="1:31" s="2" customFormat="1" ht="14.45" customHeight="1" hidden="1">
      <c r="A36" s="32"/>
      <c r="B36" s="33"/>
      <c r="C36" s="32"/>
      <c r="D36" s="32"/>
      <c r="E36" s="27" t="s">
        <v>40</v>
      </c>
      <c r="F36" s="99">
        <f>ROUND((SUM(BH123:BH242)),2)</f>
        <v>0</v>
      </c>
      <c r="G36" s="32"/>
      <c r="H36" s="32"/>
      <c r="I36" s="100">
        <v>0.15</v>
      </c>
      <c r="J36" s="99">
        <f>0</f>
        <v>0</v>
      </c>
      <c r="K36" s="32"/>
      <c r="L36" s="42"/>
      <c r="S36" s="32"/>
      <c r="T36" s="32"/>
      <c r="U36" s="32"/>
      <c r="V36" s="32"/>
      <c r="W36" s="32"/>
      <c r="X36" s="32"/>
      <c r="Y36" s="32"/>
      <c r="Z36" s="32"/>
      <c r="AA36" s="32"/>
      <c r="AB36" s="32"/>
      <c r="AC36" s="32"/>
      <c r="AD36" s="32"/>
      <c r="AE36" s="32"/>
    </row>
    <row r="37" spans="1:31" s="2" customFormat="1" ht="14.45" customHeight="1" hidden="1">
      <c r="A37" s="32"/>
      <c r="B37" s="33"/>
      <c r="C37" s="32"/>
      <c r="D37" s="32"/>
      <c r="E37" s="27" t="s">
        <v>41</v>
      </c>
      <c r="F37" s="99">
        <f>ROUND((SUM(BI123:BI242)),2)</f>
        <v>0</v>
      </c>
      <c r="G37" s="32"/>
      <c r="H37" s="32"/>
      <c r="I37" s="100">
        <v>0</v>
      </c>
      <c r="J37" s="99">
        <f>0</f>
        <v>0</v>
      </c>
      <c r="K37" s="32"/>
      <c r="L37" s="42"/>
      <c r="S37" s="32"/>
      <c r="T37" s="32"/>
      <c r="U37" s="32"/>
      <c r="V37" s="32"/>
      <c r="W37" s="32"/>
      <c r="X37" s="32"/>
      <c r="Y37" s="32"/>
      <c r="Z37" s="32"/>
      <c r="AA37" s="32"/>
      <c r="AB37" s="32"/>
      <c r="AC37" s="32"/>
      <c r="AD37" s="32"/>
      <c r="AE37" s="32"/>
    </row>
    <row r="38" spans="1:31" s="2" customFormat="1" ht="6.95" customHeight="1">
      <c r="A38" s="32"/>
      <c r="B38" s="33"/>
      <c r="C38" s="32"/>
      <c r="D38" s="32"/>
      <c r="E38" s="32"/>
      <c r="F38" s="32"/>
      <c r="G38" s="32"/>
      <c r="H38" s="32"/>
      <c r="I38" s="32"/>
      <c r="J38" s="32"/>
      <c r="K38" s="32"/>
      <c r="L38" s="42"/>
      <c r="S38" s="32"/>
      <c r="T38" s="32"/>
      <c r="U38" s="32"/>
      <c r="V38" s="32"/>
      <c r="W38" s="32"/>
      <c r="X38" s="32"/>
      <c r="Y38" s="32"/>
      <c r="Z38" s="32"/>
      <c r="AA38" s="32"/>
      <c r="AB38" s="32"/>
      <c r="AC38" s="32"/>
      <c r="AD38" s="32"/>
      <c r="AE38" s="32"/>
    </row>
    <row r="39" spans="1:31" s="2" customFormat="1" ht="25.35" customHeight="1">
      <c r="A39" s="32"/>
      <c r="B39" s="33"/>
      <c r="C39" s="101"/>
      <c r="D39" s="102" t="s">
        <v>42</v>
      </c>
      <c r="E39" s="60"/>
      <c r="F39" s="60"/>
      <c r="G39" s="103" t="s">
        <v>43</v>
      </c>
      <c r="H39" s="104" t="s">
        <v>44</v>
      </c>
      <c r="I39" s="60"/>
      <c r="J39" s="105">
        <f>SUM(J30:J37)</f>
        <v>0</v>
      </c>
      <c r="K39" s="106"/>
      <c r="L39" s="42"/>
      <c r="S39" s="32"/>
      <c r="T39" s="32"/>
      <c r="U39" s="32"/>
      <c r="V39" s="32"/>
      <c r="W39" s="32"/>
      <c r="X39" s="32"/>
      <c r="Y39" s="32"/>
      <c r="Z39" s="32"/>
      <c r="AA39" s="32"/>
      <c r="AB39" s="32"/>
      <c r="AC39" s="32"/>
      <c r="AD39" s="32"/>
      <c r="AE39" s="32"/>
    </row>
    <row r="40" spans="1:31" s="2" customFormat="1" ht="14.45" customHeight="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2:12" s="1" customFormat="1" ht="14.45" customHeight="1">
      <c r="B41" s="20"/>
      <c r="L41" s="20"/>
    </row>
    <row r="42" spans="2:12" s="1" customFormat="1" ht="14.45" customHeight="1">
      <c r="B42" s="20"/>
      <c r="L42" s="20"/>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42"/>
      <c r="D50" s="43" t="s">
        <v>45</v>
      </c>
      <c r="E50" s="44"/>
      <c r="F50" s="44"/>
      <c r="G50" s="43" t="s">
        <v>46</v>
      </c>
      <c r="H50" s="44"/>
      <c r="I50" s="44"/>
      <c r="J50" s="44"/>
      <c r="K50" s="44"/>
      <c r="L50" s="4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1:31" s="2" customFormat="1" ht="12">
      <c r="A61" s="32"/>
      <c r="B61" s="33"/>
      <c r="C61" s="32"/>
      <c r="D61" s="45" t="s">
        <v>47</v>
      </c>
      <c r="E61" s="35"/>
      <c r="F61" s="107" t="s">
        <v>48</v>
      </c>
      <c r="G61" s="45" t="s">
        <v>47</v>
      </c>
      <c r="H61" s="35"/>
      <c r="I61" s="35"/>
      <c r="J61" s="108" t="s">
        <v>48</v>
      </c>
      <c r="K61" s="35"/>
      <c r="L61" s="42"/>
      <c r="S61" s="32"/>
      <c r="T61" s="32"/>
      <c r="U61" s="32"/>
      <c r="V61" s="32"/>
      <c r="W61" s="32"/>
      <c r="X61" s="32"/>
      <c r="Y61" s="32"/>
      <c r="Z61" s="32"/>
      <c r="AA61" s="32"/>
      <c r="AB61" s="32"/>
      <c r="AC61" s="32"/>
      <c r="AD61" s="32"/>
      <c r="AE61" s="32"/>
    </row>
    <row r="62" spans="2:12" ht="11.25">
      <c r="B62" s="20"/>
      <c r="L62" s="20"/>
    </row>
    <row r="63" spans="2:12" ht="11.25">
      <c r="B63" s="20"/>
      <c r="L63" s="20"/>
    </row>
    <row r="64" spans="2:12" ht="11.25">
      <c r="B64" s="20"/>
      <c r="L64" s="20"/>
    </row>
    <row r="65" spans="1:31" s="2" customFormat="1" ht="12">
      <c r="A65" s="32"/>
      <c r="B65" s="33"/>
      <c r="C65" s="32"/>
      <c r="D65" s="43" t="s">
        <v>49</v>
      </c>
      <c r="E65" s="46"/>
      <c r="F65" s="46"/>
      <c r="G65" s="43" t="s">
        <v>50</v>
      </c>
      <c r="H65" s="46"/>
      <c r="I65" s="46"/>
      <c r="J65" s="46"/>
      <c r="K65" s="46"/>
      <c r="L65" s="42"/>
      <c r="S65" s="32"/>
      <c r="T65" s="32"/>
      <c r="U65" s="32"/>
      <c r="V65" s="32"/>
      <c r="W65" s="32"/>
      <c r="X65" s="32"/>
      <c r="Y65" s="32"/>
      <c r="Z65" s="32"/>
      <c r="AA65" s="32"/>
      <c r="AB65" s="32"/>
      <c r="AC65" s="32"/>
      <c r="AD65" s="32"/>
      <c r="AE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1:31" s="2" customFormat="1" ht="12">
      <c r="A76" s="32"/>
      <c r="B76" s="33"/>
      <c r="C76" s="32"/>
      <c r="D76" s="45" t="s">
        <v>47</v>
      </c>
      <c r="E76" s="35"/>
      <c r="F76" s="107" t="s">
        <v>48</v>
      </c>
      <c r="G76" s="45" t="s">
        <v>47</v>
      </c>
      <c r="H76" s="35"/>
      <c r="I76" s="35"/>
      <c r="J76" s="108" t="s">
        <v>48</v>
      </c>
      <c r="K76" s="35"/>
      <c r="L76" s="42"/>
      <c r="S76" s="32"/>
      <c r="T76" s="32"/>
      <c r="U76" s="32"/>
      <c r="V76" s="32"/>
      <c r="W76" s="32"/>
      <c r="X76" s="32"/>
      <c r="Y76" s="32"/>
      <c r="Z76" s="32"/>
      <c r="AA76" s="32"/>
      <c r="AB76" s="32"/>
      <c r="AC76" s="32"/>
      <c r="AD76" s="32"/>
      <c r="AE76" s="32"/>
    </row>
    <row r="77" spans="1:31" s="2" customFormat="1" ht="14.45" customHeight="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81" spans="1:31" s="2" customFormat="1" ht="6.95" customHeight="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5" customHeight="1">
      <c r="A82" s="32"/>
      <c r="B82" s="33"/>
      <c r="C82" s="21" t="s">
        <v>104</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5" customHeight="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16.5" customHeight="1">
      <c r="A85" s="32"/>
      <c r="B85" s="33"/>
      <c r="C85" s="32"/>
      <c r="D85" s="32"/>
      <c r="E85" s="241" t="str">
        <f>E7</f>
        <v>Oprava trati v úseku Luka nad Jihavou-Jihlava, II.etapa</v>
      </c>
      <c r="F85" s="242"/>
      <c r="G85" s="242"/>
      <c r="H85" s="242"/>
      <c r="I85" s="32"/>
      <c r="J85" s="32"/>
      <c r="K85" s="32"/>
      <c r="L85" s="42"/>
      <c r="S85" s="32"/>
      <c r="T85" s="32"/>
      <c r="U85" s="32"/>
      <c r="V85" s="32"/>
      <c r="W85" s="32"/>
      <c r="X85" s="32"/>
      <c r="Y85" s="32"/>
      <c r="Z85" s="32"/>
      <c r="AA85" s="32"/>
      <c r="AB85" s="32"/>
      <c r="AC85" s="32"/>
      <c r="AD85" s="32"/>
      <c r="AE85" s="32"/>
    </row>
    <row r="86" spans="1:31" s="2" customFormat="1" ht="12" customHeight="1">
      <c r="A86" s="32"/>
      <c r="B86" s="33"/>
      <c r="C86" s="27" t="s">
        <v>102</v>
      </c>
      <c r="D86" s="32"/>
      <c r="E86" s="32"/>
      <c r="F86" s="32"/>
      <c r="G86" s="32"/>
      <c r="H86" s="32"/>
      <c r="I86" s="32"/>
      <c r="J86" s="32"/>
      <c r="K86" s="32"/>
      <c r="L86" s="42"/>
      <c r="S86" s="32"/>
      <c r="T86" s="32"/>
      <c r="U86" s="32"/>
      <c r="V86" s="32"/>
      <c r="W86" s="32"/>
      <c r="X86" s="32"/>
      <c r="Y86" s="32"/>
      <c r="Z86" s="32"/>
      <c r="AA86" s="32"/>
      <c r="AB86" s="32"/>
      <c r="AC86" s="32"/>
      <c r="AD86" s="32"/>
      <c r="AE86" s="32"/>
    </row>
    <row r="87" spans="1:31" s="2" customFormat="1" ht="30" customHeight="1">
      <c r="A87" s="32"/>
      <c r="B87" s="33"/>
      <c r="C87" s="32"/>
      <c r="D87" s="32"/>
      <c r="E87" s="202" t="str">
        <f>E9</f>
        <v>2023-9-4 - SO 01-13-02 Železniční přejezd P3671 v ev. km 196,071</v>
      </c>
      <c r="F87" s="243"/>
      <c r="G87" s="243"/>
      <c r="H87" s="243"/>
      <c r="I87" s="32"/>
      <c r="J87" s="32"/>
      <c r="K87" s="32"/>
      <c r="L87" s="42"/>
      <c r="S87" s="32"/>
      <c r="T87" s="32"/>
      <c r="U87" s="32"/>
      <c r="V87" s="32"/>
      <c r="W87" s="32"/>
      <c r="X87" s="32"/>
      <c r="Y87" s="32"/>
      <c r="Z87" s="32"/>
      <c r="AA87" s="32"/>
      <c r="AB87" s="32"/>
      <c r="AC87" s="32"/>
      <c r="AD87" s="32"/>
      <c r="AE87" s="32"/>
    </row>
    <row r="88" spans="1:31" s="2" customFormat="1" ht="6.95" customHeight="1">
      <c r="A88" s="32"/>
      <c r="B88" s="33"/>
      <c r="C88" s="32"/>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12" customHeight="1">
      <c r="A89" s="32"/>
      <c r="B89" s="33"/>
      <c r="C89" s="27" t="s">
        <v>20</v>
      </c>
      <c r="D89" s="32"/>
      <c r="E89" s="32"/>
      <c r="F89" s="25" t="str">
        <f>F12</f>
        <v xml:space="preserve"> </v>
      </c>
      <c r="G89" s="32"/>
      <c r="H89" s="32"/>
      <c r="I89" s="27" t="s">
        <v>22</v>
      </c>
      <c r="J89" s="55" t="str">
        <f>IF(J12="","",J12)</f>
        <v>Vyplň údaj</v>
      </c>
      <c r="K89" s="32"/>
      <c r="L89" s="42"/>
      <c r="S89" s="32"/>
      <c r="T89" s="32"/>
      <c r="U89" s="32"/>
      <c r="V89" s="32"/>
      <c r="W89" s="32"/>
      <c r="X89" s="32"/>
      <c r="Y89" s="32"/>
      <c r="Z89" s="32"/>
      <c r="AA89" s="32"/>
      <c r="AB89" s="32"/>
      <c r="AC89" s="32"/>
      <c r="AD89" s="32"/>
      <c r="AE89" s="32"/>
    </row>
    <row r="90" spans="1:31" s="2" customFormat="1" ht="6.95" customHeight="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15.2" customHeight="1">
      <c r="A91" s="32"/>
      <c r="B91" s="33"/>
      <c r="C91" s="27" t="s">
        <v>23</v>
      </c>
      <c r="D91" s="32"/>
      <c r="E91" s="32"/>
      <c r="F91" s="25" t="str">
        <f>E15</f>
        <v xml:space="preserve"> </v>
      </c>
      <c r="G91" s="32"/>
      <c r="H91" s="32"/>
      <c r="I91" s="27" t="s">
        <v>28</v>
      </c>
      <c r="J91" s="30" t="str">
        <f>E21</f>
        <v xml:space="preserve"> </v>
      </c>
      <c r="K91" s="32"/>
      <c r="L91" s="42"/>
      <c r="S91" s="32"/>
      <c r="T91" s="32"/>
      <c r="U91" s="32"/>
      <c r="V91" s="32"/>
      <c r="W91" s="32"/>
      <c r="X91" s="32"/>
      <c r="Y91" s="32"/>
      <c r="Z91" s="32"/>
      <c r="AA91" s="32"/>
      <c r="AB91" s="32"/>
      <c r="AC91" s="32"/>
      <c r="AD91" s="32"/>
      <c r="AE91" s="32"/>
    </row>
    <row r="92" spans="1:31" s="2" customFormat="1" ht="15.2" customHeight="1">
      <c r="A92" s="32"/>
      <c r="B92" s="33"/>
      <c r="C92" s="27" t="s">
        <v>26</v>
      </c>
      <c r="D92" s="32"/>
      <c r="E92" s="32"/>
      <c r="F92" s="25" t="str">
        <f>IF(E18="","",E18)</f>
        <v>Vyplň údaj</v>
      </c>
      <c r="G92" s="32"/>
      <c r="H92" s="32"/>
      <c r="I92" s="27" t="s">
        <v>30</v>
      </c>
      <c r="J92" s="30" t="str">
        <f>E24</f>
        <v xml:space="preserve"> </v>
      </c>
      <c r="K92" s="32"/>
      <c r="L92" s="42"/>
      <c r="S92" s="32"/>
      <c r="T92" s="32"/>
      <c r="U92" s="32"/>
      <c r="V92" s="32"/>
      <c r="W92" s="32"/>
      <c r="X92" s="32"/>
      <c r="Y92" s="32"/>
      <c r="Z92" s="32"/>
      <c r="AA92" s="32"/>
      <c r="AB92" s="32"/>
      <c r="AC92" s="32"/>
      <c r="AD92" s="32"/>
      <c r="AE92" s="32"/>
    </row>
    <row r="93" spans="1:31" s="2" customFormat="1" ht="10.35" customHeight="1">
      <c r="A93" s="32"/>
      <c r="B93" s="33"/>
      <c r="C93" s="32"/>
      <c r="D93" s="32"/>
      <c r="E93" s="32"/>
      <c r="F93" s="32"/>
      <c r="G93" s="32"/>
      <c r="H93" s="32"/>
      <c r="I93" s="32"/>
      <c r="J93" s="32"/>
      <c r="K93" s="32"/>
      <c r="L93" s="42"/>
      <c r="S93" s="32"/>
      <c r="T93" s="32"/>
      <c r="U93" s="32"/>
      <c r="V93" s="32"/>
      <c r="W93" s="32"/>
      <c r="X93" s="32"/>
      <c r="Y93" s="32"/>
      <c r="Z93" s="32"/>
      <c r="AA93" s="32"/>
      <c r="AB93" s="32"/>
      <c r="AC93" s="32"/>
      <c r="AD93" s="32"/>
      <c r="AE93" s="32"/>
    </row>
    <row r="94" spans="1:31" s="2" customFormat="1" ht="29.25" customHeight="1">
      <c r="A94" s="32"/>
      <c r="B94" s="33"/>
      <c r="C94" s="109" t="s">
        <v>105</v>
      </c>
      <c r="D94" s="101"/>
      <c r="E94" s="101"/>
      <c r="F94" s="101"/>
      <c r="G94" s="101"/>
      <c r="H94" s="101"/>
      <c r="I94" s="101"/>
      <c r="J94" s="110" t="s">
        <v>106</v>
      </c>
      <c r="K94" s="101"/>
      <c r="L94" s="42"/>
      <c r="S94" s="32"/>
      <c r="T94" s="32"/>
      <c r="U94" s="32"/>
      <c r="V94" s="32"/>
      <c r="W94" s="32"/>
      <c r="X94" s="32"/>
      <c r="Y94" s="32"/>
      <c r="Z94" s="32"/>
      <c r="AA94" s="32"/>
      <c r="AB94" s="32"/>
      <c r="AC94" s="32"/>
      <c r="AD94" s="32"/>
      <c r="AE94" s="32"/>
    </row>
    <row r="95" spans="1:31" s="2" customFormat="1" ht="10.35" customHeight="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47" s="2" customFormat="1" ht="22.9" customHeight="1">
      <c r="A96" s="32"/>
      <c r="B96" s="33"/>
      <c r="C96" s="111" t="s">
        <v>107</v>
      </c>
      <c r="D96" s="32"/>
      <c r="E96" s="32"/>
      <c r="F96" s="32"/>
      <c r="G96" s="32"/>
      <c r="H96" s="32"/>
      <c r="I96" s="32"/>
      <c r="J96" s="71">
        <f>J123</f>
        <v>0</v>
      </c>
      <c r="K96" s="32"/>
      <c r="L96" s="42"/>
      <c r="S96" s="32"/>
      <c r="T96" s="32"/>
      <c r="U96" s="32"/>
      <c r="V96" s="32"/>
      <c r="W96" s="32"/>
      <c r="X96" s="32"/>
      <c r="Y96" s="32"/>
      <c r="Z96" s="32"/>
      <c r="AA96" s="32"/>
      <c r="AB96" s="32"/>
      <c r="AC96" s="32"/>
      <c r="AD96" s="32"/>
      <c r="AE96" s="32"/>
      <c r="AU96" s="17" t="s">
        <v>108</v>
      </c>
    </row>
    <row r="97" spans="2:12" s="9" customFormat="1" ht="24.95" customHeight="1">
      <c r="B97" s="112"/>
      <c r="D97" s="113" t="s">
        <v>109</v>
      </c>
      <c r="E97" s="114"/>
      <c r="F97" s="114"/>
      <c r="G97" s="114"/>
      <c r="H97" s="114"/>
      <c r="I97" s="114"/>
      <c r="J97" s="115">
        <f>J124</f>
        <v>0</v>
      </c>
      <c r="L97" s="112"/>
    </row>
    <row r="98" spans="2:12" s="10" customFormat="1" ht="19.9" customHeight="1">
      <c r="B98" s="116"/>
      <c r="D98" s="117" t="s">
        <v>638</v>
      </c>
      <c r="E98" s="118"/>
      <c r="F98" s="118"/>
      <c r="G98" s="118"/>
      <c r="H98" s="118"/>
      <c r="I98" s="118"/>
      <c r="J98" s="119">
        <f>J149</f>
        <v>0</v>
      </c>
      <c r="L98" s="116"/>
    </row>
    <row r="99" spans="2:12" s="10" customFormat="1" ht="19.9" customHeight="1">
      <c r="B99" s="116"/>
      <c r="D99" s="117" t="s">
        <v>110</v>
      </c>
      <c r="E99" s="118"/>
      <c r="F99" s="118"/>
      <c r="G99" s="118"/>
      <c r="H99" s="118"/>
      <c r="I99" s="118"/>
      <c r="J99" s="119">
        <f>J157</f>
        <v>0</v>
      </c>
      <c r="L99" s="116"/>
    </row>
    <row r="100" spans="2:12" s="9" customFormat="1" ht="24.95" customHeight="1">
      <c r="B100" s="112"/>
      <c r="D100" s="113" t="s">
        <v>639</v>
      </c>
      <c r="E100" s="114"/>
      <c r="F100" s="114"/>
      <c r="G100" s="114"/>
      <c r="H100" s="114"/>
      <c r="I100" s="114"/>
      <c r="J100" s="115">
        <f>J194</f>
        <v>0</v>
      </c>
      <c r="L100" s="112"/>
    </row>
    <row r="101" spans="2:12" s="10" customFormat="1" ht="19.9" customHeight="1">
      <c r="B101" s="116"/>
      <c r="D101" s="117" t="s">
        <v>640</v>
      </c>
      <c r="E101" s="118"/>
      <c r="F101" s="118"/>
      <c r="G101" s="118"/>
      <c r="H101" s="118"/>
      <c r="I101" s="118"/>
      <c r="J101" s="119">
        <f>J195</f>
        <v>0</v>
      </c>
      <c r="L101" s="116"/>
    </row>
    <row r="102" spans="2:12" s="9" customFormat="1" ht="24.95" customHeight="1">
      <c r="B102" s="112"/>
      <c r="D102" s="113" t="s">
        <v>111</v>
      </c>
      <c r="E102" s="114"/>
      <c r="F102" s="114"/>
      <c r="G102" s="114"/>
      <c r="H102" s="114"/>
      <c r="I102" s="114"/>
      <c r="J102" s="115">
        <f>J198</f>
        <v>0</v>
      </c>
      <c r="L102" s="112"/>
    </row>
    <row r="103" spans="2:12" s="9" customFormat="1" ht="24.95" customHeight="1">
      <c r="B103" s="112"/>
      <c r="D103" s="113" t="s">
        <v>112</v>
      </c>
      <c r="E103" s="114"/>
      <c r="F103" s="114"/>
      <c r="G103" s="114"/>
      <c r="H103" s="114"/>
      <c r="I103" s="114"/>
      <c r="J103" s="115">
        <f>J241</f>
        <v>0</v>
      </c>
      <c r="L103" s="112"/>
    </row>
    <row r="104" spans="1:31" s="2" customFormat="1" ht="21.75" customHeight="1">
      <c r="A104" s="32"/>
      <c r="B104" s="33"/>
      <c r="C104" s="32"/>
      <c r="D104" s="32"/>
      <c r="E104" s="32"/>
      <c r="F104" s="32"/>
      <c r="G104" s="32"/>
      <c r="H104" s="32"/>
      <c r="I104" s="32"/>
      <c r="J104" s="32"/>
      <c r="K104" s="32"/>
      <c r="L104" s="42"/>
      <c r="S104" s="32"/>
      <c r="T104" s="32"/>
      <c r="U104" s="32"/>
      <c r="V104" s="32"/>
      <c r="W104" s="32"/>
      <c r="X104" s="32"/>
      <c r="Y104" s="32"/>
      <c r="Z104" s="32"/>
      <c r="AA104" s="32"/>
      <c r="AB104" s="32"/>
      <c r="AC104" s="32"/>
      <c r="AD104" s="32"/>
      <c r="AE104" s="32"/>
    </row>
    <row r="105" spans="1:31" s="2" customFormat="1" ht="6.95" customHeight="1">
      <c r="A105" s="32"/>
      <c r="B105" s="47"/>
      <c r="C105" s="48"/>
      <c r="D105" s="48"/>
      <c r="E105" s="48"/>
      <c r="F105" s="48"/>
      <c r="G105" s="48"/>
      <c r="H105" s="48"/>
      <c r="I105" s="48"/>
      <c r="J105" s="48"/>
      <c r="K105" s="48"/>
      <c r="L105" s="42"/>
      <c r="S105" s="32"/>
      <c r="T105" s="32"/>
      <c r="U105" s="32"/>
      <c r="V105" s="32"/>
      <c r="W105" s="32"/>
      <c r="X105" s="32"/>
      <c r="Y105" s="32"/>
      <c r="Z105" s="32"/>
      <c r="AA105" s="32"/>
      <c r="AB105" s="32"/>
      <c r="AC105" s="32"/>
      <c r="AD105" s="32"/>
      <c r="AE105" s="32"/>
    </row>
    <row r="109" spans="1:31" s="2" customFormat="1" ht="6.95" customHeight="1">
      <c r="A109" s="32"/>
      <c r="B109" s="49"/>
      <c r="C109" s="50"/>
      <c r="D109" s="50"/>
      <c r="E109" s="50"/>
      <c r="F109" s="50"/>
      <c r="G109" s="50"/>
      <c r="H109" s="50"/>
      <c r="I109" s="50"/>
      <c r="J109" s="50"/>
      <c r="K109" s="50"/>
      <c r="L109" s="42"/>
      <c r="S109" s="32"/>
      <c r="T109" s="32"/>
      <c r="U109" s="32"/>
      <c r="V109" s="32"/>
      <c r="W109" s="32"/>
      <c r="X109" s="32"/>
      <c r="Y109" s="32"/>
      <c r="Z109" s="32"/>
      <c r="AA109" s="32"/>
      <c r="AB109" s="32"/>
      <c r="AC109" s="32"/>
      <c r="AD109" s="32"/>
      <c r="AE109" s="32"/>
    </row>
    <row r="110" spans="1:31" s="2" customFormat="1" ht="24.95" customHeight="1">
      <c r="A110" s="32"/>
      <c r="B110" s="33"/>
      <c r="C110" s="21" t="s">
        <v>113</v>
      </c>
      <c r="D110" s="32"/>
      <c r="E110" s="32"/>
      <c r="F110" s="32"/>
      <c r="G110" s="32"/>
      <c r="H110" s="32"/>
      <c r="I110" s="32"/>
      <c r="J110" s="32"/>
      <c r="K110" s="32"/>
      <c r="L110" s="42"/>
      <c r="S110" s="32"/>
      <c r="T110" s="32"/>
      <c r="U110" s="32"/>
      <c r="V110" s="32"/>
      <c r="W110" s="32"/>
      <c r="X110" s="32"/>
      <c r="Y110" s="32"/>
      <c r="Z110" s="32"/>
      <c r="AA110" s="32"/>
      <c r="AB110" s="32"/>
      <c r="AC110" s="32"/>
      <c r="AD110" s="32"/>
      <c r="AE110" s="32"/>
    </row>
    <row r="111" spans="1:31" s="2" customFormat="1" ht="6.95" customHeight="1">
      <c r="A111" s="32"/>
      <c r="B111" s="33"/>
      <c r="C111" s="32"/>
      <c r="D111" s="32"/>
      <c r="E111" s="32"/>
      <c r="F111" s="32"/>
      <c r="G111" s="32"/>
      <c r="H111" s="32"/>
      <c r="I111" s="32"/>
      <c r="J111" s="32"/>
      <c r="K111" s="32"/>
      <c r="L111" s="42"/>
      <c r="S111" s="32"/>
      <c r="T111" s="32"/>
      <c r="U111" s="32"/>
      <c r="V111" s="32"/>
      <c r="W111" s="32"/>
      <c r="X111" s="32"/>
      <c r="Y111" s="32"/>
      <c r="Z111" s="32"/>
      <c r="AA111" s="32"/>
      <c r="AB111" s="32"/>
      <c r="AC111" s="32"/>
      <c r="AD111" s="32"/>
      <c r="AE111" s="32"/>
    </row>
    <row r="112" spans="1:31" s="2" customFormat="1" ht="12" customHeight="1">
      <c r="A112" s="32"/>
      <c r="B112" s="33"/>
      <c r="C112" s="27" t="s">
        <v>16</v>
      </c>
      <c r="D112" s="32"/>
      <c r="E112" s="32"/>
      <c r="F112" s="32"/>
      <c r="G112" s="32"/>
      <c r="H112" s="32"/>
      <c r="I112" s="32"/>
      <c r="J112" s="32"/>
      <c r="K112" s="32"/>
      <c r="L112" s="42"/>
      <c r="S112" s="32"/>
      <c r="T112" s="32"/>
      <c r="U112" s="32"/>
      <c r="V112" s="32"/>
      <c r="W112" s="32"/>
      <c r="X112" s="32"/>
      <c r="Y112" s="32"/>
      <c r="Z112" s="32"/>
      <c r="AA112" s="32"/>
      <c r="AB112" s="32"/>
      <c r="AC112" s="32"/>
      <c r="AD112" s="32"/>
      <c r="AE112" s="32"/>
    </row>
    <row r="113" spans="1:31" s="2" customFormat="1" ht="16.5" customHeight="1">
      <c r="A113" s="32"/>
      <c r="B113" s="33"/>
      <c r="C113" s="32"/>
      <c r="D113" s="32"/>
      <c r="E113" s="241" t="str">
        <f>E7</f>
        <v>Oprava trati v úseku Luka nad Jihavou-Jihlava, II.etapa</v>
      </c>
      <c r="F113" s="242"/>
      <c r="G113" s="242"/>
      <c r="H113" s="242"/>
      <c r="I113" s="32"/>
      <c r="J113" s="32"/>
      <c r="K113" s="32"/>
      <c r="L113" s="42"/>
      <c r="S113" s="32"/>
      <c r="T113" s="32"/>
      <c r="U113" s="32"/>
      <c r="V113" s="32"/>
      <c r="W113" s="32"/>
      <c r="X113" s="32"/>
      <c r="Y113" s="32"/>
      <c r="Z113" s="32"/>
      <c r="AA113" s="32"/>
      <c r="AB113" s="32"/>
      <c r="AC113" s="32"/>
      <c r="AD113" s="32"/>
      <c r="AE113" s="32"/>
    </row>
    <row r="114" spans="1:31" s="2" customFormat="1" ht="12" customHeight="1">
      <c r="A114" s="32"/>
      <c r="B114" s="33"/>
      <c r="C114" s="27" t="s">
        <v>102</v>
      </c>
      <c r="D114" s="32"/>
      <c r="E114" s="32"/>
      <c r="F114" s="32"/>
      <c r="G114" s="32"/>
      <c r="H114" s="32"/>
      <c r="I114" s="32"/>
      <c r="J114" s="32"/>
      <c r="K114" s="32"/>
      <c r="L114" s="42"/>
      <c r="S114" s="32"/>
      <c r="T114" s="32"/>
      <c r="U114" s="32"/>
      <c r="V114" s="32"/>
      <c r="W114" s="32"/>
      <c r="X114" s="32"/>
      <c r="Y114" s="32"/>
      <c r="Z114" s="32"/>
      <c r="AA114" s="32"/>
      <c r="AB114" s="32"/>
      <c r="AC114" s="32"/>
      <c r="AD114" s="32"/>
      <c r="AE114" s="32"/>
    </row>
    <row r="115" spans="1:31" s="2" customFormat="1" ht="30" customHeight="1">
      <c r="A115" s="32"/>
      <c r="B115" s="33"/>
      <c r="C115" s="32"/>
      <c r="D115" s="32"/>
      <c r="E115" s="202" t="str">
        <f>E9</f>
        <v>2023-9-4 - SO 01-13-02 Železniční přejezd P3671 v ev. km 196,071</v>
      </c>
      <c r="F115" s="243"/>
      <c r="G115" s="243"/>
      <c r="H115" s="243"/>
      <c r="I115" s="32"/>
      <c r="J115" s="32"/>
      <c r="K115" s="32"/>
      <c r="L115" s="42"/>
      <c r="S115" s="32"/>
      <c r="T115" s="32"/>
      <c r="U115" s="32"/>
      <c r="V115" s="32"/>
      <c r="W115" s="32"/>
      <c r="X115" s="32"/>
      <c r="Y115" s="32"/>
      <c r="Z115" s="32"/>
      <c r="AA115" s="32"/>
      <c r="AB115" s="32"/>
      <c r="AC115" s="32"/>
      <c r="AD115" s="32"/>
      <c r="AE115" s="32"/>
    </row>
    <row r="116" spans="1:31" s="2" customFormat="1" ht="6.95" customHeight="1">
      <c r="A116" s="32"/>
      <c r="B116" s="33"/>
      <c r="C116" s="32"/>
      <c r="D116" s="32"/>
      <c r="E116" s="32"/>
      <c r="F116" s="32"/>
      <c r="G116" s="32"/>
      <c r="H116" s="32"/>
      <c r="I116" s="32"/>
      <c r="J116" s="32"/>
      <c r="K116" s="32"/>
      <c r="L116" s="42"/>
      <c r="S116" s="32"/>
      <c r="T116" s="32"/>
      <c r="U116" s="32"/>
      <c r="V116" s="32"/>
      <c r="W116" s="32"/>
      <c r="X116" s="32"/>
      <c r="Y116" s="32"/>
      <c r="Z116" s="32"/>
      <c r="AA116" s="32"/>
      <c r="AB116" s="32"/>
      <c r="AC116" s="32"/>
      <c r="AD116" s="32"/>
      <c r="AE116" s="32"/>
    </row>
    <row r="117" spans="1:31" s="2" customFormat="1" ht="12" customHeight="1">
      <c r="A117" s="32"/>
      <c r="B117" s="33"/>
      <c r="C117" s="27" t="s">
        <v>20</v>
      </c>
      <c r="D117" s="32"/>
      <c r="E117" s="32"/>
      <c r="F117" s="25" t="str">
        <f>F12</f>
        <v xml:space="preserve"> </v>
      </c>
      <c r="G117" s="32"/>
      <c r="H117" s="32"/>
      <c r="I117" s="27" t="s">
        <v>22</v>
      </c>
      <c r="J117" s="55" t="str">
        <f>IF(J12="","",J12)</f>
        <v>Vyplň údaj</v>
      </c>
      <c r="K117" s="32"/>
      <c r="L117" s="42"/>
      <c r="S117" s="32"/>
      <c r="T117" s="32"/>
      <c r="U117" s="32"/>
      <c r="V117" s="32"/>
      <c r="W117" s="32"/>
      <c r="X117" s="32"/>
      <c r="Y117" s="32"/>
      <c r="Z117" s="32"/>
      <c r="AA117" s="32"/>
      <c r="AB117" s="32"/>
      <c r="AC117" s="32"/>
      <c r="AD117" s="32"/>
      <c r="AE117" s="32"/>
    </row>
    <row r="118" spans="1:31" s="2" customFormat="1" ht="6.95" customHeight="1">
      <c r="A118" s="32"/>
      <c r="B118" s="33"/>
      <c r="C118" s="32"/>
      <c r="D118" s="32"/>
      <c r="E118" s="32"/>
      <c r="F118" s="32"/>
      <c r="G118" s="32"/>
      <c r="H118" s="32"/>
      <c r="I118" s="32"/>
      <c r="J118" s="32"/>
      <c r="K118" s="32"/>
      <c r="L118" s="42"/>
      <c r="S118" s="32"/>
      <c r="T118" s="32"/>
      <c r="U118" s="32"/>
      <c r="V118" s="32"/>
      <c r="W118" s="32"/>
      <c r="X118" s="32"/>
      <c r="Y118" s="32"/>
      <c r="Z118" s="32"/>
      <c r="AA118" s="32"/>
      <c r="AB118" s="32"/>
      <c r="AC118" s="32"/>
      <c r="AD118" s="32"/>
      <c r="AE118" s="32"/>
    </row>
    <row r="119" spans="1:31" s="2" customFormat="1" ht="15.2" customHeight="1">
      <c r="A119" s="32"/>
      <c r="B119" s="33"/>
      <c r="C119" s="27" t="s">
        <v>23</v>
      </c>
      <c r="D119" s="32"/>
      <c r="E119" s="32"/>
      <c r="F119" s="25" t="str">
        <f>E15</f>
        <v xml:space="preserve"> </v>
      </c>
      <c r="G119" s="32"/>
      <c r="H119" s="32"/>
      <c r="I119" s="27" t="s">
        <v>28</v>
      </c>
      <c r="J119" s="30" t="str">
        <f>E21</f>
        <v xml:space="preserve"> </v>
      </c>
      <c r="K119" s="32"/>
      <c r="L119" s="42"/>
      <c r="S119" s="32"/>
      <c r="T119" s="32"/>
      <c r="U119" s="32"/>
      <c r="V119" s="32"/>
      <c r="W119" s="32"/>
      <c r="X119" s="32"/>
      <c r="Y119" s="32"/>
      <c r="Z119" s="32"/>
      <c r="AA119" s="32"/>
      <c r="AB119" s="32"/>
      <c r="AC119" s="32"/>
      <c r="AD119" s="32"/>
      <c r="AE119" s="32"/>
    </row>
    <row r="120" spans="1:31" s="2" customFormat="1" ht="15.2" customHeight="1">
      <c r="A120" s="32"/>
      <c r="B120" s="33"/>
      <c r="C120" s="27" t="s">
        <v>26</v>
      </c>
      <c r="D120" s="32"/>
      <c r="E120" s="32"/>
      <c r="F120" s="25" t="str">
        <f>IF(E18="","",E18)</f>
        <v>Vyplň údaj</v>
      </c>
      <c r="G120" s="32"/>
      <c r="H120" s="32"/>
      <c r="I120" s="27" t="s">
        <v>30</v>
      </c>
      <c r="J120" s="30" t="str">
        <f>E24</f>
        <v xml:space="preserve"> </v>
      </c>
      <c r="K120" s="32"/>
      <c r="L120" s="42"/>
      <c r="S120" s="32"/>
      <c r="T120" s="32"/>
      <c r="U120" s="32"/>
      <c r="V120" s="32"/>
      <c r="W120" s="32"/>
      <c r="X120" s="32"/>
      <c r="Y120" s="32"/>
      <c r="Z120" s="32"/>
      <c r="AA120" s="32"/>
      <c r="AB120" s="32"/>
      <c r="AC120" s="32"/>
      <c r="AD120" s="32"/>
      <c r="AE120" s="32"/>
    </row>
    <row r="121" spans="1:31" s="2" customFormat="1" ht="10.35" customHeight="1">
      <c r="A121" s="32"/>
      <c r="B121" s="33"/>
      <c r="C121" s="32"/>
      <c r="D121" s="32"/>
      <c r="E121" s="32"/>
      <c r="F121" s="32"/>
      <c r="G121" s="32"/>
      <c r="H121" s="32"/>
      <c r="I121" s="32"/>
      <c r="J121" s="32"/>
      <c r="K121" s="32"/>
      <c r="L121" s="42"/>
      <c r="S121" s="32"/>
      <c r="T121" s="32"/>
      <c r="U121" s="32"/>
      <c r="V121" s="32"/>
      <c r="W121" s="32"/>
      <c r="X121" s="32"/>
      <c r="Y121" s="32"/>
      <c r="Z121" s="32"/>
      <c r="AA121" s="32"/>
      <c r="AB121" s="32"/>
      <c r="AC121" s="32"/>
      <c r="AD121" s="32"/>
      <c r="AE121" s="32"/>
    </row>
    <row r="122" spans="1:31" s="11" customFormat="1" ht="29.25" customHeight="1">
      <c r="A122" s="120"/>
      <c r="B122" s="121"/>
      <c r="C122" s="122" t="s">
        <v>114</v>
      </c>
      <c r="D122" s="123" t="s">
        <v>57</v>
      </c>
      <c r="E122" s="123" t="s">
        <v>53</v>
      </c>
      <c r="F122" s="123" t="s">
        <v>54</v>
      </c>
      <c r="G122" s="123" t="s">
        <v>115</v>
      </c>
      <c r="H122" s="123" t="s">
        <v>116</v>
      </c>
      <c r="I122" s="123" t="s">
        <v>117</v>
      </c>
      <c r="J122" s="124" t="s">
        <v>106</v>
      </c>
      <c r="K122" s="125" t="s">
        <v>118</v>
      </c>
      <c r="L122" s="126"/>
      <c r="M122" s="62" t="s">
        <v>1</v>
      </c>
      <c r="N122" s="63" t="s">
        <v>36</v>
      </c>
      <c r="O122" s="63" t="s">
        <v>119</v>
      </c>
      <c r="P122" s="63" t="s">
        <v>120</v>
      </c>
      <c r="Q122" s="63" t="s">
        <v>121</v>
      </c>
      <c r="R122" s="63" t="s">
        <v>122</v>
      </c>
      <c r="S122" s="63" t="s">
        <v>123</v>
      </c>
      <c r="T122" s="64" t="s">
        <v>124</v>
      </c>
      <c r="U122" s="120"/>
      <c r="V122" s="120"/>
      <c r="W122" s="120"/>
      <c r="X122" s="120"/>
      <c r="Y122" s="120"/>
      <c r="Z122" s="120"/>
      <c r="AA122" s="120"/>
      <c r="AB122" s="120"/>
      <c r="AC122" s="120"/>
      <c r="AD122" s="120"/>
      <c r="AE122" s="120"/>
    </row>
    <row r="123" spans="1:63" s="2" customFormat="1" ht="22.9" customHeight="1">
      <c r="A123" s="32"/>
      <c r="B123" s="33"/>
      <c r="C123" s="69" t="s">
        <v>125</v>
      </c>
      <c r="D123" s="32"/>
      <c r="E123" s="32"/>
      <c r="F123" s="32"/>
      <c r="G123" s="32"/>
      <c r="H123" s="32"/>
      <c r="I123" s="32"/>
      <c r="J123" s="127">
        <f>BK123</f>
        <v>0</v>
      </c>
      <c r="K123" s="32"/>
      <c r="L123" s="33"/>
      <c r="M123" s="65"/>
      <c r="N123" s="56"/>
      <c r="O123" s="66"/>
      <c r="P123" s="128">
        <f>P124+P194+P198+P241</f>
        <v>0</v>
      </c>
      <c r="Q123" s="66"/>
      <c r="R123" s="128">
        <f>R124+R194+R198+R241</f>
        <v>0</v>
      </c>
      <c r="S123" s="66"/>
      <c r="T123" s="129">
        <f>T124+T194+T198+T241</f>
        <v>0</v>
      </c>
      <c r="U123" s="32"/>
      <c r="V123" s="32"/>
      <c r="W123" s="32"/>
      <c r="X123" s="32"/>
      <c r="Y123" s="32"/>
      <c r="Z123" s="32"/>
      <c r="AA123" s="32"/>
      <c r="AB123" s="32"/>
      <c r="AC123" s="32"/>
      <c r="AD123" s="32"/>
      <c r="AE123" s="32"/>
      <c r="AT123" s="17" t="s">
        <v>71</v>
      </c>
      <c r="AU123" s="17" t="s">
        <v>108</v>
      </c>
      <c r="BK123" s="130">
        <f>BK124+BK194+BK198+BK241</f>
        <v>0</v>
      </c>
    </row>
    <row r="124" spans="2:63" s="12" customFormat="1" ht="25.9" customHeight="1">
      <c r="B124" s="131"/>
      <c r="D124" s="132" t="s">
        <v>71</v>
      </c>
      <c r="E124" s="133" t="s">
        <v>126</v>
      </c>
      <c r="F124" s="133" t="s">
        <v>127</v>
      </c>
      <c r="I124" s="134"/>
      <c r="J124" s="135">
        <f>BK124</f>
        <v>0</v>
      </c>
      <c r="L124" s="131"/>
      <c r="M124" s="136"/>
      <c r="N124" s="137"/>
      <c r="O124" s="137"/>
      <c r="P124" s="138">
        <f>P125+SUM(P126:P149)+P157</f>
        <v>0</v>
      </c>
      <c r="Q124" s="137"/>
      <c r="R124" s="138">
        <f>R125+SUM(R126:R149)+R157</f>
        <v>0</v>
      </c>
      <c r="S124" s="137"/>
      <c r="T124" s="139">
        <f>T125+SUM(T126:T149)+T157</f>
        <v>0</v>
      </c>
      <c r="AR124" s="132" t="s">
        <v>80</v>
      </c>
      <c r="AT124" s="140" t="s">
        <v>71</v>
      </c>
      <c r="AU124" s="140" t="s">
        <v>72</v>
      </c>
      <c r="AY124" s="132" t="s">
        <v>128</v>
      </c>
      <c r="BK124" s="141">
        <f>BK125+SUM(BK126:BK149)+BK157</f>
        <v>0</v>
      </c>
    </row>
    <row r="125" spans="1:65" s="2" customFormat="1" ht="16.5" customHeight="1">
      <c r="A125" s="32"/>
      <c r="B125" s="144"/>
      <c r="C125" s="168" t="s">
        <v>80</v>
      </c>
      <c r="D125" s="168" t="s">
        <v>261</v>
      </c>
      <c r="E125" s="169" t="s">
        <v>641</v>
      </c>
      <c r="F125" s="170" t="s">
        <v>642</v>
      </c>
      <c r="G125" s="171" t="s">
        <v>226</v>
      </c>
      <c r="H125" s="172">
        <v>3.6</v>
      </c>
      <c r="I125" s="173"/>
      <c r="J125" s="174">
        <f aca="true" t="shared" si="0" ref="J125:J130">ROUND(I125*H125,2)</f>
        <v>0</v>
      </c>
      <c r="K125" s="175"/>
      <c r="L125" s="176"/>
      <c r="M125" s="177" t="s">
        <v>1</v>
      </c>
      <c r="N125" s="178" t="s">
        <v>37</v>
      </c>
      <c r="O125" s="58"/>
      <c r="P125" s="155">
        <f aca="true" t="shared" si="1" ref="P125:P130">O125*H125</f>
        <v>0</v>
      </c>
      <c r="Q125" s="155">
        <v>0</v>
      </c>
      <c r="R125" s="155">
        <f aca="true" t="shared" si="2" ref="R125:R130">Q125*H125</f>
        <v>0</v>
      </c>
      <c r="S125" s="155">
        <v>0</v>
      </c>
      <c r="T125" s="156">
        <f aca="true" t="shared" si="3" ref="T125:T130">S125*H125</f>
        <v>0</v>
      </c>
      <c r="U125" s="32"/>
      <c r="V125" s="32"/>
      <c r="W125" s="32"/>
      <c r="X125" s="32"/>
      <c r="Y125" s="32"/>
      <c r="Z125" s="32"/>
      <c r="AA125" s="32"/>
      <c r="AB125" s="32"/>
      <c r="AC125" s="32"/>
      <c r="AD125" s="32"/>
      <c r="AE125" s="32"/>
      <c r="AR125" s="157" t="s">
        <v>168</v>
      </c>
      <c r="AT125" s="157" t="s">
        <v>261</v>
      </c>
      <c r="AU125" s="157" t="s">
        <v>80</v>
      </c>
      <c r="AY125" s="17" t="s">
        <v>128</v>
      </c>
      <c r="BE125" s="158">
        <f aca="true" t="shared" si="4" ref="BE125:BE130">IF(N125="základní",J125,0)</f>
        <v>0</v>
      </c>
      <c r="BF125" s="158">
        <f aca="true" t="shared" si="5" ref="BF125:BF130">IF(N125="snížená",J125,0)</f>
        <v>0</v>
      </c>
      <c r="BG125" s="158">
        <f aca="true" t="shared" si="6" ref="BG125:BG130">IF(N125="zákl. přenesená",J125,0)</f>
        <v>0</v>
      </c>
      <c r="BH125" s="158">
        <f aca="true" t="shared" si="7" ref="BH125:BH130">IF(N125="sníž. přenesená",J125,0)</f>
        <v>0</v>
      </c>
      <c r="BI125" s="158">
        <f aca="true" t="shared" si="8" ref="BI125:BI130">IF(N125="nulová",J125,0)</f>
        <v>0</v>
      </c>
      <c r="BJ125" s="17" t="s">
        <v>80</v>
      </c>
      <c r="BK125" s="158">
        <f aca="true" t="shared" si="9" ref="BK125:BK130">ROUND(I125*H125,2)</f>
        <v>0</v>
      </c>
      <c r="BL125" s="17" t="s">
        <v>135</v>
      </c>
      <c r="BM125" s="157" t="s">
        <v>643</v>
      </c>
    </row>
    <row r="126" spans="1:65" s="2" customFormat="1" ht="16.5" customHeight="1">
      <c r="A126" s="32"/>
      <c r="B126" s="144"/>
      <c r="C126" s="168" t="s">
        <v>82</v>
      </c>
      <c r="D126" s="168" t="s">
        <v>261</v>
      </c>
      <c r="E126" s="169" t="s">
        <v>644</v>
      </c>
      <c r="F126" s="170" t="s">
        <v>645</v>
      </c>
      <c r="G126" s="171" t="s">
        <v>134</v>
      </c>
      <c r="H126" s="172">
        <v>2.216</v>
      </c>
      <c r="I126" s="173"/>
      <c r="J126" s="174">
        <f t="shared" si="0"/>
        <v>0</v>
      </c>
      <c r="K126" s="175"/>
      <c r="L126" s="176"/>
      <c r="M126" s="177" t="s">
        <v>1</v>
      </c>
      <c r="N126" s="178" t="s">
        <v>37</v>
      </c>
      <c r="O126" s="58"/>
      <c r="P126" s="155">
        <f t="shared" si="1"/>
        <v>0</v>
      </c>
      <c r="Q126" s="155">
        <v>0</v>
      </c>
      <c r="R126" s="155">
        <f t="shared" si="2"/>
        <v>0</v>
      </c>
      <c r="S126" s="155">
        <v>0</v>
      </c>
      <c r="T126" s="156">
        <f t="shared" si="3"/>
        <v>0</v>
      </c>
      <c r="U126" s="32"/>
      <c r="V126" s="32"/>
      <c r="W126" s="32"/>
      <c r="X126" s="32"/>
      <c r="Y126" s="32"/>
      <c r="Z126" s="32"/>
      <c r="AA126" s="32"/>
      <c r="AB126" s="32"/>
      <c r="AC126" s="32"/>
      <c r="AD126" s="32"/>
      <c r="AE126" s="32"/>
      <c r="AR126" s="157" t="s">
        <v>168</v>
      </c>
      <c r="AT126" s="157" t="s">
        <v>261</v>
      </c>
      <c r="AU126" s="157" t="s">
        <v>80</v>
      </c>
      <c r="AY126" s="17" t="s">
        <v>128</v>
      </c>
      <c r="BE126" s="158">
        <f t="shared" si="4"/>
        <v>0</v>
      </c>
      <c r="BF126" s="158">
        <f t="shared" si="5"/>
        <v>0</v>
      </c>
      <c r="BG126" s="158">
        <f t="shared" si="6"/>
        <v>0</v>
      </c>
      <c r="BH126" s="158">
        <f t="shared" si="7"/>
        <v>0</v>
      </c>
      <c r="BI126" s="158">
        <f t="shared" si="8"/>
        <v>0</v>
      </c>
      <c r="BJ126" s="17" t="s">
        <v>80</v>
      </c>
      <c r="BK126" s="158">
        <f t="shared" si="9"/>
        <v>0</v>
      </c>
      <c r="BL126" s="17" t="s">
        <v>135</v>
      </c>
      <c r="BM126" s="157" t="s">
        <v>646</v>
      </c>
    </row>
    <row r="127" spans="1:65" s="2" customFormat="1" ht="16.5" customHeight="1">
      <c r="A127" s="32"/>
      <c r="B127" s="144"/>
      <c r="C127" s="168" t="s">
        <v>144</v>
      </c>
      <c r="D127" s="168" t="s">
        <v>261</v>
      </c>
      <c r="E127" s="169" t="s">
        <v>647</v>
      </c>
      <c r="F127" s="170" t="s">
        <v>648</v>
      </c>
      <c r="G127" s="171" t="s">
        <v>134</v>
      </c>
      <c r="H127" s="172">
        <v>33.69</v>
      </c>
      <c r="I127" s="173"/>
      <c r="J127" s="174">
        <f t="shared" si="0"/>
        <v>0</v>
      </c>
      <c r="K127" s="175"/>
      <c r="L127" s="176"/>
      <c r="M127" s="177" t="s">
        <v>1</v>
      </c>
      <c r="N127" s="178" t="s">
        <v>37</v>
      </c>
      <c r="O127" s="58"/>
      <c r="P127" s="155">
        <f t="shared" si="1"/>
        <v>0</v>
      </c>
      <c r="Q127" s="155">
        <v>0</v>
      </c>
      <c r="R127" s="155">
        <f t="shared" si="2"/>
        <v>0</v>
      </c>
      <c r="S127" s="155">
        <v>0</v>
      </c>
      <c r="T127" s="156">
        <f t="shared" si="3"/>
        <v>0</v>
      </c>
      <c r="U127" s="32"/>
      <c r="V127" s="32"/>
      <c r="W127" s="32"/>
      <c r="X127" s="32"/>
      <c r="Y127" s="32"/>
      <c r="Z127" s="32"/>
      <c r="AA127" s="32"/>
      <c r="AB127" s="32"/>
      <c r="AC127" s="32"/>
      <c r="AD127" s="32"/>
      <c r="AE127" s="32"/>
      <c r="AR127" s="157" t="s">
        <v>168</v>
      </c>
      <c r="AT127" s="157" t="s">
        <v>261</v>
      </c>
      <c r="AU127" s="157" t="s">
        <v>80</v>
      </c>
      <c r="AY127" s="17" t="s">
        <v>128</v>
      </c>
      <c r="BE127" s="158">
        <f t="shared" si="4"/>
        <v>0</v>
      </c>
      <c r="BF127" s="158">
        <f t="shared" si="5"/>
        <v>0</v>
      </c>
      <c r="BG127" s="158">
        <f t="shared" si="6"/>
        <v>0</v>
      </c>
      <c r="BH127" s="158">
        <f t="shared" si="7"/>
        <v>0</v>
      </c>
      <c r="BI127" s="158">
        <f t="shared" si="8"/>
        <v>0</v>
      </c>
      <c r="BJ127" s="17" t="s">
        <v>80</v>
      </c>
      <c r="BK127" s="158">
        <f t="shared" si="9"/>
        <v>0</v>
      </c>
      <c r="BL127" s="17" t="s">
        <v>135</v>
      </c>
      <c r="BM127" s="157" t="s">
        <v>649</v>
      </c>
    </row>
    <row r="128" spans="1:65" s="2" customFormat="1" ht="16.5" customHeight="1">
      <c r="A128" s="32"/>
      <c r="B128" s="144"/>
      <c r="C128" s="168" t="s">
        <v>135</v>
      </c>
      <c r="D128" s="168" t="s">
        <v>261</v>
      </c>
      <c r="E128" s="169" t="s">
        <v>650</v>
      </c>
      <c r="F128" s="170" t="s">
        <v>651</v>
      </c>
      <c r="G128" s="171" t="s">
        <v>185</v>
      </c>
      <c r="H128" s="172">
        <v>11.5</v>
      </c>
      <c r="I128" s="173"/>
      <c r="J128" s="174">
        <f t="shared" si="0"/>
        <v>0</v>
      </c>
      <c r="K128" s="175"/>
      <c r="L128" s="176"/>
      <c r="M128" s="177" t="s">
        <v>1</v>
      </c>
      <c r="N128" s="178" t="s">
        <v>37</v>
      </c>
      <c r="O128" s="58"/>
      <c r="P128" s="155">
        <f t="shared" si="1"/>
        <v>0</v>
      </c>
      <c r="Q128" s="155">
        <v>0</v>
      </c>
      <c r="R128" s="155">
        <f t="shared" si="2"/>
        <v>0</v>
      </c>
      <c r="S128" s="155">
        <v>0</v>
      </c>
      <c r="T128" s="156">
        <f t="shared" si="3"/>
        <v>0</v>
      </c>
      <c r="U128" s="32"/>
      <c r="V128" s="32"/>
      <c r="W128" s="32"/>
      <c r="X128" s="32"/>
      <c r="Y128" s="32"/>
      <c r="Z128" s="32"/>
      <c r="AA128" s="32"/>
      <c r="AB128" s="32"/>
      <c r="AC128" s="32"/>
      <c r="AD128" s="32"/>
      <c r="AE128" s="32"/>
      <c r="AR128" s="157" t="s">
        <v>168</v>
      </c>
      <c r="AT128" s="157" t="s">
        <v>261</v>
      </c>
      <c r="AU128" s="157" t="s">
        <v>80</v>
      </c>
      <c r="AY128" s="17" t="s">
        <v>128</v>
      </c>
      <c r="BE128" s="158">
        <f t="shared" si="4"/>
        <v>0</v>
      </c>
      <c r="BF128" s="158">
        <f t="shared" si="5"/>
        <v>0</v>
      </c>
      <c r="BG128" s="158">
        <f t="shared" si="6"/>
        <v>0</v>
      </c>
      <c r="BH128" s="158">
        <f t="shared" si="7"/>
        <v>0</v>
      </c>
      <c r="BI128" s="158">
        <f t="shared" si="8"/>
        <v>0</v>
      </c>
      <c r="BJ128" s="17" t="s">
        <v>80</v>
      </c>
      <c r="BK128" s="158">
        <f t="shared" si="9"/>
        <v>0</v>
      </c>
      <c r="BL128" s="17" t="s">
        <v>135</v>
      </c>
      <c r="BM128" s="157" t="s">
        <v>652</v>
      </c>
    </row>
    <row r="129" spans="1:65" s="2" customFormat="1" ht="16.5" customHeight="1">
      <c r="A129" s="32"/>
      <c r="B129" s="144"/>
      <c r="C129" s="168" t="s">
        <v>129</v>
      </c>
      <c r="D129" s="168" t="s">
        <v>261</v>
      </c>
      <c r="E129" s="169" t="s">
        <v>653</v>
      </c>
      <c r="F129" s="170" t="s">
        <v>654</v>
      </c>
      <c r="G129" s="171" t="s">
        <v>226</v>
      </c>
      <c r="H129" s="172">
        <v>2.649</v>
      </c>
      <c r="I129" s="173"/>
      <c r="J129" s="174">
        <f t="shared" si="0"/>
        <v>0</v>
      </c>
      <c r="K129" s="175"/>
      <c r="L129" s="176"/>
      <c r="M129" s="177" t="s">
        <v>1</v>
      </c>
      <c r="N129" s="178" t="s">
        <v>37</v>
      </c>
      <c r="O129" s="58"/>
      <c r="P129" s="155">
        <f t="shared" si="1"/>
        <v>0</v>
      </c>
      <c r="Q129" s="155">
        <v>0</v>
      </c>
      <c r="R129" s="155">
        <f t="shared" si="2"/>
        <v>0</v>
      </c>
      <c r="S129" s="155">
        <v>0</v>
      </c>
      <c r="T129" s="156">
        <f t="shared" si="3"/>
        <v>0</v>
      </c>
      <c r="U129" s="32"/>
      <c r="V129" s="32"/>
      <c r="W129" s="32"/>
      <c r="X129" s="32"/>
      <c r="Y129" s="32"/>
      <c r="Z129" s="32"/>
      <c r="AA129" s="32"/>
      <c r="AB129" s="32"/>
      <c r="AC129" s="32"/>
      <c r="AD129" s="32"/>
      <c r="AE129" s="32"/>
      <c r="AR129" s="157" t="s">
        <v>168</v>
      </c>
      <c r="AT129" s="157" t="s">
        <v>261</v>
      </c>
      <c r="AU129" s="157" t="s">
        <v>80</v>
      </c>
      <c r="AY129" s="17" t="s">
        <v>128</v>
      </c>
      <c r="BE129" s="158">
        <f t="shared" si="4"/>
        <v>0</v>
      </c>
      <c r="BF129" s="158">
        <f t="shared" si="5"/>
        <v>0</v>
      </c>
      <c r="BG129" s="158">
        <f t="shared" si="6"/>
        <v>0</v>
      </c>
      <c r="BH129" s="158">
        <f t="shared" si="7"/>
        <v>0</v>
      </c>
      <c r="BI129" s="158">
        <f t="shared" si="8"/>
        <v>0</v>
      </c>
      <c r="BJ129" s="17" t="s">
        <v>80</v>
      </c>
      <c r="BK129" s="158">
        <f t="shared" si="9"/>
        <v>0</v>
      </c>
      <c r="BL129" s="17" t="s">
        <v>135</v>
      </c>
      <c r="BM129" s="157" t="s">
        <v>655</v>
      </c>
    </row>
    <row r="130" spans="1:65" s="2" customFormat="1" ht="16.5" customHeight="1">
      <c r="A130" s="32"/>
      <c r="B130" s="144"/>
      <c r="C130" s="168" t="s">
        <v>157</v>
      </c>
      <c r="D130" s="168" t="s">
        <v>261</v>
      </c>
      <c r="E130" s="169" t="s">
        <v>458</v>
      </c>
      <c r="F130" s="170" t="s">
        <v>459</v>
      </c>
      <c r="G130" s="171" t="s">
        <v>239</v>
      </c>
      <c r="H130" s="172">
        <v>11.46</v>
      </c>
      <c r="I130" s="173"/>
      <c r="J130" s="174">
        <f t="shared" si="0"/>
        <v>0</v>
      </c>
      <c r="K130" s="175"/>
      <c r="L130" s="176"/>
      <c r="M130" s="177" t="s">
        <v>1</v>
      </c>
      <c r="N130" s="178" t="s">
        <v>37</v>
      </c>
      <c r="O130" s="58"/>
      <c r="P130" s="155">
        <f t="shared" si="1"/>
        <v>0</v>
      </c>
      <c r="Q130" s="155">
        <v>0</v>
      </c>
      <c r="R130" s="155">
        <f t="shared" si="2"/>
        <v>0</v>
      </c>
      <c r="S130" s="155">
        <v>0</v>
      </c>
      <c r="T130" s="156">
        <f t="shared" si="3"/>
        <v>0</v>
      </c>
      <c r="U130" s="32"/>
      <c r="V130" s="32"/>
      <c r="W130" s="32"/>
      <c r="X130" s="32"/>
      <c r="Y130" s="32"/>
      <c r="Z130" s="32"/>
      <c r="AA130" s="32"/>
      <c r="AB130" s="32"/>
      <c r="AC130" s="32"/>
      <c r="AD130" s="32"/>
      <c r="AE130" s="32"/>
      <c r="AR130" s="157" t="s">
        <v>168</v>
      </c>
      <c r="AT130" s="157" t="s">
        <v>261</v>
      </c>
      <c r="AU130" s="157" t="s">
        <v>80</v>
      </c>
      <c r="AY130" s="17" t="s">
        <v>128</v>
      </c>
      <c r="BE130" s="158">
        <f t="shared" si="4"/>
        <v>0</v>
      </c>
      <c r="BF130" s="158">
        <f t="shared" si="5"/>
        <v>0</v>
      </c>
      <c r="BG130" s="158">
        <f t="shared" si="6"/>
        <v>0</v>
      </c>
      <c r="BH130" s="158">
        <f t="shared" si="7"/>
        <v>0</v>
      </c>
      <c r="BI130" s="158">
        <f t="shared" si="8"/>
        <v>0</v>
      </c>
      <c r="BJ130" s="17" t="s">
        <v>80</v>
      </c>
      <c r="BK130" s="158">
        <f t="shared" si="9"/>
        <v>0</v>
      </c>
      <c r="BL130" s="17" t="s">
        <v>135</v>
      </c>
      <c r="BM130" s="157" t="s">
        <v>656</v>
      </c>
    </row>
    <row r="131" spans="2:51" s="13" customFormat="1" ht="11.25">
      <c r="B131" s="159"/>
      <c r="D131" s="160" t="s">
        <v>137</v>
      </c>
      <c r="E131" s="161" t="s">
        <v>1</v>
      </c>
      <c r="F131" s="162" t="s">
        <v>657</v>
      </c>
      <c r="H131" s="163">
        <v>8.591</v>
      </c>
      <c r="I131" s="164"/>
      <c r="L131" s="159"/>
      <c r="M131" s="165"/>
      <c r="N131" s="166"/>
      <c r="O131" s="166"/>
      <c r="P131" s="166"/>
      <c r="Q131" s="166"/>
      <c r="R131" s="166"/>
      <c r="S131" s="166"/>
      <c r="T131" s="167"/>
      <c r="AT131" s="161" t="s">
        <v>137</v>
      </c>
      <c r="AU131" s="161" t="s">
        <v>80</v>
      </c>
      <c r="AV131" s="13" t="s">
        <v>82</v>
      </c>
      <c r="AW131" s="13" t="s">
        <v>29</v>
      </c>
      <c r="AX131" s="13" t="s">
        <v>72</v>
      </c>
      <c r="AY131" s="161" t="s">
        <v>128</v>
      </c>
    </row>
    <row r="132" spans="2:51" s="13" customFormat="1" ht="11.25">
      <c r="B132" s="159"/>
      <c r="D132" s="160" t="s">
        <v>137</v>
      </c>
      <c r="E132" s="161" t="s">
        <v>1</v>
      </c>
      <c r="F132" s="162" t="s">
        <v>658</v>
      </c>
      <c r="H132" s="163">
        <v>2.869</v>
      </c>
      <c r="I132" s="164"/>
      <c r="L132" s="159"/>
      <c r="M132" s="165"/>
      <c r="N132" s="166"/>
      <c r="O132" s="166"/>
      <c r="P132" s="166"/>
      <c r="Q132" s="166"/>
      <c r="R132" s="166"/>
      <c r="S132" s="166"/>
      <c r="T132" s="167"/>
      <c r="AT132" s="161" t="s">
        <v>137</v>
      </c>
      <c r="AU132" s="161" t="s">
        <v>80</v>
      </c>
      <c r="AV132" s="13" t="s">
        <v>82</v>
      </c>
      <c r="AW132" s="13" t="s">
        <v>29</v>
      </c>
      <c r="AX132" s="13" t="s">
        <v>72</v>
      </c>
      <c r="AY132" s="161" t="s">
        <v>128</v>
      </c>
    </row>
    <row r="133" spans="2:51" s="14" customFormat="1" ht="11.25">
      <c r="B133" s="184"/>
      <c r="D133" s="160" t="s">
        <v>137</v>
      </c>
      <c r="E133" s="185" t="s">
        <v>1</v>
      </c>
      <c r="F133" s="186" t="s">
        <v>594</v>
      </c>
      <c r="H133" s="187">
        <v>11.46</v>
      </c>
      <c r="I133" s="188"/>
      <c r="L133" s="184"/>
      <c r="M133" s="189"/>
      <c r="N133" s="190"/>
      <c r="O133" s="190"/>
      <c r="P133" s="190"/>
      <c r="Q133" s="190"/>
      <c r="R133" s="190"/>
      <c r="S133" s="190"/>
      <c r="T133" s="191"/>
      <c r="AT133" s="185" t="s">
        <v>137</v>
      </c>
      <c r="AU133" s="185" t="s">
        <v>80</v>
      </c>
      <c r="AV133" s="14" t="s">
        <v>135</v>
      </c>
      <c r="AW133" s="14" t="s">
        <v>29</v>
      </c>
      <c r="AX133" s="14" t="s">
        <v>80</v>
      </c>
      <c r="AY133" s="185" t="s">
        <v>128</v>
      </c>
    </row>
    <row r="134" spans="1:65" s="2" customFormat="1" ht="16.5" customHeight="1">
      <c r="A134" s="32"/>
      <c r="B134" s="144"/>
      <c r="C134" s="168" t="s">
        <v>163</v>
      </c>
      <c r="D134" s="168" t="s">
        <v>261</v>
      </c>
      <c r="E134" s="169" t="s">
        <v>659</v>
      </c>
      <c r="F134" s="170" t="s">
        <v>660</v>
      </c>
      <c r="G134" s="171" t="s">
        <v>239</v>
      </c>
      <c r="H134" s="172">
        <v>1.718</v>
      </c>
      <c r="I134" s="173"/>
      <c r="J134" s="174">
        <f>ROUND(I134*H134,2)</f>
        <v>0</v>
      </c>
      <c r="K134" s="175"/>
      <c r="L134" s="176"/>
      <c r="M134" s="177" t="s">
        <v>1</v>
      </c>
      <c r="N134" s="178" t="s">
        <v>37</v>
      </c>
      <c r="O134" s="58"/>
      <c r="P134" s="155">
        <f>O134*H134</f>
        <v>0</v>
      </c>
      <c r="Q134" s="155">
        <v>0</v>
      </c>
      <c r="R134" s="155">
        <f>Q134*H134</f>
        <v>0</v>
      </c>
      <c r="S134" s="155">
        <v>0</v>
      </c>
      <c r="T134" s="156">
        <f>S134*H134</f>
        <v>0</v>
      </c>
      <c r="U134" s="32"/>
      <c r="V134" s="32"/>
      <c r="W134" s="32"/>
      <c r="X134" s="32"/>
      <c r="Y134" s="32"/>
      <c r="Z134" s="32"/>
      <c r="AA134" s="32"/>
      <c r="AB134" s="32"/>
      <c r="AC134" s="32"/>
      <c r="AD134" s="32"/>
      <c r="AE134" s="32"/>
      <c r="AR134" s="157" t="s">
        <v>168</v>
      </c>
      <c r="AT134" s="157" t="s">
        <v>261</v>
      </c>
      <c r="AU134" s="157" t="s">
        <v>80</v>
      </c>
      <c r="AY134" s="17" t="s">
        <v>128</v>
      </c>
      <c r="BE134" s="158">
        <f>IF(N134="základní",J134,0)</f>
        <v>0</v>
      </c>
      <c r="BF134" s="158">
        <f>IF(N134="snížená",J134,0)</f>
        <v>0</v>
      </c>
      <c r="BG134" s="158">
        <f>IF(N134="zákl. přenesená",J134,0)</f>
        <v>0</v>
      </c>
      <c r="BH134" s="158">
        <f>IF(N134="sníž. přenesená",J134,0)</f>
        <v>0</v>
      </c>
      <c r="BI134" s="158">
        <f>IF(N134="nulová",J134,0)</f>
        <v>0</v>
      </c>
      <c r="BJ134" s="17" t="s">
        <v>80</v>
      </c>
      <c r="BK134" s="158">
        <f>ROUND(I134*H134,2)</f>
        <v>0</v>
      </c>
      <c r="BL134" s="17" t="s">
        <v>135</v>
      </c>
      <c r="BM134" s="157" t="s">
        <v>661</v>
      </c>
    </row>
    <row r="135" spans="2:51" s="15" customFormat="1" ht="11.25">
      <c r="B135" s="192"/>
      <c r="D135" s="160" t="s">
        <v>137</v>
      </c>
      <c r="E135" s="193" t="s">
        <v>1</v>
      </c>
      <c r="F135" s="194" t="s">
        <v>662</v>
      </c>
      <c r="H135" s="193" t="s">
        <v>1</v>
      </c>
      <c r="I135" s="195"/>
      <c r="L135" s="192"/>
      <c r="M135" s="196"/>
      <c r="N135" s="197"/>
      <c r="O135" s="197"/>
      <c r="P135" s="197"/>
      <c r="Q135" s="197"/>
      <c r="R135" s="197"/>
      <c r="S135" s="197"/>
      <c r="T135" s="198"/>
      <c r="AT135" s="193" t="s">
        <v>137</v>
      </c>
      <c r="AU135" s="193" t="s">
        <v>80</v>
      </c>
      <c r="AV135" s="15" t="s">
        <v>80</v>
      </c>
      <c r="AW135" s="15" t="s">
        <v>29</v>
      </c>
      <c r="AX135" s="15" t="s">
        <v>72</v>
      </c>
      <c r="AY135" s="193" t="s">
        <v>128</v>
      </c>
    </row>
    <row r="136" spans="2:51" s="13" customFormat="1" ht="11.25">
      <c r="B136" s="159"/>
      <c r="D136" s="160" t="s">
        <v>137</v>
      </c>
      <c r="E136" s="161" t="s">
        <v>1</v>
      </c>
      <c r="F136" s="162" t="s">
        <v>663</v>
      </c>
      <c r="H136" s="163">
        <v>1.718</v>
      </c>
      <c r="I136" s="164"/>
      <c r="L136" s="159"/>
      <c r="M136" s="165"/>
      <c r="N136" s="166"/>
      <c r="O136" s="166"/>
      <c r="P136" s="166"/>
      <c r="Q136" s="166"/>
      <c r="R136" s="166"/>
      <c r="S136" s="166"/>
      <c r="T136" s="167"/>
      <c r="AT136" s="161" t="s">
        <v>137</v>
      </c>
      <c r="AU136" s="161" t="s">
        <v>80</v>
      </c>
      <c r="AV136" s="13" t="s">
        <v>82</v>
      </c>
      <c r="AW136" s="13" t="s">
        <v>29</v>
      </c>
      <c r="AX136" s="13" t="s">
        <v>72</v>
      </c>
      <c r="AY136" s="161" t="s">
        <v>128</v>
      </c>
    </row>
    <row r="137" spans="2:51" s="14" customFormat="1" ht="11.25">
      <c r="B137" s="184"/>
      <c r="D137" s="160" t="s">
        <v>137</v>
      </c>
      <c r="E137" s="185" t="s">
        <v>1</v>
      </c>
      <c r="F137" s="186" t="s">
        <v>594</v>
      </c>
      <c r="H137" s="187">
        <v>1.718</v>
      </c>
      <c r="I137" s="188"/>
      <c r="L137" s="184"/>
      <c r="M137" s="189"/>
      <c r="N137" s="190"/>
      <c r="O137" s="190"/>
      <c r="P137" s="190"/>
      <c r="Q137" s="190"/>
      <c r="R137" s="190"/>
      <c r="S137" s="190"/>
      <c r="T137" s="191"/>
      <c r="AT137" s="185" t="s">
        <v>137</v>
      </c>
      <c r="AU137" s="185" t="s">
        <v>80</v>
      </c>
      <c r="AV137" s="14" t="s">
        <v>135</v>
      </c>
      <c r="AW137" s="14" t="s">
        <v>29</v>
      </c>
      <c r="AX137" s="14" t="s">
        <v>80</v>
      </c>
      <c r="AY137" s="185" t="s">
        <v>128</v>
      </c>
    </row>
    <row r="138" spans="1:65" s="2" customFormat="1" ht="21.75" customHeight="1">
      <c r="A138" s="32"/>
      <c r="B138" s="144"/>
      <c r="C138" s="168" t="s">
        <v>168</v>
      </c>
      <c r="D138" s="168" t="s">
        <v>261</v>
      </c>
      <c r="E138" s="169" t="s">
        <v>664</v>
      </c>
      <c r="F138" s="170" t="s">
        <v>665</v>
      </c>
      <c r="G138" s="171" t="s">
        <v>141</v>
      </c>
      <c r="H138" s="172">
        <v>0.171</v>
      </c>
      <c r="I138" s="173"/>
      <c r="J138" s="174">
        <f>ROUND(I138*H138,2)</f>
        <v>0</v>
      </c>
      <c r="K138" s="175"/>
      <c r="L138" s="176"/>
      <c r="M138" s="177" t="s">
        <v>1</v>
      </c>
      <c r="N138" s="178" t="s">
        <v>37</v>
      </c>
      <c r="O138" s="58"/>
      <c r="P138" s="155">
        <f>O138*H138</f>
        <v>0</v>
      </c>
      <c r="Q138" s="155">
        <v>0</v>
      </c>
      <c r="R138" s="155">
        <f>Q138*H138</f>
        <v>0</v>
      </c>
      <c r="S138" s="155">
        <v>0</v>
      </c>
      <c r="T138" s="156">
        <f>S138*H138</f>
        <v>0</v>
      </c>
      <c r="U138" s="32"/>
      <c r="V138" s="32"/>
      <c r="W138" s="32"/>
      <c r="X138" s="32"/>
      <c r="Y138" s="32"/>
      <c r="Z138" s="32"/>
      <c r="AA138" s="32"/>
      <c r="AB138" s="32"/>
      <c r="AC138" s="32"/>
      <c r="AD138" s="32"/>
      <c r="AE138" s="32"/>
      <c r="AR138" s="157" t="s">
        <v>168</v>
      </c>
      <c r="AT138" s="157" t="s">
        <v>261</v>
      </c>
      <c r="AU138" s="157" t="s">
        <v>80</v>
      </c>
      <c r="AY138" s="17" t="s">
        <v>128</v>
      </c>
      <c r="BE138" s="158">
        <f>IF(N138="základní",J138,0)</f>
        <v>0</v>
      </c>
      <c r="BF138" s="158">
        <f>IF(N138="snížená",J138,0)</f>
        <v>0</v>
      </c>
      <c r="BG138" s="158">
        <f>IF(N138="zákl. přenesená",J138,0)</f>
        <v>0</v>
      </c>
      <c r="BH138" s="158">
        <f>IF(N138="sníž. přenesená",J138,0)</f>
        <v>0</v>
      </c>
      <c r="BI138" s="158">
        <f>IF(N138="nulová",J138,0)</f>
        <v>0</v>
      </c>
      <c r="BJ138" s="17" t="s">
        <v>80</v>
      </c>
      <c r="BK138" s="158">
        <f>ROUND(I138*H138,2)</f>
        <v>0</v>
      </c>
      <c r="BL138" s="17" t="s">
        <v>135</v>
      </c>
      <c r="BM138" s="157" t="s">
        <v>666</v>
      </c>
    </row>
    <row r="139" spans="2:51" s="15" customFormat="1" ht="11.25">
      <c r="B139" s="192"/>
      <c r="D139" s="160" t="s">
        <v>137</v>
      </c>
      <c r="E139" s="193" t="s">
        <v>1</v>
      </c>
      <c r="F139" s="194" t="s">
        <v>667</v>
      </c>
      <c r="H139" s="193" t="s">
        <v>1</v>
      </c>
      <c r="I139" s="195"/>
      <c r="L139" s="192"/>
      <c r="M139" s="196"/>
      <c r="N139" s="197"/>
      <c r="O139" s="197"/>
      <c r="P139" s="197"/>
      <c r="Q139" s="197"/>
      <c r="R139" s="197"/>
      <c r="S139" s="197"/>
      <c r="T139" s="198"/>
      <c r="AT139" s="193" t="s">
        <v>137</v>
      </c>
      <c r="AU139" s="193" t="s">
        <v>80</v>
      </c>
      <c r="AV139" s="15" t="s">
        <v>80</v>
      </c>
      <c r="AW139" s="15" t="s">
        <v>29</v>
      </c>
      <c r="AX139" s="15" t="s">
        <v>72</v>
      </c>
      <c r="AY139" s="193" t="s">
        <v>128</v>
      </c>
    </row>
    <row r="140" spans="2:51" s="13" customFormat="1" ht="11.25">
      <c r="B140" s="159"/>
      <c r="D140" s="160" t="s">
        <v>137</v>
      </c>
      <c r="E140" s="161" t="s">
        <v>1</v>
      </c>
      <c r="F140" s="162" t="s">
        <v>668</v>
      </c>
      <c r="H140" s="163">
        <v>0.171</v>
      </c>
      <c r="I140" s="164"/>
      <c r="L140" s="159"/>
      <c r="M140" s="165"/>
      <c r="N140" s="166"/>
      <c r="O140" s="166"/>
      <c r="P140" s="166"/>
      <c r="Q140" s="166"/>
      <c r="R140" s="166"/>
      <c r="S140" s="166"/>
      <c r="T140" s="167"/>
      <c r="AT140" s="161" t="s">
        <v>137</v>
      </c>
      <c r="AU140" s="161" t="s">
        <v>80</v>
      </c>
      <c r="AV140" s="13" t="s">
        <v>82</v>
      </c>
      <c r="AW140" s="13" t="s">
        <v>29</v>
      </c>
      <c r="AX140" s="13" t="s">
        <v>72</v>
      </c>
      <c r="AY140" s="161" t="s">
        <v>128</v>
      </c>
    </row>
    <row r="141" spans="2:51" s="14" customFormat="1" ht="11.25">
      <c r="B141" s="184"/>
      <c r="D141" s="160" t="s">
        <v>137</v>
      </c>
      <c r="E141" s="185" t="s">
        <v>1</v>
      </c>
      <c r="F141" s="186" t="s">
        <v>594</v>
      </c>
      <c r="H141" s="187">
        <v>0.171</v>
      </c>
      <c r="I141" s="188"/>
      <c r="L141" s="184"/>
      <c r="M141" s="189"/>
      <c r="N141" s="190"/>
      <c r="O141" s="190"/>
      <c r="P141" s="190"/>
      <c r="Q141" s="190"/>
      <c r="R141" s="190"/>
      <c r="S141" s="190"/>
      <c r="T141" s="191"/>
      <c r="AT141" s="185" t="s">
        <v>137</v>
      </c>
      <c r="AU141" s="185" t="s">
        <v>80</v>
      </c>
      <c r="AV141" s="14" t="s">
        <v>135</v>
      </c>
      <c r="AW141" s="14" t="s">
        <v>29</v>
      </c>
      <c r="AX141" s="14" t="s">
        <v>80</v>
      </c>
      <c r="AY141" s="185" t="s">
        <v>128</v>
      </c>
    </row>
    <row r="142" spans="1:65" s="2" customFormat="1" ht="21.75" customHeight="1">
      <c r="A142" s="32"/>
      <c r="B142" s="144"/>
      <c r="C142" s="168" t="s">
        <v>173</v>
      </c>
      <c r="D142" s="168" t="s">
        <v>261</v>
      </c>
      <c r="E142" s="169" t="s">
        <v>450</v>
      </c>
      <c r="F142" s="170" t="s">
        <v>451</v>
      </c>
      <c r="G142" s="171" t="s">
        <v>141</v>
      </c>
      <c r="H142" s="172">
        <v>1.879</v>
      </c>
      <c r="I142" s="173"/>
      <c r="J142" s="174">
        <f>ROUND(I142*H142,2)</f>
        <v>0</v>
      </c>
      <c r="K142" s="175"/>
      <c r="L142" s="176"/>
      <c r="M142" s="177" t="s">
        <v>1</v>
      </c>
      <c r="N142" s="178" t="s">
        <v>37</v>
      </c>
      <c r="O142" s="58"/>
      <c r="P142" s="155">
        <f>O142*H142</f>
        <v>0</v>
      </c>
      <c r="Q142" s="155">
        <v>0</v>
      </c>
      <c r="R142" s="155">
        <f>Q142*H142</f>
        <v>0</v>
      </c>
      <c r="S142" s="155">
        <v>0</v>
      </c>
      <c r="T142" s="156">
        <f>S142*H142</f>
        <v>0</v>
      </c>
      <c r="U142" s="32"/>
      <c r="V142" s="32"/>
      <c r="W142" s="32"/>
      <c r="X142" s="32"/>
      <c r="Y142" s="32"/>
      <c r="Z142" s="32"/>
      <c r="AA142" s="32"/>
      <c r="AB142" s="32"/>
      <c r="AC142" s="32"/>
      <c r="AD142" s="32"/>
      <c r="AE142" s="32"/>
      <c r="AR142" s="157" t="s">
        <v>168</v>
      </c>
      <c r="AT142" s="157" t="s">
        <v>261</v>
      </c>
      <c r="AU142" s="157" t="s">
        <v>80</v>
      </c>
      <c r="AY142" s="17" t="s">
        <v>128</v>
      </c>
      <c r="BE142" s="158">
        <f>IF(N142="základní",J142,0)</f>
        <v>0</v>
      </c>
      <c r="BF142" s="158">
        <f>IF(N142="snížená",J142,0)</f>
        <v>0</v>
      </c>
      <c r="BG142" s="158">
        <f>IF(N142="zákl. přenesená",J142,0)</f>
        <v>0</v>
      </c>
      <c r="BH142" s="158">
        <f>IF(N142="sníž. přenesená",J142,0)</f>
        <v>0</v>
      </c>
      <c r="BI142" s="158">
        <f>IF(N142="nulová",J142,0)</f>
        <v>0</v>
      </c>
      <c r="BJ142" s="17" t="s">
        <v>80</v>
      </c>
      <c r="BK142" s="158">
        <f>ROUND(I142*H142,2)</f>
        <v>0</v>
      </c>
      <c r="BL142" s="17" t="s">
        <v>135</v>
      </c>
      <c r="BM142" s="157" t="s">
        <v>669</v>
      </c>
    </row>
    <row r="143" spans="2:51" s="15" customFormat="1" ht="11.25">
      <c r="B143" s="192"/>
      <c r="D143" s="160" t="s">
        <v>137</v>
      </c>
      <c r="E143" s="193" t="s">
        <v>1</v>
      </c>
      <c r="F143" s="194" t="s">
        <v>670</v>
      </c>
      <c r="H143" s="193" t="s">
        <v>1</v>
      </c>
      <c r="I143" s="195"/>
      <c r="L143" s="192"/>
      <c r="M143" s="196"/>
      <c r="N143" s="197"/>
      <c r="O143" s="197"/>
      <c r="P143" s="197"/>
      <c r="Q143" s="197"/>
      <c r="R143" s="197"/>
      <c r="S143" s="197"/>
      <c r="T143" s="198"/>
      <c r="AT143" s="193" t="s">
        <v>137</v>
      </c>
      <c r="AU143" s="193" t="s">
        <v>80</v>
      </c>
      <c r="AV143" s="15" t="s">
        <v>80</v>
      </c>
      <c r="AW143" s="15" t="s">
        <v>29</v>
      </c>
      <c r="AX143" s="15" t="s">
        <v>72</v>
      </c>
      <c r="AY143" s="193" t="s">
        <v>128</v>
      </c>
    </row>
    <row r="144" spans="2:51" s="13" customFormat="1" ht="11.25">
      <c r="B144" s="159"/>
      <c r="D144" s="160" t="s">
        <v>137</v>
      </c>
      <c r="E144" s="161" t="s">
        <v>1</v>
      </c>
      <c r="F144" s="162" t="s">
        <v>671</v>
      </c>
      <c r="H144" s="163">
        <v>0.207</v>
      </c>
      <c r="I144" s="164"/>
      <c r="L144" s="159"/>
      <c r="M144" s="165"/>
      <c r="N144" s="166"/>
      <c r="O144" s="166"/>
      <c r="P144" s="166"/>
      <c r="Q144" s="166"/>
      <c r="R144" s="166"/>
      <c r="S144" s="166"/>
      <c r="T144" s="167"/>
      <c r="AT144" s="161" t="s">
        <v>137</v>
      </c>
      <c r="AU144" s="161" t="s">
        <v>80</v>
      </c>
      <c r="AV144" s="13" t="s">
        <v>82</v>
      </c>
      <c r="AW144" s="13" t="s">
        <v>29</v>
      </c>
      <c r="AX144" s="13" t="s">
        <v>72</v>
      </c>
      <c r="AY144" s="161" t="s">
        <v>128</v>
      </c>
    </row>
    <row r="145" spans="2:51" s="15" customFormat="1" ht="11.25">
      <c r="B145" s="192"/>
      <c r="D145" s="160" t="s">
        <v>137</v>
      </c>
      <c r="E145" s="193" t="s">
        <v>1</v>
      </c>
      <c r="F145" s="194" t="s">
        <v>672</v>
      </c>
      <c r="H145" s="193" t="s">
        <v>1</v>
      </c>
      <c r="I145" s="195"/>
      <c r="L145" s="192"/>
      <c r="M145" s="196"/>
      <c r="N145" s="197"/>
      <c r="O145" s="197"/>
      <c r="P145" s="197"/>
      <c r="Q145" s="197"/>
      <c r="R145" s="197"/>
      <c r="S145" s="197"/>
      <c r="T145" s="198"/>
      <c r="AT145" s="193" t="s">
        <v>137</v>
      </c>
      <c r="AU145" s="193" t="s">
        <v>80</v>
      </c>
      <c r="AV145" s="15" t="s">
        <v>80</v>
      </c>
      <c r="AW145" s="15" t="s">
        <v>29</v>
      </c>
      <c r="AX145" s="15" t="s">
        <v>72</v>
      </c>
      <c r="AY145" s="193" t="s">
        <v>128</v>
      </c>
    </row>
    <row r="146" spans="2:51" s="13" customFormat="1" ht="11.25">
      <c r="B146" s="159"/>
      <c r="D146" s="160" t="s">
        <v>137</v>
      </c>
      <c r="E146" s="161" t="s">
        <v>1</v>
      </c>
      <c r="F146" s="162" t="s">
        <v>673</v>
      </c>
      <c r="H146" s="163">
        <v>1.672</v>
      </c>
      <c r="I146" s="164"/>
      <c r="L146" s="159"/>
      <c r="M146" s="165"/>
      <c r="N146" s="166"/>
      <c r="O146" s="166"/>
      <c r="P146" s="166"/>
      <c r="Q146" s="166"/>
      <c r="R146" s="166"/>
      <c r="S146" s="166"/>
      <c r="T146" s="167"/>
      <c r="AT146" s="161" t="s">
        <v>137</v>
      </c>
      <c r="AU146" s="161" t="s">
        <v>80</v>
      </c>
      <c r="AV146" s="13" t="s">
        <v>82</v>
      </c>
      <c r="AW146" s="13" t="s">
        <v>29</v>
      </c>
      <c r="AX146" s="13" t="s">
        <v>72</v>
      </c>
      <c r="AY146" s="161" t="s">
        <v>128</v>
      </c>
    </row>
    <row r="147" spans="2:51" s="14" customFormat="1" ht="11.25">
      <c r="B147" s="184"/>
      <c r="D147" s="160" t="s">
        <v>137</v>
      </c>
      <c r="E147" s="185" t="s">
        <v>1</v>
      </c>
      <c r="F147" s="186" t="s">
        <v>594</v>
      </c>
      <c r="H147" s="187">
        <v>1.879</v>
      </c>
      <c r="I147" s="188"/>
      <c r="L147" s="184"/>
      <c r="M147" s="189"/>
      <c r="N147" s="190"/>
      <c r="O147" s="190"/>
      <c r="P147" s="190"/>
      <c r="Q147" s="190"/>
      <c r="R147" s="190"/>
      <c r="S147" s="190"/>
      <c r="T147" s="191"/>
      <c r="AT147" s="185" t="s">
        <v>137</v>
      </c>
      <c r="AU147" s="185" t="s">
        <v>80</v>
      </c>
      <c r="AV147" s="14" t="s">
        <v>135</v>
      </c>
      <c r="AW147" s="14" t="s">
        <v>29</v>
      </c>
      <c r="AX147" s="14" t="s">
        <v>80</v>
      </c>
      <c r="AY147" s="185" t="s">
        <v>128</v>
      </c>
    </row>
    <row r="148" spans="1:65" s="2" customFormat="1" ht="16.5" customHeight="1">
      <c r="A148" s="32"/>
      <c r="B148" s="144"/>
      <c r="C148" s="168" t="s">
        <v>178</v>
      </c>
      <c r="D148" s="168" t="s">
        <v>261</v>
      </c>
      <c r="E148" s="169" t="s">
        <v>674</v>
      </c>
      <c r="F148" s="170" t="s">
        <v>675</v>
      </c>
      <c r="G148" s="171" t="s">
        <v>185</v>
      </c>
      <c r="H148" s="172">
        <v>6</v>
      </c>
      <c r="I148" s="173"/>
      <c r="J148" s="174">
        <f>ROUND(I148*H148,2)</f>
        <v>0</v>
      </c>
      <c r="K148" s="175"/>
      <c r="L148" s="176"/>
      <c r="M148" s="177" t="s">
        <v>1</v>
      </c>
      <c r="N148" s="178" t="s">
        <v>37</v>
      </c>
      <c r="O148" s="58"/>
      <c r="P148" s="155">
        <f>O148*H148</f>
        <v>0</v>
      </c>
      <c r="Q148" s="155">
        <v>0</v>
      </c>
      <c r="R148" s="155">
        <f>Q148*H148</f>
        <v>0</v>
      </c>
      <c r="S148" s="155">
        <v>0</v>
      </c>
      <c r="T148" s="156">
        <f>S148*H148</f>
        <v>0</v>
      </c>
      <c r="U148" s="32"/>
      <c r="V148" s="32"/>
      <c r="W148" s="32"/>
      <c r="X148" s="32"/>
      <c r="Y148" s="32"/>
      <c r="Z148" s="32"/>
      <c r="AA148" s="32"/>
      <c r="AB148" s="32"/>
      <c r="AC148" s="32"/>
      <c r="AD148" s="32"/>
      <c r="AE148" s="32"/>
      <c r="AR148" s="157" t="s">
        <v>168</v>
      </c>
      <c r="AT148" s="157" t="s">
        <v>261</v>
      </c>
      <c r="AU148" s="157" t="s">
        <v>80</v>
      </c>
      <c r="AY148" s="17" t="s">
        <v>128</v>
      </c>
      <c r="BE148" s="158">
        <f>IF(N148="základní",J148,0)</f>
        <v>0</v>
      </c>
      <c r="BF148" s="158">
        <f>IF(N148="snížená",J148,0)</f>
        <v>0</v>
      </c>
      <c r="BG148" s="158">
        <f>IF(N148="zákl. přenesená",J148,0)</f>
        <v>0</v>
      </c>
      <c r="BH148" s="158">
        <f>IF(N148="sníž. přenesená",J148,0)</f>
        <v>0</v>
      </c>
      <c r="BI148" s="158">
        <f>IF(N148="nulová",J148,0)</f>
        <v>0</v>
      </c>
      <c r="BJ148" s="17" t="s">
        <v>80</v>
      </c>
      <c r="BK148" s="158">
        <f>ROUND(I148*H148,2)</f>
        <v>0</v>
      </c>
      <c r="BL148" s="17" t="s">
        <v>135</v>
      </c>
      <c r="BM148" s="157" t="s">
        <v>676</v>
      </c>
    </row>
    <row r="149" spans="2:63" s="12" customFormat="1" ht="22.9" customHeight="1">
      <c r="B149" s="131"/>
      <c r="D149" s="132" t="s">
        <v>71</v>
      </c>
      <c r="E149" s="142" t="s">
        <v>82</v>
      </c>
      <c r="F149" s="142" t="s">
        <v>677</v>
      </c>
      <c r="I149" s="134"/>
      <c r="J149" s="143">
        <f>BK149</f>
        <v>0</v>
      </c>
      <c r="L149" s="131"/>
      <c r="M149" s="136"/>
      <c r="N149" s="137"/>
      <c r="O149" s="137"/>
      <c r="P149" s="138">
        <f>SUM(P150:P156)</f>
        <v>0</v>
      </c>
      <c r="Q149" s="137"/>
      <c r="R149" s="138">
        <f>SUM(R150:R156)</f>
        <v>0</v>
      </c>
      <c r="S149" s="137"/>
      <c r="T149" s="139">
        <f>SUM(T150:T156)</f>
        <v>0</v>
      </c>
      <c r="AR149" s="132" t="s">
        <v>80</v>
      </c>
      <c r="AT149" s="140" t="s">
        <v>71</v>
      </c>
      <c r="AU149" s="140" t="s">
        <v>80</v>
      </c>
      <c r="AY149" s="132" t="s">
        <v>128</v>
      </c>
      <c r="BK149" s="141">
        <f>SUM(BK150:BK156)</f>
        <v>0</v>
      </c>
    </row>
    <row r="150" spans="1:65" s="2" customFormat="1" ht="33" customHeight="1">
      <c r="A150" s="32"/>
      <c r="B150" s="144"/>
      <c r="C150" s="145" t="s">
        <v>182</v>
      </c>
      <c r="D150" s="145" t="s">
        <v>131</v>
      </c>
      <c r="E150" s="146" t="s">
        <v>678</v>
      </c>
      <c r="F150" s="147" t="s">
        <v>679</v>
      </c>
      <c r="G150" s="148" t="s">
        <v>134</v>
      </c>
      <c r="H150" s="149">
        <v>1.5</v>
      </c>
      <c r="I150" s="150"/>
      <c r="J150" s="151">
        <f>ROUND(I150*H150,2)</f>
        <v>0</v>
      </c>
      <c r="K150" s="152"/>
      <c r="L150" s="33"/>
      <c r="M150" s="153" t="s">
        <v>1</v>
      </c>
      <c r="N150" s="154" t="s">
        <v>37</v>
      </c>
      <c r="O150" s="58"/>
      <c r="P150" s="155">
        <f>O150*H150</f>
        <v>0</v>
      </c>
      <c r="Q150" s="155">
        <v>0</v>
      </c>
      <c r="R150" s="155">
        <f>Q150*H150</f>
        <v>0</v>
      </c>
      <c r="S150" s="155">
        <v>0</v>
      </c>
      <c r="T150" s="156">
        <f>S150*H150</f>
        <v>0</v>
      </c>
      <c r="U150" s="32"/>
      <c r="V150" s="32"/>
      <c r="W150" s="32"/>
      <c r="X150" s="32"/>
      <c r="Y150" s="32"/>
      <c r="Z150" s="32"/>
      <c r="AA150" s="32"/>
      <c r="AB150" s="32"/>
      <c r="AC150" s="32"/>
      <c r="AD150" s="32"/>
      <c r="AE150" s="32"/>
      <c r="AR150" s="157" t="s">
        <v>135</v>
      </c>
      <c r="AT150" s="157" t="s">
        <v>131</v>
      </c>
      <c r="AU150" s="157" t="s">
        <v>82</v>
      </c>
      <c r="AY150" s="17" t="s">
        <v>128</v>
      </c>
      <c r="BE150" s="158">
        <f>IF(N150="základní",J150,0)</f>
        <v>0</v>
      </c>
      <c r="BF150" s="158">
        <f>IF(N150="snížená",J150,0)</f>
        <v>0</v>
      </c>
      <c r="BG150" s="158">
        <f>IF(N150="zákl. přenesená",J150,0)</f>
        <v>0</v>
      </c>
      <c r="BH150" s="158">
        <f>IF(N150="sníž. přenesená",J150,0)</f>
        <v>0</v>
      </c>
      <c r="BI150" s="158">
        <f>IF(N150="nulová",J150,0)</f>
        <v>0</v>
      </c>
      <c r="BJ150" s="17" t="s">
        <v>80</v>
      </c>
      <c r="BK150" s="158">
        <f>ROUND(I150*H150,2)</f>
        <v>0</v>
      </c>
      <c r="BL150" s="17" t="s">
        <v>135</v>
      </c>
      <c r="BM150" s="157" t="s">
        <v>680</v>
      </c>
    </row>
    <row r="151" spans="2:51" s="13" customFormat="1" ht="11.25">
      <c r="B151" s="159"/>
      <c r="D151" s="160" t="s">
        <v>137</v>
      </c>
      <c r="E151" s="161" t="s">
        <v>1</v>
      </c>
      <c r="F151" s="162" t="s">
        <v>681</v>
      </c>
      <c r="H151" s="163">
        <v>1.5</v>
      </c>
      <c r="I151" s="164"/>
      <c r="L151" s="159"/>
      <c r="M151" s="165"/>
      <c r="N151" s="166"/>
      <c r="O151" s="166"/>
      <c r="P151" s="166"/>
      <c r="Q151" s="166"/>
      <c r="R151" s="166"/>
      <c r="S151" s="166"/>
      <c r="T151" s="167"/>
      <c r="AT151" s="161" t="s">
        <v>137</v>
      </c>
      <c r="AU151" s="161" t="s">
        <v>82</v>
      </c>
      <c r="AV151" s="13" t="s">
        <v>82</v>
      </c>
      <c r="AW151" s="13" t="s">
        <v>29</v>
      </c>
      <c r="AX151" s="13" t="s">
        <v>72</v>
      </c>
      <c r="AY151" s="161" t="s">
        <v>128</v>
      </c>
    </row>
    <row r="152" spans="2:51" s="14" customFormat="1" ht="11.25">
      <c r="B152" s="184"/>
      <c r="D152" s="160" t="s">
        <v>137</v>
      </c>
      <c r="E152" s="185" t="s">
        <v>1</v>
      </c>
      <c r="F152" s="186" t="s">
        <v>594</v>
      </c>
      <c r="H152" s="187">
        <v>1.5</v>
      </c>
      <c r="I152" s="188"/>
      <c r="L152" s="184"/>
      <c r="M152" s="189"/>
      <c r="N152" s="190"/>
      <c r="O152" s="190"/>
      <c r="P152" s="190"/>
      <c r="Q152" s="190"/>
      <c r="R152" s="190"/>
      <c r="S152" s="190"/>
      <c r="T152" s="191"/>
      <c r="AT152" s="185" t="s">
        <v>137</v>
      </c>
      <c r="AU152" s="185" t="s">
        <v>82</v>
      </c>
      <c r="AV152" s="14" t="s">
        <v>135</v>
      </c>
      <c r="AW152" s="14" t="s">
        <v>29</v>
      </c>
      <c r="AX152" s="14" t="s">
        <v>80</v>
      </c>
      <c r="AY152" s="185" t="s">
        <v>128</v>
      </c>
    </row>
    <row r="153" spans="1:65" s="2" customFormat="1" ht="24.2" customHeight="1">
      <c r="A153" s="32"/>
      <c r="B153" s="144"/>
      <c r="C153" s="145" t="s">
        <v>188</v>
      </c>
      <c r="D153" s="145" t="s">
        <v>131</v>
      </c>
      <c r="E153" s="146" t="s">
        <v>682</v>
      </c>
      <c r="F153" s="147" t="s">
        <v>683</v>
      </c>
      <c r="G153" s="148" t="s">
        <v>239</v>
      </c>
      <c r="H153" s="149">
        <v>0.014</v>
      </c>
      <c r="I153" s="150"/>
      <c r="J153" s="151">
        <f>ROUND(I153*H153,2)</f>
        <v>0</v>
      </c>
      <c r="K153" s="152"/>
      <c r="L153" s="33"/>
      <c r="M153" s="153" t="s">
        <v>1</v>
      </c>
      <c r="N153" s="154" t="s">
        <v>37</v>
      </c>
      <c r="O153" s="58"/>
      <c r="P153" s="155">
        <f>O153*H153</f>
        <v>0</v>
      </c>
      <c r="Q153" s="155">
        <v>0</v>
      </c>
      <c r="R153" s="155">
        <f>Q153*H153</f>
        <v>0</v>
      </c>
      <c r="S153" s="155">
        <v>0</v>
      </c>
      <c r="T153" s="156">
        <f>S153*H153</f>
        <v>0</v>
      </c>
      <c r="U153" s="32"/>
      <c r="V153" s="32"/>
      <c r="W153" s="32"/>
      <c r="X153" s="32"/>
      <c r="Y153" s="32"/>
      <c r="Z153" s="32"/>
      <c r="AA153" s="32"/>
      <c r="AB153" s="32"/>
      <c r="AC153" s="32"/>
      <c r="AD153" s="32"/>
      <c r="AE153" s="32"/>
      <c r="AR153" s="157" t="s">
        <v>135</v>
      </c>
      <c r="AT153" s="157" t="s">
        <v>131</v>
      </c>
      <c r="AU153" s="157" t="s">
        <v>82</v>
      </c>
      <c r="AY153" s="17" t="s">
        <v>128</v>
      </c>
      <c r="BE153" s="158">
        <f>IF(N153="základní",J153,0)</f>
        <v>0</v>
      </c>
      <c r="BF153" s="158">
        <f>IF(N153="snížená",J153,0)</f>
        <v>0</v>
      </c>
      <c r="BG153" s="158">
        <f>IF(N153="zákl. přenesená",J153,0)</f>
        <v>0</v>
      </c>
      <c r="BH153" s="158">
        <f>IF(N153="sníž. přenesená",J153,0)</f>
        <v>0</v>
      </c>
      <c r="BI153" s="158">
        <f>IF(N153="nulová",J153,0)</f>
        <v>0</v>
      </c>
      <c r="BJ153" s="17" t="s">
        <v>80</v>
      </c>
      <c r="BK153" s="158">
        <f>ROUND(I153*H153,2)</f>
        <v>0</v>
      </c>
      <c r="BL153" s="17" t="s">
        <v>135</v>
      </c>
      <c r="BM153" s="157" t="s">
        <v>684</v>
      </c>
    </row>
    <row r="154" spans="2:51" s="15" customFormat="1" ht="11.25">
      <c r="B154" s="192"/>
      <c r="D154" s="160" t="s">
        <v>137</v>
      </c>
      <c r="E154" s="193" t="s">
        <v>1</v>
      </c>
      <c r="F154" s="194" t="s">
        <v>685</v>
      </c>
      <c r="H154" s="193" t="s">
        <v>1</v>
      </c>
      <c r="I154" s="195"/>
      <c r="L154" s="192"/>
      <c r="M154" s="196"/>
      <c r="N154" s="197"/>
      <c r="O154" s="197"/>
      <c r="P154" s="197"/>
      <c r="Q154" s="197"/>
      <c r="R154" s="197"/>
      <c r="S154" s="197"/>
      <c r="T154" s="198"/>
      <c r="AT154" s="193" t="s">
        <v>137</v>
      </c>
      <c r="AU154" s="193" t="s">
        <v>82</v>
      </c>
      <c r="AV154" s="15" t="s">
        <v>80</v>
      </c>
      <c r="AW154" s="15" t="s">
        <v>29</v>
      </c>
      <c r="AX154" s="15" t="s">
        <v>72</v>
      </c>
      <c r="AY154" s="193" t="s">
        <v>128</v>
      </c>
    </row>
    <row r="155" spans="2:51" s="13" customFormat="1" ht="11.25">
      <c r="B155" s="159"/>
      <c r="D155" s="160" t="s">
        <v>137</v>
      </c>
      <c r="E155" s="161" t="s">
        <v>1</v>
      </c>
      <c r="F155" s="162" t="s">
        <v>686</v>
      </c>
      <c r="H155" s="163">
        <v>0.014</v>
      </c>
      <c r="I155" s="164"/>
      <c r="L155" s="159"/>
      <c r="M155" s="165"/>
      <c r="N155" s="166"/>
      <c r="O155" s="166"/>
      <c r="P155" s="166"/>
      <c r="Q155" s="166"/>
      <c r="R155" s="166"/>
      <c r="S155" s="166"/>
      <c r="T155" s="167"/>
      <c r="AT155" s="161" t="s">
        <v>137</v>
      </c>
      <c r="AU155" s="161" t="s">
        <v>82</v>
      </c>
      <c r="AV155" s="13" t="s">
        <v>82</v>
      </c>
      <c r="AW155" s="13" t="s">
        <v>29</v>
      </c>
      <c r="AX155" s="13" t="s">
        <v>72</v>
      </c>
      <c r="AY155" s="161" t="s">
        <v>128</v>
      </c>
    </row>
    <row r="156" spans="2:51" s="14" customFormat="1" ht="11.25">
      <c r="B156" s="184"/>
      <c r="D156" s="160" t="s">
        <v>137</v>
      </c>
      <c r="E156" s="185" t="s">
        <v>1</v>
      </c>
      <c r="F156" s="186" t="s">
        <v>594</v>
      </c>
      <c r="H156" s="187">
        <v>0.014</v>
      </c>
      <c r="I156" s="188"/>
      <c r="L156" s="184"/>
      <c r="M156" s="189"/>
      <c r="N156" s="190"/>
      <c r="O156" s="190"/>
      <c r="P156" s="190"/>
      <c r="Q156" s="190"/>
      <c r="R156" s="190"/>
      <c r="S156" s="190"/>
      <c r="T156" s="191"/>
      <c r="AT156" s="185" t="s">
        <v>137</v>
      </c>
      <c r="AU156" s="185" t="s">
        <v>82</v>
      </c>
      <c r="AV156" s="14" t="s">
        <v>135</v>
      </c>
      <c r="AW156" s="14" t="s">
        <v>29</v>
      </c>
      <c r="AX156" s="14" t="s">
        <v>80</v>
      </c>
      <c r="AY156" s="185" t="s">
        <v>128</v>
      </c>
    </row>
    <row r="157" spans="2:63" s="12" customFormat="1" ht="22.9" customHeight="1">
      <c r="B157" s="131"/>
      <c r="D157" s="132" t="s">
        <v>71</v>
      </c>
      <c r="E157" s="142" t="s">
        <v>129</v>
      </c>
      <c r="F157" s="142" t="s">
        <v>130</v>
      </c>
      <c r="I157" s="134"/>
      <c r="J157" s="143">
        <f>BK157</f>
        <v>0</v>
      </c>
      <c r="L157" s="131"/>
      <c r="M157" s="136"/>
      <c r="N157" s="137"/>
      <c r="O157" s="137"/>
      <c r="P157" s="138">
        <f>SUM(P158:P193)</f>
        <v>0</v>
      </c>
      <c r="Q157" s="137"/>
      <c r="R157" s="138">
        <f>SUM(R158:R193)</f>
        <v>0</v>
      </c>
      <c r="S157" s="137"/>
      <c r="T157" s="139">
        <f>SUM(T158:T193)</f>
        <v>0</v>
      </c>
      <c r="AR157" s="132" t="s">
        <v>80</v>
      </c>
      <c r="AT157" s="140" t="s">
        <v>71</v>
      </c>
      <c r="AU157" s="140" t="s">
        <v>80</v>
      </c>
      <c r="AY157" s="132" t="s">
        <v>128</v>
      </c>
      <c r="BK157" s="141">
        <f>SUM(BK158:BK193)</f>
        <v>0</v>
      </c>
    </row>
    <row r="158" spans="1:65" s="2" customFormat="1" ht="24.2" customHeight="1">
      <c r="A158" s="32"/>
      <c r="B158" s="144"/>
      <c r="C158" s="145" t="s">
        <v>193</v>
      </c>
      <c r="D158" s="145" t="s">
        <v>131</v>
      </c>
      <c r="E158" s="146" t="s">
        <v>687</v>
      </c>
      <c r="F158" s="147" t="s">
        <v>688</v>
      </c>
      <c r="G158" s="148" t="s">
        <v>134</v>
      </c>
      <c r="H158" s="149">
        <v>6.75</v>
      </c>
      <c r="I158" s="150"/>
      <c r="J158" s="151">
        <f>ROUND(I158*H158,2)</f>
        <v>0</v>
      </c>
      <c r="K158" s="152"/>
      <c r="L158" s="33"/>
      <c r="M158" s="153" t="s">
        <v>1</v>
      </c>
      <c r="N158" s="154" t="s">
        <v>37</v>
      </c>
      <c r="O158" s="58"/>
      <c r="P158" s="155">
        <f>O158*H158</f>
        <v>0</v>
      </c>
      <c r="Q158" s="155">
        <v>0</v>
      </c>
      <c r="R158" s="155">
        <f>Q158*H158</f>
        <v>0</v>
      </c>
      <c r="S158" s="155">
        <v>0</v>
      </c>
      <c r="T158" s="156">
        <f>S158*H158</f>
        <v>0</v>
      </c>
      <c r="U158" s="32"/>
      <c r="V158" s="32"/>
      <c r="W158" s="32"/>
      <c r="X158" s="32"/>
      <c r="Y158" s="32"/>
      <c r="Z158" s="32"/>
      <c r="AA158" s="32"/>
      <c r="AB158" s="32"/>
      <c r="AC158" s="32"/>
      <c r="AD158" s="32"/>
      <c r="AE158" s="32"/>
      <c r="AR158" s="157" t="s">
        <v>135</v>
      </c>
      <c r="AT158" s="157" t="s">
        <v>131</v>
      </c>
      <c r="AU158" s="157" t="s">
        <v>82</v>
      </c>
      <c r="AY158" s="17" t="s">
        <v>128</v>
      </c>
      <c r="BE158" s="158">
        <f>IF(N158="základní",J158,0)</f>
        <v>0</v>
      </c>
      <c r="BF158" s="158">
        <f>IF(N158="snížená",J158,0)</f>
        <v>0</v>
      </c>
      <c r="BG158" s="158">
        <f>IF(N158="zákl. přenesená",J158,0)</f>
        <v>0</v>
      </c>
      <c r="BH158" s="158">
        <f>IF(N158="sníž. přenesená",J158,0)</f>
        <v>0</v>
      </c>
      <c r="BI158" s="158">
        <f>IF(N158="nulová",J158,0)</f>
        <v>0</v>
      </c>
      <c r="BJ158" s="17" t="s">
        <v>80</v>
      </c>
      <c r="BK158" s="158">
        <f>ROUND(I158*H158,2)</f>
        <v>0</v>
      </c>
      <c r="BL158" s="17" t="s">
        <v>135</v>
      </c>
      <c r="BM158" s="157" t="s">
        <v>689</v>
      </c>
    </row>
    <row r="159" spans="1:65" s="2" customFormat="1" ht="16.5" customHeight="1">
      <c r="A159" s="32"/>
      <c r="B159" s="144"/>
      <c r="C159" s="145" t="s">
        <v>197</v>
      </c>
      <c r="D159" s="145" t="s">
        <v>131</v>
      </c>
      <c r="E159" s="146" t="s">
        <v>690</v>
      </c>
      <c r="F159" s="147" t="s">
        <v>691</v>
      </c>
      <c r="G159" s="148" t="s">
        <v>134</v>
      </c>
      <c r="H159" s="149">
        <v>6.75</v>
      </c>
      <c r="I159" s="150"/>
      <c r="J159" s="151">
        <f>ROUND(I159*H159,2)</f>
        <v>0</v>
      </c>
      <c r="K159" s="152"/>
      <c r="L159" s="33"/>
      <c r="M159" s="153" t="s">
        <v>1</v>
      </c>
      <c r="N159" s="154" t="s">
        <v>37</v>
      </c>
      <c r="O159" s="58"/>
      <c r="P159" s="155">
        <f>O159*H159</f>
        <v>0</v>
      </c>
      <c r="Q159" s="155">
        <v>0</v>
      </c>
      <c r="R159" s="155">
        <f>Q159*H159</f>
        <v>0</v>
      </c>
      <c r="S159" s="155">
        <v>0</v>
      </c>
      <c r="T159" s="156">
        <f>S159*H159</f>
        <v>0</v>
      </c>
      <c r="U159" s="32"/>
      <c r="V159" s="32"/>
      <c r="W159" s="32"/>
      <c r="X159" s="32"/>
      <c r="Y159" s="32"/>
      <c r="Z159" s="32"/>
      <c r="AA159" s="32"/>
      <c r="AB159" s="32"/>
      <c r="AC159" s="32"/>
      <c r="AD159" s="32"/>
      <c r="AE159" s="32"/>
      <c r="AR159" s="157" t="s">
        <v>135</v>
      </c>
      <c r="AT159" s="157" t="s">
        <v>131</v>
      </c>
      <c r="AU159" s="157" t="s">
        <v>82</v>
      </c>
      <c r="AY159" s="17" t="s">
        <v>128</v>
      </c>
      <c r="BE159" s="158">
        <f>IF(N159="základní",J159,0)</f>
        <v>0</v>
      </c>
      <c r="BF159" s="158">
        <f>IF(N159="snížená",J159,0)</f>
        <v>0</v>
      </c>
      <c r="BG159" s="158">
        <f>IF(N159="zákl. přenesená",J159,0)</f>
        <v>0</v>
      </c>
      <c r="BH159" s="158">
        <f>IF(N159="sníž. přenesená",J159,0)</f>
        <v>0</v>
      </c>
      <c r="BI159" s="158">
        <f>IF(N159="nulová",J159,0)</f>
        <v>0</v>
      </c>
      <c r="BJ159" s="17" t="s">
        <v>80</v>
      </c>
      <c r="BK159" s="158">
        <f>ROUND(I159*H159,2)</f>
        <v>0</v>
      </c>
      <c r="BL159" s="17" t="s">
        <v>135</v>
      </c>
      <c r="BM159" s="157" t="s">
        <v>692</v>
      </c>
    </row>
    <row r="160" spans="2:51" s="15" customFormat="1" ht="11.25">
      <c r="B160" s="192"/>
      <c r="D160" s="160" t="s">
        <v>137</v>
      </c>
      <c r="E160" s="193" t="s">
        <v>1</v>
      </c>
      <c r="F160" s="194" t="s">
        <v>693</v>
      </c>
      <c r="H160" s="193" t="s">
        <v>1</v>
      </c>
      <c r="I160" s="195"/>
      <c r="L160" s="192"/>
      <c r="M160" s="196"/>
      <c r="N160" s="197"/>
      <c r="O160" s="197"/>
      <c r="P160" s="197"/>
      <c r="Q160" s="197"/>
      <c r="R160" s="197"/>
      <c r="S160" s="197"/>
      <c r="T160" s="198"/>
      <c r="AT160" s="193" t="s">
        <v>137</v>
      </c>
      <c r="AU160" s="193" t="s">
        <v>82</v>
      </c>
      <c r="AV160" s="15" t="s">
        <v>80</v>
      </c>
      <c r="AW160" s="15" t="s">
        <v>29</v>
      </c>
      <c r="AX160" s="15" t="s">
        <v>72</v>
      </c>
      <c r="AY160" s="193" t="s">
        <v>128</v>
      </c>
    </row>
    <row r="161" spans="2:51" s="13" customFormat="1" ht="11.25">
      <c r="B161" s="159"/>
      <c r="D161" s="160" t="s">
        <v>137</v>
      </c>
      <c r="E161" s="161" t="s">
        <v>1</v>
      </c>
      <c r="F161" s="162" t="s">
        <v>694</v>
      </c>
      <c r="H161" s="163">
        <v>6.75</v>
      </c>
      <c r="I161" s="164"/>
      <c r="L161" s="159"/>
      <c r="M161" s="165"/>
      <c r="N161" s="166"/>
      <c r="O161" s="166"/>
      <c r="P161" s="166"/>
      <c r="Q161" s="166"/>
      <c r="R161" s="166"/>
      <c r="S161" s="166"/>
      <c r="T161" s="167"/>
      <c r="AT161" s="161" t="s">
        <v>137</v>
      </c>
      <c r="AU161" s="161" t="s">
        <v>82</v>
      </c>
      <c r="AV161" s="13" t="s">
        <v>82</v>
      </c>
      <c r="AW161" s="13" t="s">
        <v>29</v>
      </c>
      <c r="AX161" s="13" t="s">
        <v>72</v>
      </c>
      <c r="AY161" s="161" t="s">
        <v>128</v>
      </c>
    </row>
    <row r="162" spans="2:51" s="14" customFormat="1" ht="11.25">
      <c r="B162" s="184"/>
      <c r="D162" s="160" t="s">
        <v>137</v>
      </c>
      <c r="E162" s="185" t="s">
        <v>1</v>
      </c>
      <c r="F162" s="186" t="s">
        <v>594</v>
      </c>
      <c r="H162" s="187">
        <v>6.75</v>
      </c>
      <c r="I162" s="188"/>
      <c r="L162" s="184"/>
      <c r="M162" s="189"/>
      <c r="N162" s="190"/>
      <c r="O162" s="190"/>
      <c r="P162" s="190"/>
      <c r="Q162" s="190"/>
      <c r="R162" s="190"/>
      <c r="S162" s="190"/>
      <c r="T162" s="191"/>
      <c r="AT162" s="185" t="s">
        <v>137</v>
      </c>
      <c r="AU162" s="185" t="s">
        <v>82</v>
      </c>
      <c r="AV162" s="14" t="s">
        <v>135</v>
      </c>
      <c r="AW162" s="14" t="s">
        <v>29</v>
      </c>
      <c r="AX162" s="14" t="s">
        <v>80</v>
      </c>
      <c r="AY162" s="185" t="s">
        <v>128</v>
      </c>
    </row>
    <row r="163" spans="1:65" s="2" customFormat="1" ht="24.2" customHeight="1">
      <c r="A163" s="32"/>
      <c r="B163" s="144"/>
      <c r="C163" s="145" t="s">
        <v>8</v>
      </c>
      <c r="D163" s="145" t="s">
        <v>131</v>
      </c>
      <c r="E163" s="146" t="s">
        <v>695</v>
      </c>
      <c r="F163" s="147" t="s">
        <v>696</v>
      </c>
      <c r="G163" s="148" t="s">
        <v>185</v>
      </c>
      <c r="H163" s="149">
        <v>2</v>
      </c>
      <c r="I163" s="150"/>
      <c r="J163" s="151">
        <f>ROUND(I163*H163,2)</f>
        <v>0</v>
      </c>
      <c r="K163" s="152"/>
      <c r="L163" s="33"/>
      <c r="M163" s="153" t="s">
        <v>1</v>
      </c>
      <c r="N163" s="154" t="s">
        <v>37</v>
      </c>
      <c r="O163" s="58"/>
      <c r="P163" s="155">
        <f>O163*H163</f>
        <v>0</v>
      </c>
      <c r="Q163" s="155">
        <v>0</v>
      </c>
      <c r="R163" s="155">
        <f>Q163*H163</f>
        <v>0</v>
      </c>
      <c r="S163" s="155">
        <v>0</v>
      </c>
      <c r="T163" s="156">
        <f>S163*H163</f>
        <v>0</v>
      </c>
      <c r="U163" s="32"/>
      <c r="V163" s="32"/>
      <c r="W163" s="32"/>
      <c r="X163" s="32"/>
      <c r="Y163" s="32"/>
      <c r="Z163" s="32"/>
      <c r="AA163" s="32"/>
      <c r="AB163" s="32"/>
      <c r="AC163" s="32"/>
      <c r="AD163" s="32"/>
      <c r="AE163" s="32"/>
      <c r="AR163" s="157" t="s">
        <v>135</v>
      </c>
      <c r="AT163" s="157" t="s">
        <v>131</v>
      </c>
      <c r="AU163" s="157" t="s">
        <v>82</v>
      </c>
      <c r="AY163" s="17" t="s">
        <v>128</v>
      </c>
      <c r="BE163" s="158">
        <f>IF(N163="základní",J163,0)</f>
        <v>0</v>
      </c>
      <c r="BF163" s="158">
        <f>IF(N163="snížená",J163,0)</f>
        <v>0</v>
      </c>
      <c r="BG163" s="158">
        <f>IF(N163="zákl. přenesená",J163,0)</f>
        <v>0</v>
      </c>
      <c r="BH163" s="158">
        <f>IF(N163="sníž. přenesená",J163,0)</f>
        <v>0</v>
      </c>
      <c r="BI163" s="158">
        <f>IF(N163="nulová",J163,0)</f>
        <v>0</v>
      </c>
      <c r="BJ163" s="17" t="s">
        <v>80</v>
      </c>
      <c r="BK163" s="158">
        <f>ROUND(I163*H163,2)</f>
        <v>0</v>
      </c>
      <c r="BL163" s="17" t="s">
        <v>135</v>
      </c>
      <c r="BM163" s="157" t="s">
        <v>697</v>
      </c>
    </row>
    <row r="164" spans="1:65" s="2" customFormat="1" ht="24.2" customHeight="1">
      <c r="A164" s="32"/>
      <c r="B164" s="144"/>
      <c r="C164" s="145" t="s">
        <v>204</v>
      </c>
      <c r="D164" s="145" t="s">
        <v>131</v>
      </c>
      <c r="E164" s="146" t="s">
        <v>698</v>
      </c>
      <c r="F164" s="147" t="s">
        <v>699</v>
      </c>
      <c r="G164" s="148" t="s">
        <v>185</v>
      </c>
      <c r="H164" s="149">
        <v>1</v>
      </c>
      <c r="I164" s="150"/>
      <c r="J164" s="151">
        <f>ROUND(I164*H164,2)</f>
        <v>0</v>
      </c>
      <c r="K164" s="152"/>
      <c r="L164" s="33"/>
      <c r="M164" s="153" t="s">
        <v>1</v>
      </c>
      <c r="N164" s="154" t="s">
        <v>37</v>
      </c>
      <c r="O164" s="58"/>
      <c r="P164" s="155">
        <f>O164*H164</f>
        <v>0</v>
      </c>
      <c r="Q164" s="155">
        <v>0</v>
      </c>
      <c r="R164" s="155">
        <f>Q164*H164</f>
        <v>0</v>
      </c>
      <c r="S164" s="155">
        <v>0</v>
      </c>
      <c r="T164" s="156">
        <f>S164*H164</f>
        <v>0</v>
      </c>
      <c r="U164" s="32"/>
      <c r="V164" s="32"/>
      <c r="W164" s="32"/>
      <c r="X164" s="32"/>
      <c r="Y164" s="32"/>
      <c r="Z164" s="32"/>
      <c r="AA164" s="32"/>
      <c r="AB164" s="32"/>
      <c r="AC164" s="32"/>
      <c r="AD164" s="32"/>
      <c r="AE164" s="32"/>
      <c r="AR164" s="157" t="s">
        <v>135</v>
      </c>
      <c r="AT164" s="157" t="s">
        <v>131</v>
      </c>
      <c r="AU164" s="157" t="s">
        <v>82</v>
      </c>
      <c r="AY164" s="17" t="s">
        <v>128</v>
      </c>
      <c r="BE164" s="158">
        <f>IF(N164="základní",J164,0)</f>
        <v>0</v>
      </c>
      <c r="BF164" s="158">
        <f>IF(N164="snížená",J164,0)</f>
        <v>0</v>
      </c>
      <c r="BG164" s="158">
        <f>IF(N164="zákl. přenesená",J164,0)</f>
        <v>0</v>
      </c>
      <c r="BH164" s="158">
        <f>IF(N164="sníž. přenesená",J164,0)</f>
        <v>0</v>
      </c>
      <c r="BI164" s="158">
        <f>IF(N164="nulová",J164,0)</f>
        <v>0</v>
      </c>
      <c r="BJ164" s="17" t="s">
        <v>80</v>
      </c>
      <c r="BK164" s="158">
        <f>ROUND(I164*H164,2)</f>
        <v>0</v>
      </c>
      <c r="BL164" s="17" t="s">
        <v>135</v>
      </c>
      <c r="BM164" s="157" t="s">
        <v>700</v>
      </c>
    </row>
    <row r="165" spans="1:65" s="2" customFormat="1" ht="24.2" customHeight="1">
      <c r="A165" s="32"/>
      <c r="B165" s="144"/>
      <c r="C165" s="145" t="s">
        <v>208</v>
      </c>
      <c r="D165" s="145" t="s">
        <v>131</v>
      </c>
      <c r="E165" s="146" t="s">
        <v>701</v>
      </c>
      <c r="F165" s="147" t="s">
        <v>702</v>
      </c>
      <c r="G165" s="148" t="s">
        <v>226</v>
      </c>
      <c r="H165" s="149">
        <v>3.6</v>
      </c>
      <c r="I165" s="150"/>
      <c r="J165" s="151">
        <f>ROUND(I165*H165,2)</f>
        <v>0</v>
      </c>
      <c r="K165" s="152"/>
      <c r="L165" s="33"/>
      <c r="M165" s="153" t="s">
        <v>1</v>
      </c>
      <c r="N165" s="154" t="s">
        <v>37</v>
      </c>
      <c r="O165" s="58"/>
      <c r="P165" s="155">
        <f>O165*H165</f>
        <v>0</v>
      </c>
      <c r="Q165" s="155">
        <v>0</v>
      </c>
      <c r="R165" s="155">
        <f>Q165*H165</f>
        <v>0</v>
      </c>
      <c r="S165" s="155">
        <v>0</v>
      </c>
      <c r="T165" s="156">
        <f>S165*H165</f>
        <v>0</v>
      </c>
      <c r="U165" s="32"/>
      <c r="V165" s="32"/>
      <c r="W165" s="32"/>
      <c r="X165" s="32"/>
      <c r="Y165" s="32"/>
      <c r="Z165" s="32"/>
      <c r="AA165" s="32"/>
      <c r="AB165" s="32"/>
      <c r="AC165" s="32"/>
      <c r="AD165" s="32"/>
      <c r="AE165" s="32"/>
      <c r="AR165" s="157" t="s">
        <v>135</v>
      </c>
      <c r="AT165" s="157" t="s">
        <v>131</v>
      </c>
      <c r="AU165" s="157" t="s">
        <v>82</v>
      </c>
      <c r="AY165" s="17" t="s">
        <v>128</v>
      </c>
      <c r="BE165" s="158">
        <f>IF(N165="základní",J165,0)</f>
        <v>0</v>
      </c>
      <c r="BF165" s="158">
        <f>IF(N165="snížená",J165,0)</f>
        <v>0</v>
      </c>
      <c r="BG165" s="158">
        <f>IF(N165="zákl. přenesená",J165,0)</f>
        <v>0</v>
      </c>
      <c r="BH165" s="158">
        <f>IF(N165="sníž. přenesená",J165,0)</f>
        <v>0</v>
      </c>
      <c r="BI165" s="158">
        <f>IF(N165="nulová",J165,0)</f>
        <v>0</v>
      </c>
      <c r="BJ165" s="17" t="s">
        <v>80</v>
      </c>
      <c r="BK165" s="158">
        <f>ROUND(I165*H165,2)</f>
        <v>0</v>
      </c>
      <c r="BL165" s="17" t="s">
        <v>135</v>
      </c>
      <c r="BM165" s="157" t="s">
        <v>703</v>
      </c>
    </row>
    <row r="166" spans="1:65" s="2" customFormat="1" ht="24.2" customHeight="1">
      <c r="A166" s="32"/>
      <c r="B166" s="144"/>
      <c r="C166" s="145" t="s">
        <v>214</v>
      </c>
      <c r="D166" s="145" t="s">
        <v>131</v>
      </c>
      <c r="E166" s="146" t="s">
        <v>704</v>
      </c>
      <c r="F166" s="147" t="s">
        <v>705</v>
      </c>
      <c r="G166" s="148" t="s">
        <v>134</v>
      </c>
      <c r="H166" s="149">
        <v>35.906</v>
      </c>
      <c r="I166" s="150"/>
      <c r="J166" s="151">
        <f>ROUND(I166*H166,2)</f>
        <v>0</v>
      </c>
      <c r="K166" s="152"/>
      <c r="L166" s="33"/>
      <c r="M166" s="153" t="s">
        <v>1</v>
      </c>
      <c r="N166" s="154" t="s">
        <v>37</v>
      </c>
      <c r="O166" s="58"/>
      <c r="P166" s="155">
        <f>O166*H166</f>
        <v>0</v>
      </c>
      <c r="Q166" s="155">
        <v>0</v>
      </c>
      <c r="R166" s="155">
        <f>Q166*H166</f>
        <v>0</v>
      </c>
      <c r="S166" s="155">
        <v>0</v>
      </c>
      <c r="T166" s="156">
        <f>S166*H166</f>
        <v>0</v>
      </c>
      <c r="U166" s="32"/>
      <c r="V166" s="32"/>
      <c r="W166" s="32"/>
      <c r="X166" s="32"/>
      <c r="Y166" s="32"/>
      <c r="Z166" s="32"/>
      <c r="AA166" s="32"/>
      <c r="AB166" s="32"/>
      <c r="AC166" s="32"/>
      <c r="AD166" s="32"/>
      <c r="AE166" s="32"/>
      <c r="AR166" s="157" t="s">
        <v>135</v>
      </c>
      <c r="AT166" s="157" t="s">
        <v>131</v>
      </c>
      <c r="AU166" s="157" t="s">
        <v>82</v>
      </c>
      <c r="AY166" s="17" t="s">
        <v>128</v>
      </c>
      <c r="BE166" s="158">
        <f>IF(N166="základní",J166,0)</f>
        <v>0</v>
      </c>
      <c r="BF166" s="158">
        <f>IF(N166="snížená",J166,0)</f>
        <v>0</v>
      </c>
      <c r="BG166" s="158">
        <f>IF(N166="zákl. přenesená",J166,0)</f>
        <v>0</v>
      </c>
      <c r="BH166" s="158">
        <f>IF(N166="sníž. přenesená",J166,0)</f>
        <v>0</v>
      </c>
      <c r="BI166" s="158">
        <f>IF(N166="nulová",J166,0)</f>
        <v>0</v>
      </c>
      <c r="BJ166" s="17" t="s">
        <v>80</v>
      </c>
      <c r="BK166" s="158">
        <f>ROUND(I166*H166,2)</f>
        <v>0</v>
      </c>
      <c r="BL166" s="17" t="s">
        <v>135</v>
      </c>
      <c r="BM166" s="157" t="s">
        <v>706</v>
      </c>
    </row>
    <row r="167" spans="2:51" s="15" customFormat="1" ht="11.25">
      <c r="B167" s="192"/>
      <c r="D167" s="160" t="s">
        <v>137</v>
      </c>
      <c r="E167" s="193" t="s">
        <v>1</v>
      </c>
      <c r="F167" s="194" t="s">
        <v>707</v>
      </c>
      <c r="H167" s="193" t="s">
        <v>1</v>
      </c>
      <c r="I167" s="195"/>
      <c r="L167" s="192"/>
      <c r="M167" s="196"/>
      <c r="N167" s="197"/>
      <c r="O167" s="197"/>
      <c r="P167" s="197"/>
      <c r="Q167" s="197"/>
      <c r="R167" s="197"/>
      <c r="S167" s="197"/>
      <c r="T167" s="198"/>
      <c r="AT167" s="193" t="s">
        <v>137</v>
      </c>
      <c r="AU167" s="193" t="s">
        <v>82</v>
      </c>
      <c r="AV167" s="15" t="s">
        <v>80</v>
      </c>
      <c r="AW167" s="15" t="s">
        <v>29</v>
      </c>
      <c r="AX167" s="15" t="s">
        <v>72</v>
      </c>
      <c r="AY167" s="193" t="s">
        <v>128</v>
      </c>
    </row>
    <row r="168" spans="2:51" s="13" customFormat="1" ht="11.25">
      <c r="B168" s="159"/>
      <c r="D168" s="160" t="s">
        <v>137</v>
      </c>
      <c r="E168" s="161" t="s">
        <v>1</v>
      </c>
      <c r="F168" s="162" t="s">
        <v>708</v>
      </c>
      <c r="H168" s="163">
        <v>33.69</v>
      </c>
      <c r="I168" s="164"/>
      <c r="L168" s="159"/>
      <c r="M168" s="165"/>
      <c r="N168" s="166"/>
      <c r="O168" s="166"/>
      <c r="P168" s="166"/>
      <c r="Q168" s="166"/>
      <c r="R168" s="166"/>
      <c r="S168" s="166"/>
      <c r="T168" s="167"/>
      <c r="AT168" s="161" t="s">
        <v>137</v>
      </c>
      <c r="AU168" s="161" t="s">
        <v>82</v>
      </c>
      <c r="AV168" s="13" t="s">
        <v>82</v>
      </c>
      <c r="AW168" s="13" t="s">
        <v>29</v>
      </c>
      <c r="AX168" s="13" t="s">
        <v>72</v>
      </c>
      <c r="AY168" s="161" t="s">
        <v>128</v>
      </c>
    </row>
    <row r="169" spans="2:51" s="15" customFormat="1" ht="11.25">
      <c r="B169" s="192"/>
      <c r="D169" s="160" t="s">
        <v>137</v>
      </c>
      <c r="E169" s="193" t="s">
        <v>1</v>
      </c>
      <c r="F169" s="194" t="s">
        <v>709</v>
      </c>
      <c r="H169" s="193" t="s">
        <v>1</v>
      </c>
      <c r="I169" s="195"/>
      <c r="L169" s="192"/>
      <c r="M169" s="196"/>
      <c r="N169" s="197"/>
      <c r="O169" s="197"/>
      <c r="P169" s="197"/>
      <c r="Q169" s="197"/>
      <c r="R169" s="197"/>
      <c r="S169" s="197"/>
      <c r="T169" s="198"/>
      <c r="AT169" s="193" t="s">
        <v>137</v>
      </c>
      <c r="AU169" s="193" t="s">
        <v>82</v>
      </c>
      <c r="AV169" s="15" t="s">
        <v>80</v>
      </c>
      <c r="AW169" s="15" t="s">
        <v>29</v>
      </c>
      <c r="AX169" s="15" t="s">
        <v>72</v>
      </c>
      <c r="AY169" s="193" t="s">
        <v>128</v>
      </c>
    </row>
    <row r="170" spans="2:51" s="13" customFormat="1" ht="11.25">
      <c r="B170" s="159"/>
      <c r="D170" s="160" t="s">
        <v>137</v>
      </c>
      <c r="E170" s="161" t="s">
        <v>1</v>
      </c>
      <c r="F170" s="162" t="s">
        <v>710</v>
      </c>
      <c r="H170" s="163">
        <v>2.216</v>
      </c>
      <c r="I170" s="164"/>
      <c r="L170" s="159"/>
      <c r="M170" s="165"/>
      <c r="N170" s="166"/>
      <c r="O170" s="166"/>
      <c r="P170" s="166"/>
      <c r="Q170" s="166"/>
      <c r="R170" s="166"/>
      <c r="S170" s="166"/>
      <c r="T170" s="167"/>
      <c r="AT170" s="161" t="s">
        <v>137</v>
      </c>
      <c r="AU170" s="161" t="s">
        <v>82</v>
      </c>
      <c r="AV170" s="13" t="s">
        <v>82</v>
      </c>
      <c r="AW170" s="13" t="s">
        <v>29</v>
      </c>
      <c r="AX170" s="13" t="s">
        <v>72</v>
      </c>
      <c r="AY170" s="161" t="s">
        <v>128</v>
      </c>
    </row>
    <row r="171" spans="2:51" s="14" customFormat="1" ht="11.25">
      <c r="B171" s="184"/>
      <c r="D171" s="160" t="s">
        <v>137</v>
      </c>
      <c r="E171" s="185" t="s">
        <v>1</v>
      </c>
      <c r="F171" s="186" t="s">
        <v>594</v>
      </c>
      <c r="H171" s="187">
        <v>35.906</v>
      </c>
      <c r="I171" s="188"/>
      <c r="L171" s="184"/>
      <c r="M171" s="189"/>
      <c r="N171" s="190"/>
      <c r="O171" s="190"/>
      <c r="P171" s="190"/>
      <c r="Q171" s="190"/>
      <c r="R171" s="190"/>
      <c r="S171" s="190"/>
      <c r="T171" s="191"/>
      <c r="AT171" s="185" t="s">
        <v>137</v>
      </c>
      <c r="AU171" s="185" t="s">
        <v>82</v>
      </c>
      <c r="AV171" s="14" t="s">
        <v>135</v>
      </c>
      <c r="AW171" s="14" t="s">
        <v>29</v>
      </c>
      <c r="AX171" s="14" t="s">
        <v>80</v>
      </c>
      <c r="AY171" s="185" t="s">
        <v>128</v>
      </c>
    </row>
    <row r="172" spans="1:65" s="2" customFormat="1" ht="21.75" customHeight="1">
      <c r="A172" s="32"/>
      <c r="B172" s="144"/>
      <c r="C172" s="145" t="s">
        <v>219</v>
      </c>
      <c r="D172" s="145" t="s">
        <v>131</v>
      </c>
      <c r="E172" s="146" t="s">
        <v>711</v>
      </c>
      <c r="F172" s="147" t="s">
        <v>712</v>
      </c>
      <c r="G172" s="148" t="s">
        <v>226</v>
      </c>
      <c r="H172" s="149">
        <v>11.349</v>
      </c>
      <c r="I172" s="150"/>
      <c r="J172" s="151">
        <f>ROUND(I172*H172,2)</f>
        <v>0</v>
      </c>
      <c r="K172" s="152"/>
      <c r="L172" s="33"/>
      <c r="M172" s="153" t="s">
        <v>1</v>
      </c>
      <c r="N172" s="154" t="s">
        <v>37</v>
      </c>
      <c r="O172" s="58"/>
      <c r="P172" s="155">
        <f>O172*H172</f>
        <v>0</v>
      </c>
      <c r="Q172" s="155">
        <v>0</v>
      </c>
      <c r="R172" s="155">
        <f>Q172*H172</f>
        <v>0</v>
      </c>
      <c r="S172" s="155">
        <v>0</v>
      </c>
      <c r="T172" s="156">
        <f>S172*H172</f>
        <v>0</v>
      </c>
      <c r="U172" s="32"/>
      <c r="V172" s="32"/>
      <c r="W172" s="32"/>
      <c r="X172" s="32"/>
      <c r="Y172" s="32"/>
      <c r="Z172" s="32"/>
      <c r="AA172" s="32"/>
      <c r="AB172" s="32"/>
      <c r="AC172" s="32"/>
      <c r="AD172" s="32"/>
      <c r="AE172" s="32"/>
      <c r="AR172" s="157" t="s">
        <v>135</v>
      </c>
      <c r="AT172" s="157" t="s">
        <v>131</v>
      </c>
      <c r="AU172" s="157" t="s">
        <v>82</v>
      </c>
      <c r="AY172" s="17" t="s">
        <v>128</v>
      </c>
      <c r="BE172" s="158">
        <f>IF(N172="základní",J172,0)</f>
        <v>0</v>
      </c>
      <c r="BF172" s="158">
        <f>IF(N172="snížená",J172,0)</f>
        <v>0</v>
      </c>
      <c r="BG172" s="158">
        <f>IF(N172="zákl. přenesená",J172,0)</f>
        <v>0</v>
      </c>
      <c r="BH172" s="158">
        <f>IF(N172="sníž. přenesená",J172,0)</f>
        <v>0</v>
      </c>
      <c r="BI172" s="158">
        <f>IF(N172="nulová",J172,0)</f>
        <v>0</v>
      </c>
      <c r="BJ172" s="17" t="s">
        <v>80</v>
      </c>
      <c r="BK172" s="158">
        <f>ROUND(I172*H172,2)</f>
        <v>0</v>
      </c>
      <c r="BL172" s="17" t="s">
        <v>135</v>
      </c>
      <c r="BM172" s="157" t="s">
        <v>713</v>
      </c>
    </row>
    <row r="173" spans="1:65" s="2" customFormat="1" ht="24.2" customHeight="1">
      <c r="A173" s="32"/>
      <c r="B173" s="144"/>
      <c r="C173" s="145" t="s">
        <v>223</v>
      </c>
      <c r="D173" s="145" t="s">
        <v>131</v>
      </c>
      <c r="E173" s="146" t="s">
        <v>382</v>
      </c>
      <c r="F173" s="147" t="s">
        <v>383</v>
      </c>
      <c r="G173" s="148" t="s">
        <v>134</v>
      </c>
      <c r="H173" s="149">
        <v>1.566</v>
      </c>
      <c r="I173" s="150"/>
      <c r="J173" s="151">
        <f>ROUND(I173*H173,2)</f>
        <v>0</v>
      </c>
      <c r="K173" s="152"/>
      <c r="L173" s="33"/>
      <c r="M173" s="153" t="s">
        <v>1</v>
      </c>
      <c r="N173" s="154" t="s">
        <v>37</v>
      </c>
      <c r="O173" s="58"/>
      <c r="P173" s="155">
        <f>O173*H173</f>
        <v>0</v>
      </c>
      <c r="Q173" s="155">
        <v>0</v>
      </c>
      <c r="R173" s="155">
        <f>Q173*H173</f>
        <v>0</v>
      </c>
      <c r="S173" s="155">
        <v>0</v>
      </c>
      <c r="T173" s="156">
        <f>S173*H173</f>
        <v>0</v>
      </c>
      <c r="U173" s="32"/>
      <c r="V173" s="32"/>
      <c r="W173" s="32"/>
      <c r="X173" s="32"/>
      <c r="Y173" s="32"/>
      <c r="Z173" s="32"/>
      <c r="AA173" s="32"/>
      <c r="AB173" s="32"/>
      <c r="AC173" s="32"/>
      <c r="AD173" s="32"/>
      <c r="AE173" s="32"/>
      <c r="AR173" s="157" t="s">
        <v>135</v>
      </c>
      <c r="AT173" s="157" t="s">
        <v>131</v>
      </c>
      <c r="AU173" s="157" t="s">
        <v>82</v>
      </c>
      <c r="AY173" s="17" t="s">
        <v>128</v>
      </c>
      <c r="BE173" s="158">
        <f>IF(N173="základní",J173,0)</f>
        <v>0</v>
      </c>
      <c r="BF173" s="158">
        <f>IF(N173="snížená",J173,0)</f>
        <v>0</v>
      </c>
      <c r="BG173" s="158">
        <f>IF(N173="zákl. přenesená",J173,0)</f>
        <v>0</v>
      </c>
      <c r="BH173" s="158">
        <f>IF(N173="sníž. přenesená",J173,0)</f>
        <v>0</v>
      </c>
      <c r="BI173" s="158">
        <f>IF(N173="nulová",J173,0)</f>
        <v>0</v>
      </c>
      <c r="BJ173" s="17" t="s">
        <v>80</v>
      </c>
      <c r="BK173" s="158">
        <f>ROUND(I173*H173,2)</f>
        <v>0</v>
      </c>
      <c r="BL173" s="17" t="s">
        <v>135</v>
      </c>
      <c r="BM173" s="157" t="s">
        <v>714</v>
      </c>
    </row>
    <row r="174" spans="2:51" s="15" customFormat="1" ht="11.25">
      <c r="B174" s="192"/>
      <c r="D174" s="160" t="s">
        <v>137</v>
      </c>
      <c r="E174" s="193" t="s">
        <v>1</v>
      </c>
      <c r="F174" s="194" t="s">
        <v>715</v>
      </c>
      <c r="H174" s="193" t="s">
        <v>1</v>
      </c>
      <c r="I174" s="195"/>
      <c r="L174" s="192"/>
      <c r="M174" s="196"/>
      <c r="N174" s="197"/>
      <c r="O174" s="197"/>
      <c r="P174" s="197"/>
      <c r="Q174" s="197"/>
      <c r="R174" s="197"/>
      <c r="S174" s="197"/>
      <c r="T174" s="198"/>
      <c r="AT174" s="193" t="s">
        <v>137</v>
      </c>
      <c r="AU174" s="193" t="s">
        <v>82</v>
      </c>
      <c r="AV174" s="15" t="s">
        <v>80</v>
      </c>
      <c r="AW174" s="15" t="s">
        <v>29</v>
      </c>
      <c r="AX174" s="15" t="s">
        <v>72</v>
      </c>
      <c r="AY174" s="193" t="s">
        <v>128</v>
      </c>
    </row>
    <row r="175" spans="2:51" s="13" customFormat="1" ht="11.25">
      <c r="B175" s="159"/>
      <c r="D175" s="160" t="s">
        <v>137</v>
      </c>
      <c r="E175" s="161" t="s">
        <v>1</v>
      </c>
      <c r="F175" s="162" t="s">
        <v>716</v>
      </c>
      <c r="H175" s="163">
        <v>1.566</v>
      </c>
      <c r="I175" s="164"/>
      <c r="L175" s="159"/>
      <c r="M175" s="165"/>
      <c r="N175" s="166"/>
      <c r="O175" s="166"/>
      <c r="P175" s="166"/>
      <c r="Q175" s="166"/>
      <c r="R175" s="166"/>
      <c r="S175" s="166"/>
      <c r="T175" s="167"/>
      <c r="AT175" s="161" t="s">
        <v>137</v>
      </c>
      <c r="AU175" s="161" t="s">
        <v>82</v>
      </c>
      <c r="AV175" s="13" t="s">
        <v>82</v>
      </c>
      <c r="AW175" s="13" t="s">
        <v>29</v>
      </c>
      <c r="AX175" s="13" t="s">
        <v>72</v>
      </c>
      <c r="AY175" s="161" t="s">
        <v>128</v>
      </c>
    </row>
    <row r="176" spans="2:51" s="14" customFormat="1" ht="11.25">
      <c r="B176" s="184"/>
      <c r="D176" s="160" t="s">
        <v>137</v>
      </c>
      <c r="E176" s="185" t="s">
        <v>1</v>
      </c>
      <c r="F176" s="186" t="s">
        <v>594</v>
      </c>
      <c r="H176" s="187">
        <v>1.566</v>
      </c>
      <c r="I176" s="188"/>
      <c r="L176" s="184"/>
      <c r="M176" s="189"/>
      <c r="N176" s="190"/>
      <c r="O176" s="190"/>
      <c r="P176" s="190"/>
      <c r="Q176" s="190"/>
      <c r="R176" s="190"/>
      <c r="S176" s="190"/>
      <c r="T176" s="191"/>
      <c r="AT176" s="185" t="s">
        <v>137</v>
      </c>
      <c r="AU176" s="185" t="s">
        <v>82</v>
      </c>
      <c r="AV176" s="14" t="s">
        <v>135</v>
      </c>
      <c r="AW176" s="14" t="s">
        <v>29</v>
      </c>
      <c r="AX176" s="14" t="s">
        <v>80</v>
      </c>
      <c r="AY176" s="185" t="s">
        <v>128</v>
      </c>
    </row>
    <row r="177" spans="1:65" s="2" customFormat="1" ht="24.2" customHeight="1">
      <c r="A177" s="32"/>
      <c r="B177" s="144"/>
      <c r="C177" s="145" t="s">
        <v>7</v>
      </c>
      <c r="D177" s="145" t="s">
        <v>131</v>
      </c>
      <c r="E177" s="146" t="s">
        <v>717</v>
      </c>
      <c r="F177" s="147" t="s">
        <v>718</v>
      </c>
      <c r="G177" s="148" t="s">
        <v>226</v>
      </c>
      <c r="H177" s="149">
        <v>2.649</v>
      </c>
      <c r="I177" s="150"/>
      <c r="J177" s="151">
        <f>ROUND(I177*H177,2)</f>
        <v>0</v>
      </c>
      <c r="K177" s="152"/>
      <c r="L177" s="33"/>
      <c r="M177" s="153" t="s">
        <v>1</v>
      </c>
      <c r="N177" s="154" t="s">
        <v>37</v>
      </c>
      <c r="O177" s="58"/>
      <c r="P177" s="155">
        <f>O177*H177</f>
        <v>0</v>
      </c>
      <c r="Q177" s="155">
        <v>0</v>
      </c>
      <c r="R177" s="155">
        <f>Q177*H177</f>
        <v>0</v>
      </c>
      <c r="S177" s="155">
        <v>0</v>
      </c>
      <c r="T177" s="156">
        <f>S177*H177</f>
        <v>0</v>
      </c>
      <c r="U177" s="32"/>
      <c r="V177" s="32"/>
      <c r="W177" s="32"/>
      <c r="X177" s="32"/>
      <c r="Y177" s="32"/>
      <c r="Z177" s="32"/>
      <c r="AA177" s="32"/>
      <c r="AB177" s="32"/>
      <c r="AC177" s="32"/>
      <c r="AD177" s="32"/>
      <c r="AE177" s="32"/>
      <c r="AR177" s="157" t="s">
        <v>135</v>
      </c>
      <c r="AT177" s="157" t="s">
        <v>131</v>
      </c>
      <c r="AU177" s="157" t="s">
        <v>82</v>
      </c>
      <c r="AY177" s="17" t="s">
        <v>128</v>
      </c>
      <c r="BE177" s="158">
        <f>IF(N177="základní",J177,0)</f>
        <v>0</v>
      </c>
      <c r="BF177" s="158">
        <f>IF(N177="snížená",J177,0)</f>
        <v>0</v>
      </c>
      <c r="BG177" s="158">
        <f>IF(N177="zákl. přenesená",J177,0)</f>
        <v>0</v>
      </c>
      <c r="BH177" s="158">
        <f>IF(N177="sníž. přenesená",J177,0)</f>
        <v>0</v>
      </c>
      <c r="BI177" s="158">
        <f>IF(N177="nulová",J177,0)</f>
        <v>0</v>
      </c>
      <c r="BJ177" s="17" t="s">
        <v>80</v>
      </c>
      <c r="BK177" s="158">
        <f>ROUND(I177*H177,2)</f>
        <v>0</v>
      </c>
      <c r="BL177" s="17" t="s">
        <v>135</v>
      </c>
      <c r="BM177" s="157" t="s">
        <v>719</v>
      </c>
    </row>
    <row r="178" spans="1:65" s="2" customFormat="1" ht="24.2" customHeight="1">
      <c r="A178" s="32"/>
      <c r="B178" s="144"/>
      <c r="C178" s="145" t="s">
        <v>232</v>
      </c>
      <c r="D178" s="145" t="s">
        <v>131</v>
      </c>
      <c r="E178" s="146" t="s">
        <v>720</v>
      </c>
      <c r="F178" s="147" t="s">
        <v>721</v>
      </c>
      <c r="G178" s="148" t="s">
        <v>134</v>
      </c>
      <c r="H178" s="149">
        <v>33.69</v>
      </c>
      <c r="I178" s="150"/>
      <c r="J178" s="151">
        <f>ROUND(I178*H178,2)</f>
        <v>0</v>
      </c>
      <c r="K178" s="152"/>
      <c r="L178" s="33"/>
      <c r="M178" s="153" t="s">
        <v>1</v>
      </c>
      <c r="N178" s="154" t="s">
        <v>37</v>
      </c>
      <c r="O178" s="58"/>
      <c r="P178" s="155">
        <f>O178*H178</f>
        <v>0</v>
      </c>
      <c r="Q178" s="155">
        <v>0</v>
      </c>
      <c r="R178" s="155">
        <f>Q178*H178</f>
        <v>0</v>
      </c>
      <c r="S178" s="155">
        <v>0</v>
      </c>
      <c r="T178" s="156">
        <f>S178*H178</f>
        <v>0</v>
      </c>
      <c r="U178" s="32"/>
      <c r="V178" s="32"/>
      <c r="W178" s="32"/>
      <c r="X178" s="32"/>
      <c r="Y178" s="32"/>
      <c r="Z178" s="32"/>
      <c r="AA178" s="32"/>
      <c r="AB178" s="32"/>
      <c r="AC178" s="32"/>
      <c r="AD178" s="32"/>
      <c r="AE178" s="32"/>
      <c r="AR178" s="157" t="s">
        <v>135</v>
      </c>
      <c r="AT178" s="157" t="s">
        <v>131</v>
      </c>
      <c r="AU178" s="157" t="s">
        <v>82</v>
      </c>
      <c r="AY178" s="17" t="s">
        <v>128</v>
      </c>
      <c r="BE178" s="158">
        <f>IF(N178="základní",J178,0)</f>
        <v>0</v>
      </c>
      <c r="BF178" s="158">
        <f>IF(N178="snížená",J178,0)</f>
        <v>0</v>
      </c>
      <c r="BG178" s="158">
        <f>IF(N178="zákl. přenesená",J178,0)</f>
        <v>0</v>
      </c>
      <c r="BH178" s="158">
        <f>IF(N178="sníž. přenesená",J178,0)</f>
        <v>0</v>
      </c>
      <c r="BI178" s="158">
        <f>IF(N178="nulová",J178,0)</f>
        <v>0</v>
      </c>
      <c r="BJ178" s="17" t="s">
        <v>80</v>
      </c>
      <c r="BK178" s="158">
        <f>ROUND(I178*H178,2)</f>
        <v>0</v>
      </c>
      <c r="BL178" s="17" t="s">
        <v>135</v>
      </c>
      <c r="BM178" s="157" t="s">
        <v>722</v>
      </c>
    </row>
    <row r="179" spans="2:51" s="15" customFormat="1" ht="11.25">
      <c r="B179" s="192"/>
      <c r="D179" s="160" t="s">
        <v>137</v>
      </c>
      <c r="E179" s="193" t="s">
        <v>1</v>
      </c>
      <c r="F179" s="194" t="s">
        <v>723</v>
      </c>
      <c r="H179" s="193" t="s">
        <v>1</v>
      </c>
      <c r="I179" s="195"/>
      <c r="L179" s="192"/>
      <c r="M179" s="196"/>
      <c r="N179" s="197"/>
      <c r="O179" s="197"/>
      <c r="P179" s="197"/>
      <c r="Q179" s="197"/>
      <c r="R179" s="197"/>
      <c r="S179" s="197"/>
      <c r="T179" s="198"/>
      <c r="AT179" s="193" t="s">
        <v>137</v>
      </c>
      <c r="AU179" s="193" t="s">
        <v>82</v>
      </c>
      <c r="AV179" s="15" t="s">
        <v>80</v>
      </c>
      <c r="AW179" s="15" t="s">
        <v>29</v>
      </c>
      <c r="AX179" s="15" t="s">
        <v>72</v>
      </c>
      <c r="AY179" s="193" t="s">
        <v>128</v>
      </c>
    </row>
    <row r="180" spans="2:51" s="13" customFormat="1" ht="11.25">
      <c r="B180" s="159"/>
      <c r="D180" s="160" t="s">
        <v>137</v>
      </c>
      <c r="E180" s="161" t="s">
        <v>1</v>
      </c>
      <c r="F180" s="162" t="s">
        <v>724</v>
      </c>
      <c r="H180" s="163">
        <v>33.69</v>
      </c>
      <c r="I180" s="164"/>
      <c r="L180" s="159"/>
      <c r="M180" s="165"/>
      <c r="N180" s="166"/>
      <c r="O180" s="166"/>
      <c r="P180" s="166"/>
      <c r="Q180" s="166"/>
      <c r="R180" s="166"/>
      <c r="S180" s="166"/>
      <c r="T180" s="167"/>
      <c r="AT180" s="161" t="s">
        <v>137</v>
      </c>
      <c r="AU180" s="161" t="s">
        <v>82</v>
      </c>
      <c r="AV180" s="13" t="s">
        <v>82</v>
      </c>
      <c r="AW180" s="13" t="s">
        <v>29</v>
      </c>
      <c r="AX180" s="13" t="s">
        <v>72</v>
      </c>
      <c r="AY180" s="161" t="s">
        <v>128</v>
      </c>
    </row>
    <row r="181" spans="2:51" s="14" customFormat="1" ht="11.25">
      <c r="B181" s="184"/>
      <c r="D181" s="160" t="s">
        <v>137</v>
      </c>
      <c r="E181" s="185" t="s">
        <v>1</v>
      </c>
      <c r="F181" s="186" t="s">
        <v>594</v>
      </c>
      <c r="H181" s="187">
        <v>33.69</v>
      </c>
      <c r="I181" s="188"/>
      <c r="L181" s="184"/>
      <c r="M181" s="189"/>
      <c r="N181" s="190"/>
      <c r="O181" s="190"/>
      <c r="P181" s="190"/>
      <c r="Q181" s="190"/>
      <c r="R181" s="190"/>
      <c r="S181" s="190"/>
      <c r="T181" s="191"/>
      <c r="AT181" s="185" t="s">
        <v>137</v>
      </c>
      <c r="AU181" s="185" t="s">
        <v>82</v>
      </c>
      <c r="AV181" s="14" t="s">
        <v>135</v>
      </c>
      <c r="AW181" s="14" t="s">
        <v>29</v>
      </c>
      <c r="AX181" s="14" t="s">
        <v>80</v>
      </c>
      <c r="AY181" s="185" t="s">
        <v>128</v>
      </c>
    </row>
    <row r="182" spans="1:65" s="2" customFormat="1" ht="24.2" customHeight="1">
      <c r="A182" s="32"/>
      <c r="B182" s="144"/>
      <c r="C182" s="145" t="s">
        <v>236</v>
      </c>
      <c r="D182" s="145" t="s">
        <v>131</v>
      </c>
      <c r="E182" s="146" t="s">
        <v>725</v>
      </c>
      <c r="F182" s="147" t="s">
        <v>726</v>
      </c>
      <c r="G182" s="148" t="s">
        <v>134</v>
      </c>
      <c r="H182" s="149">
        <v>6.75</v>
      </c>
      <c r="I182" s="150"/>
      <c r="J182" s="151">
        <f>ROUND(I182*H182,2)</f>
        <v>0</v>
      </c>
      <c r="K182" s="152"/>
      <c r="L182" s="33"/>
      <c r="M182" s="153" t="s">
        <v>1</v>
      </c>
      <c r="N182" s="154" t="s">
        <v>37</v>
      </c>
      <c r="O182" s="58"/>
      <c r="P182" s="155">
        <f>O182*H182</f>
        <v>0</v>
      </c>
      <c r="Q182" s="155">
        <v>0</v>
      </c>
      <c r="R182" s="155">
        <f>Q182*H182</f>
        <v>0</v>
      </c>
      <c r="S182" s="155">
        <v>0</v>
      </c>
      <c r="T182" s="156">
        <f>S182*H182</f>
        <v>0</v>
      </c>
      <c r="U182" s="32"/>
      <c r="V182" s="32"/>
      <c r="W182" s="32"/>
      <c r="X182" s="32"/>
      <c r="Y182" s="32"/>
      <c r="Z182" s="32"/>
      <c r="AA182" s="32"/>
      <c r="AB182" s="32"/>
      <c r="AC182" s="32"/>
      <c r="AD182" s="32"/>
      <c r="AE182" s="32"/>
      <c r="AR182" s="157" t="s">
        <v>135</v>
      </c>
      <c r="AT182" s="157" t="s">
        <v>131</v>
      </c>
      <c r="AU182" s="157" t="s">
        <v>82</v>
      </c>
      <c r="AY182" s="17" t="s">
        <v>128</v>
      </c>
      <c r="BE182" s="158">
        <f>IF(N182="základní",J182,0)</f>
        <v>0</v>
      </c>
      <c r="BF182" s="158">
        <f>IF(N182="snížená",J182,0)</f>
        <v>0</v>
      </c>
      <c r="BG182" s="158">
        <f>IF(N182="zákl. přenesená",J182,0)</f>
        <v>0</v>
      </c>
      <c r="BH182" s="158">
        <f>IF(N182="sníž. přenesená",J182,0)</f>
        <v>0</v>
      </c>
      <c r="BI182" s="158">
        <f>IF(N182="nulová",J182,0)</f>
        <v>0</v>
      </c>
      <c r="BJ182" s="17" t="s">
        <v>80</v>
      </c>
      <c r="BK182" s="158">
        <f>ROUND(I182*H182,2)</f>
        <v>0</v>
      </c>
      <c r="BL182" s="17" t="s">
        <v>135</v>
      </c>
      <c r="BM182" s="157" t="s">
        <v>727</v>
      </c>
    </row>
    <row r="183" spans="2:51" s="15" customFormat="1" ht="11.25">
      <c r="B183" s="192"/>
      <c r="D183" s="160" t="s">
        <v>137</v>
      </c>
      <c r="E183" s="193" t="s">
        <v>1</v>
      </c>
      <c r="F183" s="194" t="s">
        <v>728</v>
      </c>
      <c r="H183" s="193" t="s">
        <v>1</v>
      </c>
      <c r="I183" s="195"/>
      <c r="L183" s="192"/>
      <c r="M183" s="196"/>
      <c r="N183" s="197"/>
      <c r="O183" s="197"/>
      <c r="P183" s="197"/>
      <c r="Q183" s="197"/>
      <c r="R183" s="197"/>
      <c r="S183" s="197"/>
      <c r="T183" s="198"/>
      <c r="AT183" s="193" t="s">
        <v>137</v>
      </c>
      <c r="AU183" s="193" t="s">
        <v>82</v>
      </c>
      <c r="AV183" s="15" t="s">
        <v>80</v>
      </c>
      <c r="AW183" s="15" t="s">
        <v>29</v>
      </c>
      <c r="AX183" s="15" t="s">
        <v>72</v>
      </c>
      <c r="AY183" s="193" t="s">
        <v>128</v>
      </c>
    </row>
    <row r="184" spans="2:51" s="13" customFormat="1" ht="11.25">
      <c r="B184" s="159"/>
      <c r="D184" s="160" t="s">
        <v>137</v>
      </c>
      <c r="E184" s="161" t="s">
        <v>1</v>
      </c>
      <c r="F184" s="162" t="s">
        <v>729</v>
      </c>
      <c r="H184" s="163">
        <v>6.75</v>
      </c>
      <c r="I184" s="164"/>
      <c r="L184" s="159"/>
      <c r="M184" s="165"/>
      <c r="N184" s="166"/>
      <c r="O184" s="166"/>
      <c r="P184" s="166"/>
      <c r="Q184" s="166"/>
      <c r="R184" s="166"/>
      <c r="S184" s="166"/>
      <c r="T184" s="167"/>
      <c r="AT184" s="161" t="s">
        <v>137</v>
      </c>
      <c r="AU184" s="161" t="s">
        <v>82</v>
      </c>
      <c r="AV184" s="13" t="s">
        <v>82</v>
      </c>
      <c r="AW184" s="13" t="s">
        <v>29</v>
      </c>
      <c r="AX184" s="13" t="s">
        <v>72</v>
      </c>
      <c r="AY184" s="161" t="s">
        <v>128</v>
      </c>
    </row>
    <row r="185" spans="2:51" s="14" customFormat="1" ht="11.25">
      <c r="B185" s="184"/>
      <c r="D185" s="160" t="s">
        <v>137</v>
      </c>
      <c r="E185" s="185" t="s">
        <v>1</v>
      </c>
      <c r="F185" s="186" t="s">
        <v>594</v>
      </c>
      <c r="H185" s="187">
        <v>6.75</v>
      </c>
      <c r="I185" s="188"/>
      <c r="L185" s="184"/>
      <c r="M185" s="189"/>
      <c r="N185" s="190"/>
      <c r="O185" s="190"/>
      <c r="P185" s="190"/>
      <c r="Q185" s="190"/>
      <c r="R185" s="190"/>
      <c r="S185" s="190"/>
      <c r="T185" s="191"/>
      <c r="AT185" s="185" t="s">
        <v>137</v>
      </c>
      <c r="AU185" s="185" t="s">
        <v>82</v>
      </c>
      <c r="AV185" s="14" t="s">
        <v>135</v>
      </c>
      <c r="AW185" s="14" t="s">
        <v>29</v>
      </c>
      <c r="AX185" s="14" t="s">
        <v>80</v>
      </c>
      <c r="AY185" s="185" t="s">
        <v>128</v>
      </c>
    </row>
    <row r="186" spans="1:65" s="2" customFormat="1" ht="24.2" customHeight="1">
      <c r="A186" s="32"/>
      <c r="B186" s="144"/>
      <c r="C186" s="145" t="s">
        <v>241</v>
      </c>
      <c r="D186" s="145" t="s">
        <v>131</v>
      </c>
      <c r="E186" s="146" t="s">
        <v>412</v>
      </c>
      <c r="F186" s="147" t="s">
        <v>730</v>
      </c>
      <c r="G186" s="148" t="s">
        <v>141</v>
      </c>
      <c r="H186" s="149">
        <v>12.236</v>
      </c>
      <c r="I186" s="150"/>
      <c r="J186" s="151">
        <f>ROUND(I186*H186,2)</f>
        <v>0</v>
      </c>
      <c r="K186" s="152"/>
      <c r="L186" s="33"/>
      <c r="M186" s="153" t="s">
        <v>1</v>
      </c>
      <c r="N186" s="154" t="s">
        <v>37</v>
      </c>
      <c r="O186" s="58"/>
      <c r="P186" s="155">
        <f>O186*H186</f>
        <v>0</v>
      </c>
      <c r="Q186" s="155">
        <v>0</v>
      </c>
      <c r="R186" s="155">
        <f>Q186*H186</f>
        <v>0</v>
      </c>
      <c r="S186" s="155">
        <v>0</v>
      </c>
      <c r="T186" s="156">
        <f>S186*H186</f>
        <v>0</v>
      </c>
      <c r="U186" s="32"/>
      <c r="V186" s="32"/>
      <c r="W186" s="32"/>
      <c r="X186" s="32"/>
      <c r="Y186" s="32"/>
      <c r="Z186" s="32"/>
      <c r="AA186" s="32"/>
      <c r="AB186" s="32"/>
      <c r="AC186" s="32"/>
      <c r="AD186" s="32"/>
      <c r="AE186" s="32"/>
      <c r="AR186" s="157" t="s">
        <v>135</v>
      </c>
      <c r="AT186" s="157" t="s">
        <v>131</v>
      </c>
      <c r="AU186" s="157" t="s">
        <v>82</v>
      </c>
      <c r="AY186" s="17" t="s">
        <v>128</v>
      </c>
      <c r="BE186" s="158">
        <f>IF(N186="základní",J186,0)</f>
        <v>0</v>
      </c>
      <c r="BF186" s="158">
        <f>IF(N186="snížená",J186,0)</f>
        <v>0</v>
      </c>
      <c r="BG186" s="158">
        <f>IF(N186="zákl. přenesená",J186,0)</f>
        <v>0</v>
      </c>
      <c r="BH186" s="158">
        <f>IF(N186="sníž. přenesená",J186,0)</f>
        <v>0</v>
      </c>
      <c r="BI186" s="158">
        <f>IF(N186="nulová",J186,0)</f>
        <v>0</v>
      </c>
      <c r="BJ186" s="17" t="s">
        <v>80</v>
      </c>
      <c r="BK186" s="158">
        <f>ROUND(I186*H186,2)</f>
        <v>0</v>
      </c>
      <c r="BL186" s="17" t="s">
        <v>135</v>
      </c>
      <c r="BM186" s="157" t="s">
        <v>731</v>
      </c>
    </row>
    <row r="187" spans="2:51" s="15" customFormat="1" ht="11.25">
      <c r="B187" s="192"/>
      <c r="D187" s="160" t="s">
        <v>137</v>
      </c>
      <c r="E187" s="193" t="s">
        <v>1</v>
      </c>
      <c r="F187" s="194" t="s">
        <v>732</v>
      </c>
      <c r="H187" s="193" t="s">
        <v>1</v>
      </c>
      <c r="I187" s="195"/>
      <c r="L187" s="192"/>
      <c r="M187" s="196"/>
      <c r="N187" s="197"/>
      <c r="O187" s="197"/>
      <c r="P187" s="197"/>
      <c r="Q187" s="197"/>
      <c r="R187" s="197"/>
      <c r="S187" s="197"/>
      <c r="T187" s="198"/>
      <c r="AT187" s="193" t="s">
        <v>137</v>
      </c>
      <c r="AU187" s="193" t="s">
        <v>82</v>
      </c>
      <c r="AV187" s="15" t="s">
        <v>80</v>
      </c>
      <c r="AW187" s="15" t="s">
        <v>29</v>
      </c>
      <c r="AX187" s="15" t="s">
        <v>72</v>
      </c>
      <c r="AY187" s="193" t="s">
        <v>128</v>
      </c>
    </row>
    <row r="188" spans="2:51" s="13" customFormat="1" ht="11.25">
      <c r="B188" s="159"/>
      <c r="D188" s="160" t="s">
        <v>137</v>
      </c>
      <c r="E188" s="161" t="s">
        <v>1</v>
      </c>
      <c r="F188" s="162" t="s">
        <v>733</v>
      </c>
      <c r="H188" s="163">
        <v>12.236</v>
      </c>
      <c r="I188" s="164"/>
      <c r="L188" s="159"/>
      <c r="M188" s="165"/>
      <c r="N188" s="166"/>
      <c r="O188" s="166"/>
      <c r="P188" s="166"/>
      <c r="Q188" s="166"/>
      <c r="R188" s="166"/>
      <c r="S188" s="166"/>
      <c r="T188" s="167"/>
      <c r="AT188" s="161" t="s">
        <v>137</v>
      </c>
      <c r="AU188" s="161" t="s">
        <v>82</v>
      </c>
      <c r="AV188" s="13" t="s">
        <v>82</v>
      </c>
      <c r="AW188" s="13" t="s">
        <v>29</v>
      </c>
      <c r="AX188" s="13" t="s">
        <v>72</v>
      </c>
      <c r="AY188" s="161" t="s">
        <v>128</v>
      </c>
    </row>
    <row r="189" spans="2:51" s="14" customFormat="1" ht="11.25">
      <c r="B189" s="184"/>
      <c r="D189" s="160" t="s">
        <v>137</v>
      </c>
      <c r="E189" s="185" t="s">
        <v>1</v>
      </c>
      <c r="F189" s="186" t="s">
        <v>594</v>
      </c>
      <c r="H189" s="187">
        <v>12.236</v>
      </c>
      <c r="I189" s="188"/>
      <c r="L189" s="184"/>
      <c r="M189" s="189"/>
      <c r="N189" s="190"/>
      <c r="O189" s="190"/>
      <c r="P189" s="190"/>
      <c r="Q189" s="190"/>
      <c r="R189" s="190"/>
      <c r="S189" s="190"/>
      <c r="T189" s="191"/>
      <c r="AT189" s="185" t="s">
        <v>137</v>
      </c>
      <c r="AU189" s="185" t="s">
        <v>82</v>
      </c>
      <c r="AV189" s="14" t="s">
        <v>135</v>
      </c>
      <c r="AW189" s="14" t="s">
        <v>29</v>
      </c>
      <c r="AX189" s="14" t="s">
        <v>80</v>
      </c>
      <c r="AY189" s="185" t="s">
        <v>128</v>
      </c>
    </row>
    <row r="190" spans="1:65" s="2" customFormat="1" ht="16.5" customHeight="1">
      <c r="A190" s="32"/>
      <c r="B190" s="144"/>
      <c r="C190" s="145" t="s">
        <v>246</v>
      </c>
      <c r="D190" s="145" t="s">
        <v>131</v>
      </c>
      <c r="E190" s="146" t="s">
        <v>734</v>
      </c>
      <c r="F190" s="147" t="s">
        <v>735</v>
      </c>
      <c r="G190" s="148" t="s">
        <v>134</v>
      </c>
      <c r="H190" s="149">
        <v>47.673</v>
      </c>
      <c r="I190" s="150"/>
      <c r="J190" s="151">
        <f>ROUND(I190*H190,2)</f>
        <v>0</v>
      </c>
      <c r="K190" s="152"/>
      <c r="L190" s="33"/>
      <c r="M190" s="153" t="s">
        <v>1</v>
      </c>
      <c r="N190" s="154" t="s">
        <v>37</v>
      </c>
      <c r="O190" s="58"/>
      <c r="P190" s="155">
        <f>O190*H190</f>
        <v>0</v>
      </c>
      <c r="Q190" s="155">
        <v>0</v>
      </c>
      <c r="R190" s="155">
        <f>Q190*H190</f>
        <v>0</v>
      </c>
      <c r="S190" s="155">
        <v>0</v>
      </c>
      <c r="T190" s="156">
        <f>S190*H190</f>
        <v>0</v>
      </c>
      <c r="U190" s="32"/>
      <c r="V190" s="32"/>
      <c r="W190" s="32"/>
      <c r="X190" s="32"/>
      <c r="Y190" s="32"/>
      <c r="Z190" s="32"/>
      <c r="AA190" s="32"/>
      <c r="AB190" s="32"/>
      <c r="AC190" s="32"/>
      <c r="AD190" s="32"/>
      <c r="AE190" s="32"/>
      <c r="AR190" s="157" t="s">
        <v>135</v>
      </c>
      <c r="AT190" s="157" t="s">
        <v>131</v>
      </c>
      <c r="AU190" s="157" t="s">
        <v>82</v>
      </c>
      <c r="AY190" s="17" t="s">
        <v>128</v>
      </c>
      <c r="BE190" s="158">
        <f>IF(N190="základní",J190,0)</f>
        <v>0</v>
      </c>
      <c r="BF190" s="158">
        <f>IF(N190="snížená",J190,0)</f>
        <v>0</v>
      </c>
      <c r="BG190" s="158">
        <f>IF(N190="zákl. přenesená",J190,0)</f>
        <v>0</v>
      </c>
      <c r="BH190" s="158">
        <f>IF(N190="sníž. přenesená",J190,0)</f>
        <v>0</v>
      </c>
      <c r="BI190" s="158">
        <f>IF(N190="nulová",J190,0)</f>
        <v>0</v>
      </c>
      <c r="BJ190" s="17" t="s">
        <v>80</v>
      </c>
      <c r="BK190" s="158">
        <f>ROUND(I190*H190,2)</f>
        <v>0</v>
      </c>
      <c r="BL190" s="17" t="s">
        <v>135</v>
      </c>
      <c r="BM190" s="157" t="s">
        <v>736</v>
      </c>
    </row>
    <row r="191" spans="2:51" s="15" customFormat="1" ht="11.25">
      <c r="B191" s="192"/>
      <c r="D191" s="160" t="s">
        <v>137</v>
      </c>
      <c r="E191" s="193" t="s">
        <v>1</v>
      </c>
      <c r="F191" s="194" t="s">
        <v>737</v>
      </c>
      <c r="H191" s="193" t="s">
        <v>1</v>
      </c>
      <c r="I191" s="195"/>
      <c r="L191" s="192"/>
      <c r="M191" s="196"/>
      <c r="N191" s="197"/>
      <c r="O191" s="197"/>
      <c r="P191" s="197"/>
      <c r="Q191" s="197"/>
      <c r="R191" s="197"/>
      <c r="S191" s="197"/>
      <c r="T191" s="198"/>
      <c r="AT191" s="193" t="s">
        <v>137</v>
      </c>
      <c r="AU191" s="193" t="s">
        <v>82</v>
      </c>
      <c r="AV191" s="15" t="s">
        <v>80</v>
      </c>
      <c r="AW191" s="15" t="s">
        <v>29</v>
      </c>
      <c r="AX191" s="15" t="s">
        <v>72</v>
      </c>
      <c r="AY191" s="193" t="s">
        <v>128</v>
      </c>
    </row>
    <row r="192" spans="2:51" s="13" customFormat="1" ht="11.25">
      <c r="B192" s="159"/>
      <c r="D192" s="160" t="s">
        <v>137</v>
      </c>
      <c r="E192" s="161" t="s">
        <v>1</v>
      </c>
      <c r="F192" s="162" t="s">
        <v>738</v>
      </c>
      <c r="H192" s="163">
        <v>47.673</v>
      </c>
      <c r="I192" s="164"/>
      <c r="L192" s="159"/>
      <c r="M192" s="165"/>
      <c r="N192" s="166"/>
      <c r="O192" s="166"/>
      <c r="P192" s="166"/>
      <c r="Q192" s="166"/>
      <c r="R192" s="166"/>
      <c r="S192" s="166"/>
      <c r="T192" s="167"/>
      <c r="AT192" s="161" t="s">
        <v>137</v>
      </c>
      <c r="AU192" s="161" t="s">
        <v>82</v>
      </c>
      <c r="AV192" s="13" t="s">
        <v>82</v>
      </c>
      <c r="AW192" s="13" t="s">
        <v>29</v>
      </c>
      <c r="AX192" s="13" t="s">
        <v>72</v>
      </c>
      <c r="AY192" s="161" t="s">
        <v>128</v>
      </c>
    </row>
    <row r="193" spans="2:51" s="14" customFormat="1" ht="11.25">
      <c r="B193" s="184"/>
      <c r="D193" s="160" t="s">
        <v>137</v>
      </c>
      <c r="E193" s="185" t="s">
        <v>1</v>
      </c>
      <c r="F193" s="186" t="s">
        <v>594</v>
      </c>
      <c r="H193" s="187">
        <v>47.673</v>
      </c>
      <c r="I193" s="188"/>
      <c r="L193" s="184"/>
      <c r="M193" s="189"/>
      <c r="N193" s="190"/>
      <c r="O193" s="190"/>
      <c r="P193" s="190"/>
      <c r="Q193" s="190"/>
      <c r="R193" s="190"/>
      <c r="S193" s="190"/>
      <c r="T193" s="191"/>
      <c r="AT193" s="185" t="s">
        <v>137</v>
      </c>
      <c r="AU193" s="185" t="s">
        <v>82</v>
      </c>
      <c r="AV193" s="14" t="s">
        <v>135</v>
      </c>
      <c r="AW193" s="14" t="s">
        <v>29</v>
      </c>
      <c r="AX193" s="14" t="s">
        <v>80</v>
      </c>
      <c r="AY193" s="185" t="s">
        <v>128</v>
      </c>
    </row>
    <row r="194" spans="2:63" s="12" customFormat="1" ht="25.9" customHeight="1">
      <c r="B194" s="131"/>
      <c r="D194" s="132" t="s">
        <v>71</v>
      </c>
      <c r="E194" s="133" t="s">
        <v>739</v>
      </c>
      <c r="F194" s="133" t="s">
        <v>740</v>
      </c>
      <c r="I194" s="134"/>
      <c r="J194" s="135">
        <f>BK194</f>
        <v>0</v>
      </c>
      <c r="L194" s="131"/>
      <c r="M194" s="136"/>
      <c r="N194" s="137"/>
      <c r="O194" s="137"/>
      <c r="P194" s="138">
        <f>P195</f>
        <v>0</v>
      </c>
      <c r="Q194" s="137"/>
      <c r="R194" s="138">
        <f>R195</f>
        <v>0</v>
      </c>
      <c r="S194" s="137"/>
      <c r="T194" s="139">
        <f>T195</f>
        <v>0</v>
      </c>
      <c r="AR194" s="132" t="s">
        <v>82</v>
      </c>
      <c r="AT194" s="140" t="s">
        <v>71</v>
      </c>
      <c r="AU194" s="140" t="s">
        <v>72</v>
      </c>
      <c r="AY194" s="132" t="s">
        <v>128</v>
      </c>
      <c r="BK194" s="141">
        <f>BK195</f>
        <v>0</v>
      </c>
    </row>
    <row r="195" spans="2:63" s="12" customFormat="1" ht="22.9" customHeight="1">
      <c r="B195" s="131"/>
      <c r="D195" s="132" t="s">
        <v>71</v>
      </c>
      <c r="E195" s="142" t="s">
        <v>741</v>
      </c>
      <c r="F195" s="142" t="s">
        <v>742</v>
      </c>
      <c r="I195" s="134"/>
      <c r="J195" s="143">
        <f>BK195</f>
        <v>0</v>
      </c>
      <c r="L195" s="131"/>
      <c r="M195" s="136"/>
      <c r="N195" s="137"/>
      <c r="O195" s="137"/>
      <c r="P195" s="138">
        <f>SUM(P196:P197)</f>
        <v>0</v>
      </c>
      <c r="Q195" s="137"/>
      <c r="R195" s="138">
        <f>SUM(R196:R197)</f>
        <v>0</v>
      </c>
      <c r="S195" s="137"/>
      <c r="T195" s="139">
        <f>SUM(T196:T197)</f>
        <v>0</v>
      </c>
      <c r="AR195" s="132" t="s">
        <v>82</v>
      </c>
      <c r="AT195" s="140" t="s">
        <v>71</v>
      </c>
      <c r="AU195" s="140" t="s">
        <v>80</v>
      </c>
      <c r="AY195" s="132" t="s">
        <v>128</v>
      </c>
      <c r="BK195" s="141">
        <f>SUM(BK196:BK197)</f>
        <v>0</v>
      </c>
    </row>
    <row r="196" spans="1:65" s="2" customFormat="1" ht="24.2" customHeight="1">
      <c r="A196" s="32"/>
      <c r="B196" s="144"/>
      <c r="C196" s="145" t="s">
        <v>250</v>
      </c>
      <c r="D196" s="145" t="s">
        <v>131</v>
      </c>
      <c r="E196" s="146" t="s">
        <v>743</v>
      </c>
      <c r="F196" s="147" t="s">
        <v>744</v>
      </c>
      <c r="G196" s="148" t="s">
        <v>226</v>
      </c>
      <c r="H196" s="149">
        <v>16.095</v>
      </c>
      <c r="I196" s="150"/>
      <c r="J196" s="151">
        <f>ROUND(I196*H196,2)</f>
        <v>0</v>
      </c>
      <c r="K196" s="152"/>
      <c r="L196" s="33"/>
      <c r="M196" s="153" t="s">
        <v>1</v>
      </c>
      <c r="N196" s="154" t="s">
        <v>37</v>
      </c>
      <c r="O196" s="58"/>
      <c r="P196" s="155">
        <f>O196*H196</f>
        <v>0</v>
      </c>
      <c r="Q196" s="155">
        <v>0</v>
      </c>
      <c r="R196" s="155">
        <f>Q196*H196</f>
        <v>0</v>
      </c>
      <c r="S196" s="155">
        <v>0</v>
      </c>
      <c r="T196" s="156">
        <f>S196*H196</f>
        <v>0</v>
      </c>
      <c r="U196" s="32"/>
      <c r="V196" s="32"/>
      <c r="W196" s="32"/>
      <c r="X196" s="32"/>
      <c r="Y196" s="32"/>
      <c r="Z196" s="32"/>
      <c r="AA196" s="32"/>
      <c r="AB196" s="32"/>
      <c r="AC196" s="32"/>
      <c r="AD196" s="32"/>
      <c r="AE196" s="32"/>
      <c r="AR196" s="157" t="s">
        <v>204</v>
      </c>
      <c r="AT196" s="157" t="s">
        <v>131</v>
      </c>
      <c r="AU196" s="157" t="s">
        <v>82</v>
      </c>
      <c r="AY196" s="17" t="s">
        <v>128</v>
      </c>
      <c r="BE196" s="158">
        <f>IF(N196="základní",J196,0)</f>
        <v>0</v>
      </c>
      <c r="BF196" s="158">
        <f>IF(N196="snížená",J196,0)</f>
        <v>0</v>
      </c>
      <c r="BG196" s="158">
        <f>IF(N196="zákl. přenesená",J196,0)</f>
        <v>0</v>
      </c>
      <c r="BH196" s="158">
        <f>IF(N196="sníž. přenesená",J196,0)</f>
        <v>0</v>
      </c>
      <c r="BI196" s="158">
        <f>IF(N196="nulová",J196,0)</f>
        <v>0</v>
      </c>
      <c r="BJ196" s="17" t="s">
        <v>80</v>
      </c>
      <c r="BK196" s="158">
        <f>ROUND(I196*H196,2)</f>
        <v>0</v>
      </c>
      <c r="BL196" s="17" t="s">
        <v>204</v>
      </c>
      <c r="BM196" s="157" t="s">
        <v>745</v>
      </c>
    </row>
    <row r="197" spans="1:65" s="2" customFormat="1" ht="16.5" customHeight="1">
      <c r="A197" s="32"/>
      <c r="B197" s="144"/>
      <c r="C197" s="168" t="s">
        <v>255</v>
      </c>
      <c r="D197" s="168" t="s">
        <v>261</v>
      </c>
      <c r="E197" s="169" t="s">
        <v>746</v>
      </c>
      <c r="F197" s="170" t="s">
        <v>747</v>
      </c>
      <c r="G197" s="171" t="s">
        <v>226</v>
      </c>
      <c r="H197" s="172">
        <v>16.095</v>
      </c>
      <c r="I197" s="173"/>
      <c r="J197" s="174">
        <f>ROUND(I197*H197,2)</f>
        <v>0</v>
      </c>
      <c r="K197" s="175"/>
      <c r="L197" s="176"/>
      <c r="M197" s="177" t="s">
        <v>1</v>
      </c>
      <c r="N197" s="178" t="s">
        <v>37</v>
      </c>
      <c r="O197" s="58"/>
      <c r="P197" s="155">
        <f>O197*H197</f>
        <v>0</v>
      </c>
      <c r="Q197" s="155">
        <v>0</v>
      </c>
      <c r="R197" s="155">
        <f>Q197*H197</f>
        <v>0</v>
      </c>
      <c r="S197" s="155">
        <v>0</v>
      </c>
      <c r="T197" s="156">
        <f>S197*H197</f>
        <v>0</v>
      </c>
      <c r="U197" s="32"/>
      <c r="V197" s="32"/>
      <c r="W197" s="32"/>
      <c r="X197" s="32"/>
      <c r="Y197" s="32"/>
      <c r="Z197" s="32"/>
      <c r="AA197" s="32"/>
      <c r="AB197" s="32"/>
      <c r="AC197" s="32"/>
      <c r="AD197" s="32"/>
      <c r="AE197" s="32"/>
      <c r="AR197" s="157" t="s">
        <v>279</v>
      </c>
      <c r="AT197" s="157" t="s">
        <v>261</v>
      </c>
      <c r="AU197" s="157" t="s">
        <v>82</v>
      </c>
      <c r="AY197" s="17" t="s">
        <v>128</v>
      </c>
      <c r="BE197" s="158">
        <f>IF(N197="základní",J197,0)</f>
        <v>0</v>
      </c>
      <c r="BF197" s="158">
        <f>IF(N197="snížená",J197,0)</f>
        <v>0</v>
      </c>
      <c r="BG197" s="158">
        <f>IF(N197="zákl. přenesená",J197,0)</f>
        <v>0</v>
      </c>
      <c r="BH197" s="158">
        <f>IF(N197="sníž. přenesená",J197,0)</f>
        <v>0</v>
      </c>
      <c r="BI197" s="158">
        <f>IF(N197="nulová",J197,0)</f>
        <v>0</v>
      </c>
      <c r="BJ197" s="17" t="s">
        <v>80</v>
      </c>
      <c r="BK197" s="158">
        <f>ROUND(I197*H197,2)</f>
        <v>0</v>
      </c>
      <c r="BL197" s="17" t="s">
        <v>204</v>
      </c>
      <c r="BM197" s="157" t="s">
        <v>748</v>
      </c>
    </row>
    <row r="198" spans="2:63" s="12" customFormat="1" ht="25.9" customHeight="1">
      <c r="B198" s="131"/>
      <c r="D198" s="132" t="s">
        <v>71</v>
      </c>
      <c r="E198" s="133" t="s">
        <v>299</v>
      </c>
      <c r="F198" s="133" t="s">
        <v>300</v>
      </c>
      <c r="I198" s="134"/>
      <c r="J198" s="135">
        <f>BK198</f>
        <v>0</v>
      </c>
      <c r="L198" s="131"/>
      <c r="M198" s="136"/>
      <c r="N198" s="137"/>
      <c r="O198" s="137"/>
      <c r="P198" s="138">
        <f>SUM(P199:P240)</f>
        <v>0</v>
      </c>
      <c r="Q198" s="137"/>
      <c r="R198" s="138">
        <f>SUM(R199:R240)</f>
        <v>0</v>
      </c>
      <c r="S198" s="137"/>
      <c r="T198" s="139">
        <f>SUM(T199:T240)</f>
        <v>0</v>
      </c>
      <c r="AR198" s="132" t="s">
        <v>135</v>
      </c>
      <c r="AT198" s="140" t="s">
        <v>71</v>
      </c>
      <c r="AU198" s="140" t="s">
        <v>72</v>
      </c>
      <c r="AY198" s="132" t="s">
        <v>128</v>
      </c>
      <c r="BK198" s="141">
        <f>SUM(BK199:BK240)</f>
        <v>0</v>
      </c>
    </row>
    <row r="199" spans="1:65" s="2" customFormat="1" ht="55.5" customHeight="1">
      <c r="A199" s="32"/>
      <c r="B199" s="144"/>
      <c r="C199" s="145" t="s">
        <v>260</v>
      </c>
      <c r="D199" s="145" t="s">
        <v>131</v>
      </c>
      <c r="E199" s="146" t="s">
        <v>302</v>
      </c>
      <c r="F199" s="147" t="s">
        <v>618</v>
      </c>
      <c r="G199" s="148" t="s">
        <v>239</v>
      </c>
      <c r="H199" s="149">
        <v>24.472</v>
      </c>
      <c r="I199" s="150"/>
      <c r="J199" s="151">
        <f>ROUND(I199*H199,2)</f>
        <v>0</v>
      </c>
      <c r="K199" s="152"/>
      <c r="L199" s="33"/>
      <c r="M199" s="153" t="s">
        <v>1</v>
      </c>
      <c r="N199" s="154" t="s">
        <v>37</v>
      </c>
      <c r="O199" s="58"/>
      <c r="P199" s="155">
        <f>O199*H199</f>
        <v>0</v>
      </c>
      <c r="Q199" s="155">
        <v>0</v>
      </c>
      <c r="R199" s="155">
        <f>Q199*H199</f>
        <v>0</v>
      </c>
      <c r="S199" s="155">
        <v>0</v>
      </c>
      <c r="T199" s="156">
        <f>S199*H199</f>
        <v>0</v>
      </c>
      <c r="U199" s="32"/>
      <c r="V199" s="32"/>
      <c r="W199" s="32"/>
      <c r="X199" s="32"/>
      <c r="Y199" s="32"/>
      <c r="Z199" s="32"/>
      <c r="AA199" s="32"/>
      <c r="AB199" s="32"/>
      <c r="AC199" s="32"/>
      <c r="AD199" s="32"/>
      <c r="AE199" s="32"/>
      <c r="AR199" s="157" t="s">
        <v>619</v>
      </c>
      <c r="AT199" s="157" t="s">
        <v>131</v>
      </c>
      <c r="AU199" s="157" t="s">
        <v>80</v>
      </c>
      <c r="AY199" s="17" t="s">
        <v>128</v>
      </c>
      <c r="BE199" s="158">
        <f>IF(N199="základní",J199,0)</f>
        <v>0</v>
      </c>
      <c r="BF199" s="158">
        <f>IF(N199="snížená",J199,0)</f>
        <v>0</v>
      </c>
      <c r="BG199" s="158">
        <f>IF(N199="zákl. přenesená",J199,0)</f>
        <v>0</v>
      </c>
      <c r="BH199" s="158">
        <f>IF(N199="sníž. přenesená",J199,0)</f>
        <v>0</v>
      </c>
      <c r="BI199" s="158">
        <f>IF(N199="nulová",J199,0)</f>
        <v>0</v>
      </c>
      <c r="BJ199" s="17" t="s">
        <v>80</v>
      </c>
      <c r="BK199" s="158">
        <f>ROUND(I199*H199,2)</f>
        <v>0</v>
      </c>
      <c r="BL199" s="17" t="s">
        <v>619</v>
      </c>
      <c r="BM199" s="157" t="s">
        <v>749</v>
      </c>
    </row>
    <row r="200" spans="2:51" s="15" customFormat="1" ht="11.25">
      <c r="B200" s="192"/>
      <c r="D200" s="160" t="s">
        <v>137</v>
      </c>
      <c r="E200" s="193" t="s">
        <v>1</v>
      </c>
      <c r="F200" s="194" t="s">
        <v>750</v>
      </c>
      <c r="H200" s="193" t="s">
        <v>1</v>
      </c>
      <c r="I200" s="195"/>
      <c r="L200" s="192"/>
      <c r="M200" s="196"/>
      <c r="N200" s="197"/>
      <c r="O200" s="197"/>
      <c r="P200" s="197"/>
      <c r="Q200" s="197"/>
      <c r="R200" s="197"/>
      <c r="S200" s="197"/>
      <c r="T200" s="198"/>
      <c r="AT200" s="193" t="s">
        <v>137</v>
      </c>
      <c r="AU200" s="193" t="s">
        <v>80</v>
      </c>
      <c r="AV200" s="15" t="s">
        <v>80</v>
      </c>
      <c r="AW200" s="15" t="s">
        <v>29</v>
      </c>
      <c r="AX200" s="15" t="s">
        <v>72</v>
      </c>
      <c r="AY200" s="193" t="s">
        <v>128</v>
      </c>
    </row>
    <row r="201" spans="2:51" s="13" customFormat="1" ht="11.25">
      <c r="B201" s="159"/>
      <c r="D201" s="160" t="s">
        <v>137</v>
      </c>
      <c r="E201" s="161" t="s">
        <v>1</v>
      </c>
      <c r="F201" s="162" t="s">
        <v>751</v>
      </c>
      <c r="H201" s="163">
        <v>24.472</v>
      </c>
      <c r="I201" s="164"/>
      <c r="L201" s="159"/>
      <c r="M201" s="165"/>
      <c r="N201" s="166"/>
      <c r="O201" s="166"/>
      <c r="P201" s="166"/>
      <c r="Q201" s="166"/>
      <c r="R201" s="166"/>
      <c r="S201" s="166"/>
      <c r="T201" s="167"/>
      <c r="AT201" s="161" t="s">
        <v>137</v>
      </c>
      <c r="AU201" s="161" t="s">
        <v>80</v>
      </c>
      <c r="AV201" s="13" t="s">
        <v>82</v>
      </c>
      <c r="AW201" s="13" t="s">
        <v>29</v>
      </c>
      <c r="AX201" s="13" t="s">
        <v>72</v>
      </c>
      <c r="AY201" s="161" t="s">
        <v>128</v>
      </c>
    </row>
    <row r="202" spans="2:51" s="14" customFormat="1" ht="11.25">
      <c r="B202" s="184"/>
      <c r="D202" s="160" t="s">
        <v>137</v>
      </c>
      <c r="E202" s="185" t="s">
        <v>1</v>
      </c>
      <c r="F202" s="186" t="s">
        <v>594</v>
      </c>
      <c r="H202" s="187">
        <v>24.472</v>
      </c>
      <c r="I202" s="188"/>
      <c r="L202" s="184"/>
      <c r="M202" s="189"/>
      <c r="N202" s="190"/>
      <c r="O202" s="190"/>
      <c r="P202" s="190"/>
      <c r="Q202" s="190"/>
      <c r="R202" s="190"/>
      <c r="S202" s="190"/>
      <c r="T202" s="191"/>
      <c r="AT202" s="185" t="s">
        <v>137</v>
      </c>
      <c r="AU202" s="185" t="s">
        <v>80</v>
      </c>
      <c r="AV202" s="14" t="s">
        <v>135</v>
      </c>
      <c r="AW202" s="14" t="s">
        <v>29</v>
      </c>
      <c r="AX202" s="14" t="s">
        <v>80</v>
      </c>
      <c r="AY202" s="185" t="s">
        <v>128</v>
      </c>
    </row>
    <row r="203" spans="1:65" s="2" customFormat="1" ht="66.75" customHeight="1">
      <c r="A203" s="32"/>
      <c r="B203" s="144"/>
      <c r="C203" s="145" t="s">
        <v>266</v>
      </c>
      <c r="D203" s="145" t="s">
        <v>131</v>
      </c>
      <c r="E203" s="146" t="s">
        <v>308</v>
      </c>
      <c r="F203" s="147" t="s">
        <v>752</v>
      </c>
      <c r="G203" s="148" t="s">
        <v>239</v>
      </c>
      <c r="H203" s="149">
        <v>3.18</v>
      </c>
      <c r="I203" s="150"/>
      <c r="J203" s="151">
        <f>ROUND(I203*H203,2)</f>
        <v>0</v>
      </c>
      <c r="K203" s="152"/>
      <c r="L203" s="33"/>
      <c r="M203" s="153" t="s">
        <v>1</v>
      </c>
      <c r="N203" s="154" t="s">
        <v>37</v>
      </c>
      <c r="O203" s="58"/>
      <c r="P203" s="155">
        <f>O203*H203</f>
        <v>0</v>
      </c>
      <c r="Q203" s="155">
        <v>0</v>
      </c>
      <c r="R203" s="155">
        <f>Q203*H203</f>
        <v>0</v>
      </c>
      <c r="S203" s="155">
        <v>0</v>
      </c>
      <c r="T203" s="156">
        <f>S203*H203</f>
        <v>0</v>
      </c>
      <c r="U203" s="32"/>
      <c r="V203" s="32"/>
      <c r="W203" s="32"/>
      <c r="X203" s="32"/>
      <c r="Y203" s="32"/>
      <c r="Z203" s="32"/>
      <c r="AA203" s="32"/>
      <c r="AB203" s="32"/>
      <c r="AC203" s="32"/>
      <c r="AD203" s="32"/>
      <c r="AE203" s="32"/>
      <c r="AR203" s="157" t="s">
        <v>619</v>
      </c>
      <c r="AT203" s="157" t="s">
        <v>131</v>
      </c>
      <c r="AU203" s="157" t="s">
        <v>80</v>
      </c>
      <c r="AY203" s="17" t="s">
        <v>128</v>
      </c>
      <c r="BE203" s="158">
        <f>IF(N203="základní",J203,0)</f>
        <v>0</v>
      </c>
      <c r="BF203" s="158">
        <f>IF(N203="snížená",J203,0)</f>
        <v>0</v>
      </c>
      <c r="BG203" s="158">
        <f>IF(N203="zákl. přenesená",J203,0)</f>
        <v>0</v>
      </c>
      <c r="BH203" s="158">
        <f>IF(N203="sníž. přenesená",J203,0)</f>
        <v>0</v>
      </c>
      <c r="BI203" s="158">
        <f>IF(N203="nulová",J203,0)</f>
        <v>0</v>
      </c>
      <c r="BJ203" s="17" t="s">
        <v>80</v>
      </c>
      <c r="BK203" s="158">
        <f>ROUND(I203*H203,2)</f>
        <v>0</v>
      </c>
      <c r="BL203" s="17" t="s">
        <v>619</v>
      </c>
      <c r="BM203" s="157" t="s">
        <v>753</v>
      </c>
    </row>
    <row r="204" spans="2:51" s="15" customFormat="1" ht="11.25">
      <c r="B204" s="192"/>
      <c r="D204" s="160" t="s">
        <v>137</v>
      </c>
      <c r="E204" s="193" t="s">
        <v>1</v>
      </c>
      <c r="F204" s="194" t="s">
        <v>754</v>
      </c>
      <c r="H204" s="193" t="s">
        <v>1</v>
      </c>
      <c r="I204" s="195"/>
      <c r="L204" s="192"/>
      <c r="M204" s="196"/>
      <c r="N204" s="197"/>
      <c r="O204" s="197"/>
      <c r="P204" s="197"/>
      <c r="Q204" s="197"/>
      <c r="R204" s="197"/>
      <c r="S204" s="197"/>
      <c r="T204" s="198"/>
      <c r="AT204" s="193" t="s">
        <v>137</v>
      </c>
      <c r="AU204" s="193" t="s">
        <v>80</v>
      </c>
      <c r="AV204" s="15" t="s">
        <v>80</v>
      </c>
      <c r="AW204" s="15" t="s">
        <v>29</v>
      </c>
      <c r="AX204" s="15" t="s">
        <v>72</v>
      </c>
      <c r="AY204" s="193" t="s">
        <v>128</v>
      </c>
    </row>
    <row r="205" spans="2:51" s="13" customFormat="1" ht="11.25">
      <c r="B205" s="159"/>
      <c r="D205" s="160" t="s">
        <v>137</v>
      </c>
      <c r="E205" s="161" t="s">
        <v>1</v>
      </c>
      <c r="F205" s="162" t="s">
        <v>755</v>
      </c>
      <c r="H205" s="163">
        <v>3.18</v>
      </c>
      <c r="I205" s="164"/>
      <c r="L205" s="159"/>
      <c r="M205" s="165"/>
      <c r="N205" s="166"/>
      <c r="O205" s="166"/>
      <c r="P205" s="166"/>
      <c r="Q205" s="166"/>
      <c r="R205" s="166"/>
      <c r="S205" s="166"/>
      <c r="T205" s="167"/>
      <c r="AT205" s="161" t="s">
        <v>137</v>
      </c>
      <c r="AU205" s="161" t="s">
        <v>80</v>
      </c>
      <c r="AV205" s="13" t="s">
        <v>82</v>
      </c>
      <c r="AW205" s="13" t="s">
        <v>29</v>
      </c>
      <c r="AX205" s="13" t="s">
        <v>72</v>
      </c>
      <c r="AY205" s="161" t="s">
        <v>128</v>
      </c>
    </row>
    <row r="206" spans="2:51" s="14" customFormat="1" ht="11.25">
      <c r="B206" s="184"/>
      <c r="D206" s="160" t="s">
        <v>137</v>
      </c>
      <c r="E206" s="185" t="s">
        <v>1</v>
      </c>
      <c r="F206" s="186" t="s">
        <v>594</v>
      </c>
      <c r="H206" s="187">
        <v>3.18</v>
      </c>
      <c r="I206" s="188"/>
      <c r="L206" s="184"/>
      <c r="M206" s="189"/>
      <c r="N206" s="190"/>
      <c r="O206" s="190"/>
      <c r="P206" s="190"/>
      <c r="Q206" s="190"/>
      <c r="R206" s="190"/>
      <c r="S206" s="190"/>
      <c r="T206" s="191"/>
      <c r="AT206" s="185" t="s">
        <v>137</v>
      </c>
      <c r="AU206" s="185" t="s">
        <v>80</v>
      </c>
      <c r="AV206" s="14" t="s">
        <v>135</v>
      </c>
      <c r="AW206" s="14" t="s">
        <v>29</v>
      </c>
      <c r="AX206" s="14" t="s">
        <v>80</v>
      </c>
      <c r="AY206" s="185" t="s">
        <v>128</v>
      </c>
    </row>
    <row r="207" spans="1:65" s="2" customFormat="1" ht="49.15" customHeight="1">
      <c r="A207" s="32"/>
      <c r="B207" s="144"/>
      <c r="C207" s="145" t="s">
        <v>271</v>
      </c>
      <c r="D207" s="145" t="s">
        <v>131</v>
      </c>
      <c r="E207" s="146" t="s">
        <v>756</v>
      </c>
      <c r="F207" s="147" t="s">
        <v>757</v>
      </c>
      <c r="G207" s="148" t="s">
        <v>239</v>
      </c>
      <c r="H207" s="149">
        <v>17.791</v>
      </c>
      <c r="I207" s="150"/>
      <c r="J207" s="151">
        <f>ROUND(I207*H207,2)</f>
        <v>0</v>
      </c>
      <c r="K207" s="152"/>
      <c r="L207" s="33"/>
      <c r="M207" s="153" t="s">
        <v>1</v>
      </c>
      <c r="N207" s="154" t="s">
        <v>37</v>
      </c>
      <c r="O207" s="58"/>
      <c r="P207" s="155">
        <f>O207*H207</f>
        <v>0</v>
      </c>
      <c r="Q207" s="155">
        <v>0</v>
      </c>
      <c r="R207" s="155">
        <f>Q207*H207</f>
        <v>0</v>
      </c>
      <c r="S207" s="155">
        <v>0</v>
      </c>
      <c r="T207" s="156">
        <f>S207*H207</f>
        <v>0</v>
      </c>
      <c r="U207" s="32"/>
      <c r="V207" s="32"/>
      <c r="W207" s="32"/>
      <c r="X207" s="32"/>
      <c r="Y207" s="32"/>
      <c r="Z207" s="32"/>
      <c r="AA207" s="32"/>
      <c r="AB207" s="32"/>
      <c r="AC207" s="32"/>
      <c r="AD207" s="32"/>
      <c r="AE207" s="32"/>
      <c r="AR207" s="157" t="s">
        <v>619</v>
      </c>
      <c r="AT207" s="157" t="s">
        <v>131</v>
      </c>
      <c r="AU207" s="157" t="s">
        <v>80</v>
      </c>
      <c r="AY207" s="17" t="s">
        <v>128</v>
      </c>
      <c r="BE207" s="158">
        <f>IF(N207="základní",J207,0)</f>
        <v>0</v>
      </c>
      <c r="BF207" s="158">
        <f>IF(N207="snížená",J207,0)</f>
        <v>0</v>
      </c>
      <c r="BG207" s="158">
        <f>IF(N207="zákl. přenesená",J207,0)</f>
        <v>0</v>
      </c>
      <c r="BH207" s="158">
        <f>IF(N207="sníž. přenesená",J207,0)</f>
        <v>0</v>
      </c>
      <c r="BI207" s="158">
        <f>IF(N207="nulová",J207,0)</f>
        <v>0</v>
      </c>
      <c r="BJ207" s="17" t="s">
        <v>80</v>
      </c>
      <c r="BK207" s="158">
        <f>ROUND(I207*H207,2)</f>
        <v>0</v>
      </c>
      <c r="BL207" s="17" t="s">
        <v>619</v>
      </c>
      <c r="BM207" s="157" t="s">
        <v>758</v>
      </c>
    </row>
    <row r="208" spans="2:51" s="15" customFormat="1" ht="11.25">
      <c r="B208" s="192"/>
      <c r="D208" s="160" t="s">
        <v>137</v>
      </c>
      <c r="E208" s="193" t="s">
        <v>1</v>
      </c>
      <c r="F208" s="194" t="s">
        <v>759</v>
      </c>
      <c r="H208" s="193" t="s">
        <v>1</v>
      </c>
      <c r="I208" s="195"/>
      <c r="L208" s="192"/>
      <c r="M208" s="196"/>
      <c r="N208" s="197"/>
      <c r="O208" s="197"/>
      <c r="P208" s="197"/>
      <c r="Q208" s="197"/>
      <c r="R208" s="197"/>
      <c r="S208" s="197"/>
      <c r="T208" s="198"/>
      <c r="AT208" s="193" t="s">
        <v>137</v>
      </c>
      <c r="AU208" s="193" t="s">
        <v>80</v>
      </c>
      <c r="AV208" s="15" t="s">
        <v>80</v>
      </c>
      <c r="AW208" s="15" t="s">
        <v>29</v>
      </c>
      <c r="AX208" s="15" t="s">
        <v>72</v>
      </c>
      <c r="AY208" s="193" t="s">
        <v>128</v>
      </c>
    </row>
    <row r="209" spans="2:51" s="13" customFormat="1" ht="11.25">
      <c r="B209" s="159"/>
      <c r="D209" s="160" t="s">
        <v>137</v>
      </c>
      <c r="E209" s="161" t="s">
        <v>1</v>
      </c>
      <c r="F209" s="162" t="s">
        <v>760</v>
      </c>
      <c r="H209" s="163">
        <v>11.46</v>
      </c>
      <c r="I209" s="164"/>
      <c r="L209" s="159"/>
      <c r="M209" s="165"/>
      <c r="N209" s="166"/>
      <c r="O209" s="166"/>
      <c r="P209" s="166"/>
      <c r="Q209" s="166"/>
      <c r="R209" s="166"/>
      <c r="S209" s="166"/>
      <c r="T209" s="167"/>
      <c r="AT209" s="161" t="s">
        <v>137</v>
      </c>
      <c r="AU209" s="161" t="s">
        <v>80</v>
      </c>
      <c r="AV209" s="13" t="s">
        <v>82</v>
      </c>
      <c r="AW209" s="13" t="s">
        <v>29</v>
      </c>
      <c r="AX209" s="13" t="s">
        <v>72</v>
      </c>
      <c r="AY209" s="161" t="s">
        <v>128</v>
      </c>
    </row>
    <row r="210" spans="2:51" s="15" customFormat="1" ht="11.25">
      <c r="B210" s="192"/>
      <c r="D210" s="160" t="s">
        <v>137</v>
      </c>
      <c r="E210" s="193" t="s">
        <v>1</v>
      </c>
      <c r="F210" s="194" t="s">
        <v>761</v>
      </c>
      <c r="H210" s="193" t="s">
        <v>1</v>
      </c>
      <c r="I210" s="195"/>
      <c r="L210" s="192"/>
      <c r="M210" s="196"/>
      <c r="N210" s="197"/>
      <c r="O210" s="197"/>
      <c r="P210" s="197"/>
      <c r="Q210" s="197"/>
      <c r="R210" s="197"/>
      <c r="S210" s="197"/>
      <c r="T210" s="198"/>
      <c r="AT210" s="193" t="s">
        <v>137</v>
      </c>
      <c r="AU210" s="193" t="s">
        <v>80</v>
      </c>
      <c r="AV210" s="15" t="s">
        <v>80</v>
      </c>
      <c r="AW210" s="15" t="s">
        <v>29</v>
      </c>
      <c r="AX210" s="15" t="s">
        <v>72</v>
      </c>
      <c r="AY210" s="193" t="s">
        <v>128</v>
      </c>
    </row>
    <row r="211" spans="2:51" s="13" customFormat="1" ht="11.25">
      <c r="B211" s="159"/>
      <c r="D211" s="160" t="s">
        <v>137</v>
      </c>
      <c r="E211" s="161" t="s">
        <v>1</v>
      </c>
      <c r="F211" s="162" t="s">
        <v>762</v>
      </c>
      <c r="H211" s="163">
        <v>1.718</v>
      </c>
      <c r="I211" s="164"/>
      <c r="L211" s="159"/>
      <c r="M211" s="165"/>
      <c r="N211" s="166"/>
      <c r="O211" s="166"/>
      <c r="P211" s="166"/>
      <c r="Q211" s="166"/>
      <c r="R211" s="166"/>
      <c r="S211" s="166"/>
      <c r="T211" s="167"/>
      <c r="AT211" s="161" t="s">
        <v>137</v>
      </c>
      <c r="AU211" s="161" t="s">
        <v>80</v>
      </c>
      <c r="AV211" s="13" t="s">
        <v>82</v>
      </c>
      <c r="AW211" s="13" t="s">
        <v>29</v>
      </c>
      <c r="AX211" s="13" t="s">
        <v>72</v>
      </c>
      <c r="AY211" s="161" t="s">
        <v>128</v>
      </c>
    </row>
    <row r="212" spans="2:51" s="15" customFormat="1" ht="11.25">
      <c r="B212" s="192"/>
      <c r="D212" s="160" t="s">
        <v>137</v>
      </c>
      <c r="E212" s="193" t="s">
        <v>1</v>
      </c>
      <c r="F212" s="194" t="s">
        <v>763</v>
      </c>
      <c r="H212" s="193" t="s">
        <v>1</v>
      </c>
      <c r="I212" s="195"/>
      <c r="L212" s="192"/>
      <c r="M212" s="196"/>
      <c r="N212" s="197"/>
      <c r="O212" s="197"/>
      <c r="P212" s="197"/>
      <c r="Q212" s="197"/>
      <c r="R212" s="197"/>
      <c r="S212" s="197"/>
      <c r="T212" s="198"/>
      <c r="AT212" s="193" t="s">
        <v>137</v>
      </c>
      <c r="AU212" s="193" t="s">
        <v>80</v>
      </c>
      <c r="AV212" s="15" t="s">
        <v>80</v>
      </c>
      <c r="AW212" s="15" t="s">
        <v>29</v>
      </c>
      <c r="AX212" s="15" t="s">
        <v>72</v>
      </c>
      <c r="AY212" s="193" t="s">
        <v>128</v>
      </c>
    </row>
    <row r="213" spans="2:51" s="13" customFormat="1" ht="11.25">
      <c r="B213" s="159"/>
      <c r="D213" s="160" t="s">
        <v>137</v>
      </c>
      <c r="E213" s="161" t="s">
        <v>1</v>
      </c>
      <c r="F213" s="162" t="s">
        <v>764</v>
      </c>
      <c r="H213" s="163">
        <v>4.198</v>
      </c>
      <c r="I213" s="164"/>
      <c r="L213" s="159"/>
      <c r="M213" s="165"/>
      <c r="N213" s="166"/>
      <c r="O213" s="166"/>
      <c r="P213" s="166"/>
      <c r="Q213" s="166"/>
      <c r="R213" s="166"/>
      <c r="S213" s="166"/>
      <c r="T213" s="167"/>
      <c r="AT213" s="161" t="s">
        <v>137</v>
      </c>
      <c r="AU213" s="161" t="s">
        <v>80</v>
      </c>
      <c r="AV213" s="13" t="s">
        <v>82</v>
      </c>
      <c r="AW213" s="13" t="s">
        <v>29</v>
      </c>
      <c r="AX213" s="13" t="s">
        <v>72</v>
      </c>
      <c r="AY213" s="161" t="s">
        <v>128</v>
      </c>
    </row>
    <row r="214" spans="2:51" s="15" customFormat="1" ht="11.25">
      <c r="B214" s="192"/>
      <c r="D214" s="160" t="s">
        <v>137</v>
      </c>
      <c r="E214" s="193" t="s">
        <v>1</v>
      </c>
      <c r="F214" s="194" t="s">
        <v>765</v>
      </c>
      <c r="H214" s="193" t="s">
        <v>1</v>
      </c>
      <c r="I214" s="195"/>
      <c r="L214" s="192"/>
      <c r="M214" s="196"/>
      <c r="N214" s="197"/>
      <c r="O214" s="197"/>
      <c r="P214" s="197"/>
      <c r="Q214" s="197"/>
      <c r="R214" s="197"/>
      <c r="S214" s="197"/>
      <c r="T214" s="198"/>
      <c r="AT214" s="193" t="s">
        <v>137</v>
      </c>
      <c r="AU214" s="193" t="s">
        <v>80</v>
      </c>
      <c r="AV214" s="15" t="s">
        <v>80</v>
      </c>
      <c r="AW214" s="15" t="s">
        <v>29</v>
      </c>
      <c r="AX214" s="15" t="s">
        <v>72</v>
      </c>
      <c r="AY214" s="193" t="s">
        <v>128</v>
      </c>
    </row>
    <row r="215" spans="2:51" s="13" customFormat="1" ht="11.25">
      <c r="B215" s="159"/>
      <c r="D215" s="160" t="s">
        <v>137</v>
      </c>
      <c r="E215" s="161" t="s">
        <v>1</v>
      </c>
      <c r="F215" s="162" t="s">
        <v>766</v>
      </c>
      <c r="H215" s="163">
        <v>0.415</v>
      </c>
      <c r="I215" s="164"/>
      <c r="L215" s="159"/>
      <c r="M215" s="165"/>
      <c r="N215" s="166"/>
      <c r="O215" s="166"/>
      <c r="P215" s="166"/>
      <c r="Q215" s="166"/>
      <c r="R215" s="166"/>
      <c r="S215" s="166"/>
      <c r="T215" s="167"/>
      <c r="AT215" s="161" t="s">
        <v>137</v>
      </c>
      <c r="AU215" s="161" t="s">
        <v>80</v>
      </c>
      <c r="AV215" s="13" t="s">
        <v>82</v>
      </c>
      <c r="AW215" s="13" t="s">
        <v>29</v>
      </c>
      <c r="AX215" s="13" t="s">
        <v>72</v>
      </c>
      <c r="AY215" s="161" t="s">
        <v>128</v>
      </c>
    </row>
    <row r="216" spans="2:51" s="14" customFormat="1" ht="11.25">
      <c r="B216" s="184"/>
      <c r="D216" s="160" t="s">
        <v>137</v>
      </c>
      <c r="E216" s="185" t="s">
        <v>1</v>
      </c>
      <c r="F216" s="186" t="s">
        <v>594</v>
      </c>
      <c r="H216" s="187">
        <v>17.791</v>
      </c>
      <c r="I216" s="188"/>
      <c r="L216" s="184"/>
      <c r="M216" s="189"/>
      <c r="N216" s="190"/>
      <c r="O216" s="190"/>
      <c r="P216" s="190"/>
      <c r="Q216" s="190"/>
      <c r="R216" s="190"/>
      <c r="S216" s="190"/>
      <c r="T216" s="191"/>
      <c r="AT216" s="185" t="s">
        <v>137</v>
      </c>
      <c r="AU216" s="185" t="s">
        <v>80</v>
      </c>
      <c r="AV216" s="14" t="s">
        <v>135</v>
      </c>
      <c r="AW216" s="14" t="s">
        <v>29</v>
      </c>
      <c r="AX216" s="14" t="s">
        <v>80</v>
      </c>
      <c r="AY216" s="185" t="s">
        <v>128</v>
      </c>
    </row>
    <row r="217" spans="1:65" s="2" customFormat="1" ht="62.65" customHeight="1">
      <c r="A217" s="32"/>
      <c r="B217" s="144"/>
      <c r="C217" s="145" t="s">
        <v>275</v>
      </c>
      <c r="D217" s="145" t="s">
        <v>131</v>
      </c>
      <c r="E217" s="146" t="s">
        <v>767</v>
      </c>
      <c r="F217" s="147" t="s">
        <v>768</v>
      </c>
      <c r="G217" s="148" t="s">
        <v>239</v>
      </c>
      <c r="H217" s="149">
        <v>6.08</v>
      </c>
      <c r="I217" s="150"/>
      <c r="J217" s="151">
        <f>ROUND(I217*H217,2)</f>
        <v>0</v>
      </c>
      <c r="K217" s="152"/>
      <c r="L217" s="33"/>
      <c r="M217" s="153" t="s">
        <v>1</v>
      </c>
      <c r="N217" s="154" t="s">
        <v>37</v>
      </c>
      <c r="O217" s="58"/>
      <c r="P217" s="155">
        <f>O217*H217</f>
        <v>0</v>
      </c>
      <c r="Q217" s="155">
        <v>0</v>
      </c>
      <c r="R217" s="155">
        <f>Q217*H217</f>
        <v>0</v>
      </c>
      <c r="S217" s="155">
        <v>0</v>
      </c>
      <c r="T217" s="156">
        <f>S217*H217</f>
        <v>0</v>
      </c>
      <c r="U217" s="32"/>
      <c r="V217" s="32"/>
      <c r="W217" s="32"/>
      <c r="X217" s="32"/>
      <c r="Y217" s="32"/>
      <c r="Z217" s="32"/>
      <c r="AA217" s="32"/>
      <c r="AB217" s="32"/>
      <c r="AC217" s="32"/>
      <c r="AD217" s="32"/>
      <c r="AE217" s="32"/>
      <c r="AR217" s="157" t="s">
        <v>619</v>
      </c>
      <c r="AT217" s="157" t="s">
        <v>131</v>
      </c>
      <c r="AU217" s="157" t="s">
        <v>80</v>
      </c>
      <c r="AY217" s="17" t="s">
        <v>128</v>
      </c>
      <c r="BE217" s="158">
        <f>IF(N217="základní",J217,0)</f>
        <v>0</v>
      </c>
      <c r="BF217" s="158">
        <f>IF(N217="snížená",J217,0)</f>
        <v>0</v>
      </c>
      <c r="BG217" s="158">
        <f>IF(N217="zákl. přenesená",J217,0)</f>
        <v>0</v>
      </c>
      <c r="BH217" s="158">
        <f>IF(N217="sníž. přenesená",J217,0)</f>
        <v>0</v>
      </c>
      <c r="BI217" s="158">
        <f>IF(N217="nulová",J217,0)</f>
        <v>0</v>
      </c>
      <c r="BJ217" s="17" t="s">
        <v>80</v>
      </c>
      <c r="BK217" s="158">
        <f>ROUND(I217*H217,2)</f>
        <v>0</v>
      </c>
      <c r="BL217" s="17" t="s">
        <v>619</v>
      </c>
      <c r="BM217" s="157" t="s">
        <v>769</v>
      </c>
    </row>
    <row r="218" spans="2:51" s="15" customFormat="1" ht="11.25">
      <c r="B218" s="192"/>
      <c r="D218" s="160" t="s">
        <v>137</v>
      </c>
      <c r="E218" s="193" t="s">
        <v>1</v>
      </c>
      <c r="F218" s="194" t="s">
        <v>770</v>
      </c>
      <c r="H218" s="193" t="s">
        <v>1</v>
      </c>
      <c r="I218" s="195"/>
      <c r="L218" s="192"/>
      <c r="M218" s="196"/>
      <c r="N218" s="197"/>
      <c r="O218" s="197"/>
      <c r="P218" s="197"/>
      <c r="Q218" s="197"/>
      <c r="R218" s="197"/>
      <c r="S218" s="197"/>
      <c r="T218" s="198"/>
      <c r="AT218" s="193" t="s">
        <v>137</v>
      </c>
      <c r="AU218" s="193" t="s">
        <v>80</v>
      </c>
      <c r="AV218" s="15" t="s">
        <v>80</v>
      </c>
      <c r="AW218" s="15" t="s">
        <v>29</v>
      </c>
      <c r="AX218" s="15" t="s">
        <v>72</v>
      </c>
      <c r="AY218" s="193" t="s">
        <v>128</v>
      </c>
    </row>
    <row r="219" spans="2:51" s="13" customFormat="1" ht="11.25">
      <c r="B219" s="159"/>
      <c r="D219" s="160" t="s">
        <v>137</v>
      </c>
      <c r="E219" s="161" t="s">
        <v>1</v>
      </c>
      <c r="F219" s="162" t="s">
        <v>771</v>
      </c>
      <c r="H219" s="163">
        <v>6.08</v>
      </c>
      <c r="I219" s="164"/>
      <c r="L219" s="159"/>
      <c r="M219" s="165"/>
      <c r="N219" s="166"/>
      <c r="O219" s="166"/>
      <c r="P219" s="166"/>
      <c r="Q219" s="166"/>
      <c r="R219" s="166"/>
      <c r="S219" s="166"/>
      <c r="T219" s="167"/>
      <c r="AT219" s="161" t="s">
        <v>137</v>
      </c>
      <c r="AU219" s="161" t="s">
        <v>80</v>
      </c>
      <c r="AV219" s="13" t="s">
        <v>82</v>
      </c>
      <c r="AW219" s="13" t="s">
        <v>29</v>
      </c>
      <c r="AX219" s="13" t="s">
        <v>72</v>
      </c>
      <c r="AY219" s="161" t="s">
        <v>128</v>
      </c>
    </row>
    <row r="220" spans="2:51" s="14" customFormat="1" ht="11.25">
      <c r="B220" s="184"/>
      <c r="D220" s="160" t="s">
        <v>137</v>
      </c>
      <c r="E220" s="185" t="s">
        <v>1</v>
      </c>
      <c r="F220" s="186" t="s">
        <v>594</v>
      </c>
      <c r="H220" s="187">
        <v>6.08</v>
      </c>
      <c r="I220" s="188"/>
      <c r="L220" s="184"/>
      <c r="M220" s="189"/>
      <c r="N220" s="190"/>
      <c r="O220" s="190"/>
      <c r="P220" s="190"/>
      <c r="Q220" s="190"/>
      <c r="R220" s="190"/>
      <c r="S220" s="190"/>
      <c r="T220" s="191"/>
      <c r="AT220" s="185" t="s">
        <v>137</v>
      </c>
      <c r="AU220" s="185" t="s">
        <v>80</v>
      </c>
      <c r="AV220" s="14" t="s">
        <v>135</v>
      </c>
      <c r="AW220" s="14" t="s">
        <v>29</v>
      </c>
      <c r="AX220" s="14" t="s">
        <v>80</v>
      </c>
      <c r="AY220" s="185" t="s">
        <v>128</v>
      </c>
    </row>
    <row r="221" spans="1:65" s="2" customFormat="1" ht="62.65" customHeight="1">
      <c r="A221" s="32"/>
      <c r="B221" s="144"/>
      <c r="C221" s="145" t="s">
        <v>279</v>
      </c>
      <c r="D221" s="145" t="s">
        <v>131</v>
      </c>
      <c r="E221" s="146" t="s">
        <v>772</v>
      </c>
      <c r="F221" s="147" t="s">
        <v>773</v>
      </c>
      <c r="G221" s="148" t="s">
        <v>239</v>
      </c>
      <c r="H221" s="149">
        <v>11</v>
      </c>
      <c r="I221" s="150"/>
      <c r="J221" s="151">
        <f>ROUND(I221*H221,2)</f>
        <v>0</v>
      </c>
      <c r="K221" s="152"/>
      <c r="L221" s="33"/>
      <c r="M221" s="153" t="s">
        <v>1</v>
      </c>
      <c r="N221" s="154" t="s">
        <v>37</v>
      </c>
      <c r="O221" s="58"/>
      <c r="P221" s="155">
        <f>O221*H221</f>
        <v>0</v>
      </c>
      <c r="Q221" s="155">
        <v>0</v>
      </c>
      <c r="R221" s="155">
        <f>Q221*H221</f>
        <v>0</v>
      </c>
      <c r="S221" s="155">
        <v>0</v>
      </c>
      <c r="T221" s="156">
        <f>S221*H221</f>
        <v>0</v>
      </c>
      <c r="U221" s="32"/>
      <c r="V221" s="32"/>
      <c r="W221" s="32"/>
      <c r="X221" s="32"/>
      <c r="Y221" s="32"/>
      <c r="Z221" s="32"/>
      <c r="AA221" s="32"/>
      <c r="AB221" s="32"/>
      <c r="AC221" s="32"/>
      <c r="AD221" s="32"/>
      <c r="AE221" s="32"/>
      <c r="AR221" s="157" t="s">
        <v>619</v>
      </c>
      <c r="AT221" s="157" t="s">
        <v>131</v>
      </c>
      <c r="AU221" s="157" t="s">
        <v>80</v>
      </c>
      <c r="AY221" s="17" t="s">
        <v>128</v>
      </c>
      <c r="BE221" s="158">
        <f>IF(N221="základní",J221,0)</f>
        <v>0</v>
      </c>
      <c r="BF221" s="158">
        <f>IF(N221="snížená",J221,0)</f>
        <v>0</v>
      </c>
      <c r="BG221" s="158">
        <f>IF(N221="zákl. přenesená",J221,0)</f>
        <v>0</v>
      </c>
      <c r="BH221" s="158">
        <f>IF(N221="sníž. přenesená",J221,0)</f>
        <v>0</v>
      </c>
      <c r="BI221" s="158">
        <f>IF(N221="nulová",J221,0)</f>
        <v>0</v>
      </c>
      <c r="BJ221" s="17" t="s">
        <v>80</v>
      </c>
      <c r="BK221" s="158">
        <f>ROUND(I221*H221,2)</f>
        <v>0</v>
      </c>
      <c r="BL221" s="17" t="s">
        <v>619</v>
      </c>
      <c r="BM221" s="157" t="s">
        <v>774</v>
      </c>
    </row>
    <row r="222" spans="2:51" s="15" customFormat="1" ht="11.25">
      <c r="B222" s="192"/>
      <c r="D222" s="160" t="s">
        <v>137</v>
      </c>
      <c r="E222" s="193" t="s">
        <v>1</v>
      </c>
      <c r="F222" s="194" t="s">
        <v>775</v>
      </c>
      <c r="H222" s="193" t="s">
        <v>1</v>
      </c>
      <c r="I222" s="195"/>
      <c r="L222" s="192"/>
      <c r="M222" s="196"/>
      <c r="N222" s="197"/>
      <c r="O222" s="197"/>
      <c r="P222" s="197"/>
      <c r="Q222" s="197"/>
      <c r="R222" s="197"/>
      <c r="S222" s="197"/>
      <c r="T222" s="198"/>
      <c r="AT222" s="193" t="s">
        <v>137</v>
      </c>
      <c r="AU222" s="193" t="s">
        <v>80</v>
      </c>
      <c r="AV222" s="15" t="s">
        <v>80</v>
      </c>
      <c r="AW222" s="15" t="s">
        <v>29</v>
      </c>
      <c r="AX222" s="15" t="s">
        <v>72</v>
      </c>
      <c r="AY222" s="193" t="s">
        <v>128</v>
      </c>
    </row>
    <row r="223" spans="2:51" s="13" customFormat="1" ht="11.25">
      <c r="B223" s="159"/>
      <c r="D223" s="160" t="s">
        <v>137</v>
      </c>
      <c r="E223" s="161" t="s">
        <v>1</v>
      </c>
      <c r="F223" s="162" t="s">
        <v>182</v>
      </c>
      <c r="H223" s="163">
        <v>11</v>
      </c>
      <c r="I223" s="164"/>
      <c r="L223" s="159"/>
      <c r="M223" s="165"/>
      <c r="N223" s="166"/>
      <c r="O223" s="166"/>
      <c r="P223" s="166"/>
      <c r="Q223" s="166"/>
      <c r="R223" s="166"/>
      <c r="S223" s="166"/>
      <c r="T223" s="167"/>
      <c r="AT223" s="161" t="s">
        <v>137</v>
      </c>
      <c r="AU223" s="161" t="s">
        <v>80</v>
      </c>
      <c r="AV223" s="13" t="s">
        <v>82</v>
      </c>
      <c r="AW223" s="13" t="s">
        <v>29</v>
      </c>
      <c r="AX223" s="13" t="s">
        <v>72</v>
      </c>
      <c r="AY223" s="161" t="s">
        <v>128</v>
      </c>
    </row>
    <row r="224" spans="2:51" s="14" customFormat="1" ht="11.25">
      <c r="B224" s="184"/>
      <c r="D224" s="160" t="s">
        <v>137</v>
      </c>
      <c r="E224" s="185" t="s">
        <v>1</v>
      </c>
      <c r="F224" s="186" t="s">
        <v>594</v>
      </c>
      <c r="H224" s="187">
        <v>11</v>
      </c>
      <c r="I224" s="188"/>
      <c r="L224" s="184"/>
      <c r="M224" s="189"/>
      <c r="N224" s="190"/>
      <c r="O224" s="190"/>
      <c r="P224" s="190"/>
      <c r="Q224" s="190"/>
      <c r="R224" s="190"/>
      <c r="S224" s="190"/>
      <c r="T224" s="191"/>
      <c r="AT224" s="185" t="s">
        <v>137</v>
      </c>
      <c r="AU224" s="185" t="s">
        <v>80</v>
      </c>
      <c r="AV224" s="14" t="s">
        <v>135</v>
      </c>
      <c r="AW224" s="14" t="s">
        <v>29</v>
      </c>
      <c r="AX224" s="14" t="s">
        <v>80</v>
      </c>
      <c r="AY224" s="185" t="s">
        <v>128</v>
      </c>
    </row>
    <row r="225" spans="1:65" s="2" customFormat="1" ht="21.75" customHeight="1">
      <c r="A225" s="32"/>
      <c r="B225" s="144"/>
      <c r="C225" s="145" t="s">
        <v>284</v>
      </c>
      <c r="D225" s="145" t="s">
        <v>131</v>
      </c>
      <c r="E225" s="146" t="s">
        <v>776</v>
      </c>
      <c r="F225" s="147" t="s">
        <v>777</v>
      </c>
      <c r="G225" s="148" t="s">
        <v>239</v>
      </c>
      <c r="H225" s="149">
        <v>24.472</v>
      </c>
      <c r="I225" s="150"/>
      <c r="J225" s="151">
        <f>ROUND(I225*H225,2)</f>
        <v>0</v>
      </c>
      <c r="K225" s="152"/>
      <c r="L225" s="33"/>
      <c r="M225" s="153" t="s">
        <v>1</v>
      </c>
      <c r="N225" s="154" t="s">
        <v>37</v>
      </c>
      <c r="O225" s="58"/>
      <c r="P225" s="155">
        <f>O225*H225</f>
        <v>0</v>
      </c>
      <c r="Q225" s="155">
        <v>0</v>
      </c>
      <c r="R225" s="155">
        <f>Q225*H225</f>
        <v>0</v>
      </c>
      <c r="S225" s="155">
        <v>0</v>
      </c>
      <c r="T225" s="156">
        <f>S225*H225</f>
        <v>0</v>
      </c>
      <c r="U225" s="32"/>
      <c r="V225" s="32"/>
      <c r="W225" s="32"/>
      <c r="X225" s="32"/>
      <c r="Y225" s="32"/>
      <c r="Z225" s="32"/>
      <c r="AA225" s="32"/>
      <c r="AB225" s="32"/>
      <c r="AC225" s="32"/>
      <c r="AD225" s="32"/>
      <c r="AE225" s="32"/>
      <c r="AR225" s="157" t="s">
        <v>619</v>
      </c>
      <c r="AT225" s="157" t="s">
        <v>131</v>
      </c>
      <c r="AU225" s="157" t="s">
        <v>80</v>
      </c>
      <c r="AY225" s="17" t="s">
        <v>128</v>
      </c>
      <c r="BE225" s="158">
        <f>IF(N225="základní",J225,0)</f>
        <v>0</v>
      </c>
      <c r="BF225" s="158">
        <f>IF(N225="snížená",J225,0)</f>
        <v>0</v>
      </c>
      <c r="BG225" s="158">
        <f>IF(N225="zákl. přenesená",J225,0)</f>
        <v>0</v>
      </c>
      <c r="BH225" s="158">
        <f>IF(N225="sníž. přenesená",J225,0)</f>
        <v>0</v>
      </c>
      <c r="BI225" s="158">
        <f>IF(N225="nulová",J225,0)</f>
        <v>0</v>
      </c>
      <c r="BJ225" s="17" t="s">
        <v>80</v>
      </c>
      <c r="BK225" s="158">
        <f>ROUND(I225*H225,2)</f>
        <v>0</v>
      </c>
      <c r="BL225" s="17" t="s">
        <v>619</v>
      </c>
      <c r="BM225" s="157" t="s">
        <v>778</v>
      </c>
    </row>
    <row r="226" spans="2:51" s="15" customFormat="1" ht="11.25">
      <c r="B226" s="192"/>
      <c r="D226" s="160" t="s">
        <v>137</v>
      </c>
      <c r="E226" s="193" t="s">
        <v>1</v>
      </c>
      <c r="F226" s="194" t="s">
        <v>779</v>
      </c>
      <c r="H226" s="193" t="s">
        <v>1</v>
      </c>
      <c r="I226" s="195"/>
      <c r="L226" s="192"/>
      <c r="M226" s="196"/>
      <c r="N226" s="197"/>
      <c r="O226" s="197"/>
      <c r="P226" s="197"/>
      <c r="Q226" s="197"/>
      <c r="R226" s="197"/>
      <c r="S226" s="197"/>
      <c r="T226" s="198"/>
      <c r="AT226" s="193" t="s">
        <v>137</v>
      </c>
      <c r="AU226" s="193" t="s">
        <v>80</v>
      </c>
      <c r="AV226" s="15" t="s">
        <v>80</v>
      </c>
      <c r="AW226" s="15" t="s">
        <v>29</v>
      </c>
      <c r="AX226" s="15" t="s">
        <v>72</v>
      </c>
      <c r="AY226" s="193" t="s">
        <v>128</v>
      </c>
    </row>
    <row r="227" spans="2:51" s="13" customFormat="1" ht="11.25">
      <c r="B227" s="159"/>
      <c r="D227" s="160" t="s">
        <v>137</v>
      </c>
      <c r="E227" s="161" t="s">
        <v>1</v>
      </c>
      <c r="F227" s="162" t="s">
        <v>780</v>
      </c>
      <c r="H227" s="163">
        <v>24.472</v>
      </c>
      <c r="I227" s="164"/>
      <c r="L227" s="159"/>
      <c r="M227" s="165"/>
      <c r="N227" s="166"/>
      <c r="O227" s="166"/>
      <c r="P227" s="166"/>
      <c r="Q227" s="166"/>
      <c r="R227" s="166"/>
      <c r="S227" s="166"/>
      <c r="T227" s="167"/>
      <c r="AT227" s="161" t="s">
        <v>137</v>
      </c>
      <c r="AU227" s="161" t="s">
        <v>80</v>
      </c>
      <c r="AV227" s="13" t="s">
        <v>82</v>
      </c>
      <c r="AW227" s="13" t="s">
        <v>29</v>
      </c>
      <c r="AX227" s="13" t="s">
        <v>72</v>
      </c>
      <c r="AY227" s="161" t="s">
        <v>128</v>
      </c>
    </row>
    <row r="228" spans="2:51" s="14" customFormat="1" ht="11.25">
      <c r="B228" s="184"/>
      <c r="D228" s="160" t="s">
        <v>137</v>
      </c>
      <c r="E228" s="185" t="s">
        <v>1</v>
      </c>
      <c r="F228" s="186" t="s">
        <v>594</v>
      </c>
      <c r="H228" s="187">
        <v>24.472</v>
      </c>
      <c r="I228" s="188"/>
      <c r="L228" s="184"/>
      <c r="M228" s="189"/>
      <c r="N228" s="190"/>
      <c r="O228" s="190"/>
      <c r="P228" s="190"/>
      <c r="Q228" s="190"/>
      <c r="R228" s="190"/>
      <c r="S228" s="190"/>
      <c r="T228" s="191"/>
      <c r="AT228" s="185" t="s">
        <v>137</v>
      </c>
      <c r="AU228" s="185" t="s">
        <v>80</v>
      </c>
      <c r="AV228" s="14" t="s">
        <v>135</v>
      </c>
      <c r="AW228" s="14" t="s">
        <v>29</v>
      </c>
      <c r="AX228" s="14" t="s">
        <v>80</v>
      </c>
      <c r="AY228" s="185" t="s">
        <v>128</v>
      </c>
    </row>
    <row r="229" spans="1:65" s="2" customFormat="1" ht="24.2" customHeight="1">
      <c r="A229" s="32"/>
      <c r="B229" s="144"/>
      <c r="C229" s="145" t="s">
        <v>289</v>
      </c>
      <c r="D229" s="145" t="s">
        <v>131</v>
      </c>
      <c r="E229" s="146" t="s">
        <v>328</v>
      </c>
      <c r="F229" s="147" t="s">
        <v>329</v>
      </c>
      <c r="G229" s="148" t="s">
        <v>239</v>
      </c>
      <c r="H229" s="149">
        <v>3.18</v>
      </c>
      <c r="I229" s="150"/>
      <c r="J229" s="151">
        <f>ROUND(I229*H229,2)</f>
        <v>0</v>
      </c>
      <c r="K229" s="152"/>
      <c r="L229" s="33"/>
      <c r="M229" s="153" t="s">
        <v>1</v>
      </c>
      <c r="N229" s="154" t="s">
        <v>37</v>
      </c>
      <c r="O229" s="58"/>
      <c r="P229" s="155">
        <f>O229*H229</f>
        <v>0</v>
      </c>
      <c r="Q229" s="155">
        <v>0</v>
      </c>
      <c r="R229" s="155">
        <f>Q229*H229</f>
        <v>0</v>
      </c>
      <c r="S229" s="155">
        <v>0</v>
      </c>
      <c r="T229" s="156">
        <f>S229*H229</f>
        <v>0</v>
      </c>
      <c r="U229" s="32"/>
      <c r="V229" s="32"/>
      <c r="W229" s="32"/>
      <c r="X229" s="32"/>
      <c r="Y229" s="32"/>
      <c r="Z229" s="32"/>
      <c r="AA229" s="32"/>
      <c r="AB229" s="32"/>
      <c r="AC229" s="32"/>
      <c r="AD229" s="32"/>
      <c r="AE229" s="32"/>
      <c r="AR229" s="157" t="s">
        <v>619</v>
      </c>
      <c r="AT229" s="157" t="s">
        <v>131</v>
      </c>
      <c r="AU229" s="157" t="s">
        <v>80</v>
      </c>
      <c r="AY229" s="17" t="s">
        <v>128</v>
      </c>
      <c r="BE229" s="158">
        <f>IF(N229="základní",J229,0)</f>
        <v>0</v>
      </c>
      <c r="BF229" s="158">
        <f>IF(N229="snížená",J229,0)</f>
        <v>0</v>
      </c>
      <c r="BG229" s="158">
        <f>IF(N229="zákl. přenesená",J229,0)</f>
        <v>0</v>
      </c>
      <c r="BH229" s="158">
        <f>IF(N229="sníž. přenesená",J229,0)</f>
        <v>0</v>
      </c>
      <c r="BI229" s="158">
        <f>IF(N229="nulová",J229,0)</f>
        <v>0</v>
      </c>
      <c r="BJ229" s="17" t="s">
        <v>80</v>
      </c>
      <c r="BK229" s="158">
        <f>ROUND(I229*H229,2)</f>
        <v>0</v>
      </c>
      <c r="BL229" s="17" t="s">
        <v>619</v>
      </c>
      <c r="BM229" s="157" t="s">
        <v>781</v>
      </c>
    </row>
    <row r="230" spans="2:51" s="15" customFormat="1" ht="11.25">
      <c r="B230" s="192"/>
      <c r="D230" s="160" t="s">
        <v>137</v>
      </c>
      <c r="E230" s="193" t="s">
        <v>1</v>
      </c>
      <c r="F230" s="194" t="s">
        <v>782</v>
      </c>
      <c r="H230" s="193" t="s">
        <v>1</v>
      </c>
      <c r="I230" s="195"/>
      <c r="L230" s="192"/>
      <c r="M230" s="196"/>
      <c r="N230" s="197"/>
      <c r="O230" s="197"/>
      <c r="P230" s="197"/>
      <c r="Q230" s="197"/>
      <c r="R230" s="197"/>
      <c r="S230" s="197"/>
      <c r="T230" s="198"/>
      <c r="AT230" s="193" t="s">
        <v>137</v>
      </c>
      <c r="AU230" s="193" t="s">
        <v>80</v>
      </c>
      <c r="AV230" s="15" t="s">
        <v>80</v>
      </c>
      <c r="AW230" s="15" t="s">
        <v>29</v>
      </c>
      <c r="AX230" s="15" t="s">
        <v>72</v>
      </c>
      <c r="AY230" s="193" t="s">
        <v>128</v>
      </c>
    </row>
    <row r="231" spans="2:51" s="13" customFormat="1" ht="11.25">
      <c r="B231" s="159"/>
      <c r="D231" s="160" t="s">
        <v>137</v>
      </c>
      <c r="E231" s="161" t="s">
        <v>1</v>
      </c>
      <c r="F231" s="162" t="s">
        <v>783</v>
      </c>
      <c r="H231" s="163">
        <v>3.18</v>
      </c>
      <c r="I231" s="164"/>
      <c r="L231" s="159"/>
      <c r="M231" s="165"/>
      <c r="N231" s="166"/>
      <c r="O231" s="166"/>
      <c r="P231" s="166"/>
      <c r="Q231" s="166"/>
      <c r="R231" s="166"/>
      <c r="S231" s="166"/>
      <c r="T231" s="167"/>
      <c r="AT231" s="161" t="s">
        <v>137</v>
      </c>
      <c r="AU231" s="161" t="s">
        <v>80</v>
      </c>
      <c r="AV231" s="13" t="s">
        <v>82</v>
      </c>
      <c r="AW231" s="13" t="s">
        <v>29</v>
      </c>
      <c r="AX231" s="13" t="s">
        <v>72</v>
      </c>
      <c r="AY231" s="161" t="s">
        <v>128</v>
      </c>
    </row>
    <row r="232" spans="2:51" s="14" customFormat="1" ht="11.25">
      <c r="B232" s="184"/>
      <c r="D232" s="160" t="s">
        <v>137</v>
      </c>
      <c r="E232" s="185" t="s">
        <v>1</v>
      </c>
      <c r="F232" s="186" t="s">
        <v>594</v>
      </c>
      <c r="H232" s="187">
        <v>3.18</v>
      </c>
      <c r="I232" s="188"/>
      <c r="L232" s="184"/>
      <c r="M232" s="189"/>
      <c r="N232" s="190"/>
      <c r="O232" s="190"/>
      <c r="P232" s="190"/>
      <c r="Q232" s="190"/>
      <c r="R232" s="190"/>
      <c r="S232" s="190"/>
      <c r="T232" s="191"/>
      <c r="AT232" s="185" t="s">
        <v>137</v>
      </c>
      <c r="AU232" s="185" t="s">
        <v>80</v>
      </c>
      <c r="AV232" s="14" t="s">
        <v>135</v>
      </c>
      <c r="AW232" s="14" t="s">
        <v>29</v>
      </c>
      <c r="AX232" s="14" t="s">
        <v>80</v>
      </c>
      <c r="AY232" s="185" t="s">
        <v>128</v>
      </c>
    </row>
    <row r="233" spans="1:65" s="2" customFormat="1" ht="21.75" customHeight="1">
      <c r="A233" s="32"/>
      <c r="B233" s="144"/>
      <c r="C233" s="145" t="s">
        <v>294</v>
      </c>
      <c r="D233" s="145" t="s">
        <v>131</v>
      </c>
      <c r="E233" s="146" t="s">
        <v>494</v>
      </c>
      <c r="F233" s="147" t="s">
        <v>495</v>
      </c>
      <c r="G233" s="148" t="s">
        <v>239</v>
      </c>
      <c r="H233" s="149">
        <v>24.472</v>
      </c>
      <c r="I233" s="150"/>
      <c r="J233" s="151">
        <f>ROUND(I233*H233,2)</f>
        <v>0</v>
      </c>
      <c r="K233" s="152"/>
      <c r="L233" s="33"/>
      <c r="M233" s="153" t="s">
        <v>1</v>
      </c>
      <c r="N233" s="154" t="s">
        <v>37</v>
      </c>
      <c r="O233" s="58"/>
      <c r="P233" s="155">
        <f>O233*H233</f>
        <v>0</v>
      </c>
      <c r="Q233" s="155">
        <v>0</v>
      </c>
      <c r="R233" s="155">
        <f>Q233*H233</f>
        <v>0</v>
      </c>
      <c r="S233" s="155">
        <v>0</v>
      </c>
      <c r="T233" s="156">
        <f>S233*H233</f>
        <v>0</v>
      </c>
      <c r="U233" s="32"/>
      <c r="V233" s="32"/>
      <c r="W233" s="32"/>
      <c r="X233" s="32"/>
      <c r="Y233" s="32"/>
      <c r="Z233" s="32"/>
      <c r="AA233" s="32"/>
      <c r="AB233" s="32"/>
      <c r="AC233" s="32"/>
      <c r="AD233" s="32"/>
      <c r="AE233" s="32"/>
      <c r="AR233" s="157" t="s">
        <v>619</v>
      </c>
      <c r="AT233" s="157" t="s">
        <v>131</v>
      </c>
      <c r="AU233" s="157" t="s">
        <v>80</v>
      </c>
      <c r="AY233" s="17" t="s">
        <v>128</v>
      </c>
      <c r="BE233" s="158">
        <f>IF(N233="základní",J233,0)</f>
        <v>0</v>
      </c>
      <c r="BF233" s="158">
        <f>IF(N233="snížená",J233,0)</f>
        <v>0</v>
      </c>
      <c r="BG233" s="158">
        <f>IF(N233="zákl. přenesená",J233,0)</f>
        <v>0</v>
      </c>
      <c r="BH233" s="158">
        <f>IF(N233="sníž. přenesená",J233,0)</f>
        <v>0</v>
      </c>
      <c r="BI233" s="158">
        <f>IF(N233="nulová",J233,0)</f>
        <v>0</v>
      </c>
      <c r="BJ233" s="17" t="s">
        <v>80</v>
      </c>
      <c r="BK233" s="158">
        <f>ROUND(I233*H233,2)</f>
        <v>0</v>
      </c>
      <c r="BL233" s="17" t="s">
        <v>619</v>
      </c>
      <c r="BM233" s="157" t="s">
        <v>784</v>
      </c>
    </row>
    <row r="234" spans="2:51" s="15" customFormat="1" ht="11.25">
      <c r="B234" s="192"/>
      <c r="D234" s="160" t="s">
        <v>137</v>
      </c>
      <c r="E234" s="193" t="s">
        <v>1</v>
      </c>
      <c r="F234" s="194" t="s">
        <v>785</v>
      </c>
      <c r="H234" s="193" t="s">
        <v>1</v>
      </c>
      <c r="I234" s="195"/>
      <c r="L234" s="192"/>
      <c r="M234" s="196"/>
      <c r="N234" s="197"/>
      <c r="O234" s="197"/>
      <c r="P234" s="197"/>
      <c r="Q234" s="197"/>
      <c r="R234" s="197"/>
      <c r="S234" s="197"/>
      <c r="T234" s="198"/>
      <c r="AT234" s="193" t="s">
        <v>137</v>
      </c>
      <c r="AU234" s="193" t="s">
        <v>80</v>
      </c>
      <c r="AV234" s="15" t="s">
        <v>80</v>
      </c>
      <c r="AW234" s="15" t="s">
        <v>29</v>
      </c>
      <c r="AX234" s="15" t="s">
        <v>72</v>
      </c>
      <c r="AY234" s="193" t="s">
        <v>128</v>
      </c>
    </row>
    <row r="235" spans="2:51" s="13" customFormat="1" ht="11.25">
      <c r="B235" s="159"/>
      <c r="D235" s="160" t="s">
        <v>137</v>
      </c>
      <c r="E235" s="161" t="s">
        <v>1</v>
      </c>
      <c r="F235" s="162" t="s">
        <v>780</v>
      </c>
      <c r="H235" s="163">
        <v>24.472</v>
      </c>
      <c r="I235" s="164"/>
      <c r="L235" s="159"/>
      <c r="M235" s="165"/>
      <c r="N235" s="166"/>
      <c r="O235" s="166"/>
      <c r="P235" s="166"/>
      <c r="Q235" s="166"/>
      <c r="R235" s="166"/>
      <c r="S235" s="166"/>
      <c r="T235" s="167"/>
      <c r="AT235" s="161" t="s">
        <v>137</v>
      </c>
      <c r="AU235" s="161" t="s">
        <v>80</v>
      </c>
      <c r="AV235" s="13" t="s">
        <v>82</v>
      </c>
      <c r="AW235" s="13" t="s">
        <v>29</v>
      </c>
      <c r="AX235" s="13" t="s">
        <v>72</v>
      </c>
      <c r="AY235" s="161" t="s">
        <v>128</v>
      </c>
    </row>
    <row r="236" spans="2:51" s="14" customFormat="1" ht="11.25">
      <c r="B236" s="184"/>
      <c r="D236" s="160" t="s">
        <v>137</v>
      </c>
      <c r="E236" s="185" t="s">
        <v>1</v>
      </c>
      <c r="F236" s="186" t="s">
        <v>594</v>
      </c>
      <c r="H236" s="187">
        <v>24.472</v>
      </c>
      <c r="I236" s="188"/>
      <c r="L236" s="184"/>
      <c r="M236" s="189"/>
      <c r="N236" s="190"/>
      <c r="O236" s="190"/>
      <c r="P236" s="190"/>
      <c r="Q236" s="190"/>
      <c r="R236" s="190"/>
      <c r="S236" s="190"/>
      <c r="T236" s="191"/>
      <c r="AT236" s="185" t="s">
        <v>137</v>
      </c>
      <c r="AU236" s="185" t="s">
        <v>80</v>
      </c>
      <c r="AV236" s="14" t="s">
        <v>135</v>
      </c>
      <c r="AW236" s="14" t="s">
        <v>29</v>
      </c>
      <c r="AX236" s="14" t="s">
        <v>80</v>
      </c>
      <c r="AY236" s="185" t="s">
        <v>128</v>
      </c>
    </row>
    <row r="237" spans="1:65" s="2" customFormat="1" ht="16.5" customHeight="1">
      <c r="A237" s="32"/>
      <c r="B237" s="144"/>
      <c r="C237" s="145" t="s">
        <v>301</v>
      </c>
      <c r="D237" s="145" t="s">
        <v>131</v>
      </c>
      <c r="E237" s="146" t="s">
        <v>348</v>
      </c>
      <c r="F237" s="147" t="s">
        <v>349</v>
      </c>
      <c r="G237" s="148" t="s">
        <v>239</v>
      </c>
      <c r="H237" s="149">
        <v>3.18</v>
      </c>
      <c r="I237" s="150"/>
      <c r="J237" s="151">
        <f>ROUND(I237*H237,2)</f>
        <v>0</v>
      </c>
      <c r="K237" s="152"/>
      <c r="L237" s="33"/>
      <c r="M237" s="153" t="s">
        <v>1</v>
      </c>
      <c r="N237" s="154" t="s">
        <v>37</v>
      </c>
      <c r="O237" s="58"/>
      <c r="P237" s="155">
        <f>O237*H237</f>
        <v>0</v>
      </c>
      <c r="Q237" s="155">
        <v>0</v>
      </c>
      <c r="R237" s="155">
        <f>Q237*H237</f>
        <v>0</v>
      </c>
      <c r="S237" s="155">
        <v>0</v>
      </c>
      <c r="T237" s="156">
        <f>S237*H237</f>
        <v>0</v>
      </c>
      <c r="U237" s="32"/>
      <c r="V237" s="32"/>
      <c r="W237" s="32"/>
      <c r="X237" s="32"/>
      <c r="Y237" s="32"/>
      <c r="Z237" s="32"/>
      <c r="AA237" s="32"/>
      <c r="AB237" s="32"/>
      <c r="AC237" s="32"/>
      <c r="AD237" s="32"/>
      <c r="AE237" s="32"/>
      <c r="AR237" s="157" t="s">
        <v>619</v>
      </c>
      <c r="AT237" s="157" t="s">
        <v>131</v>
      </c>
      <c r="AU237" s="157" t="s">
        <v>80</v>
      </c>
      <c r="AY237" s="17" t="s">
        <v>128</v>
      </c>
      <c r="BE237" s="158">
        <f>IF(N237="základní",J237,0)</f>
        <v>0</v>
      </c>
      <c r="BF237" s="158">
        <f>IF(N237="snížená",J237,0)</f>
        <v>0</v>
      </c>
      <c r="BG237" s="158">
        <f>IF(N237="zákl. přenesená",J237,0)</f>
        <v>0</v>
      </c>
      <c r="BH237" s="158">
        <f>IF(N237="sníž. přenesená",J237,0)</f>
        <v>0</v>
      </c>
      <c r="BI237" s="158">
        <f>IF(N237="nulová",J237,0)</f>
        <v>0</v>
      </c>
      <c r="BJ237" s="17" t="s">
        <v>80</v>
      </c>
      <c r="BK237" s="158">
        <f>ROUND(I237*H237,2)</f>
        <v>0</v>
      </c>
      <c r="BL237" s="17" t="s">
        <v>619</v>
      </c>
      <c r="BM237" s="157" t="s">
        <v>786</v>
      </c>
    </row>
    <row r="238" spans="2:51" s="15" customFormat="1" ht="11.25">
      <c r="B238" s="192"/>
      <c r="D238" s="160" t="s">
        <v>137</v>
      </c>
      <c r="E238" s="193" t="s">
        <v>1</v>
      </c>
      <c r="F238" s="194" t="s">
        <v>787</v>
      </c>
      <c r="H238" s="193" t="s">
        <v>1</v>
      </c>
      <c r="I238" s="195"/>
      <c r="L238" s="192"/>
      <c r="M238" s="196"/>
      <c r="N238" s="197"/>
      <c r="O238" s="197"/>
      <c r="P238" s="197"/>
      <c r="Q238" s="197"/>
      <c r="R238" s="197"/>
      <c r="S238" s="197"/>
      <c r="T238" s="198"/>
      <c r="AT238" s="193" t="s">
        <v>137</v>
      </c>
      <c r="AU238" s="193" t="s">
        <v>80</v>
      </c>
      <c r="AV238" s="15" t="s">
        <v>80</v>
      </c>
      <c r="AW238" s="15" t="s">
        <v>29</v>
      </c>
      <c r="AX238" s="15" t="s">
        <v>72</v>
      </c>
      <c r="AY238" s="193" t="s">
        <v>128</v>
      </c>
    </row>
    <row r="239" spans="2:51" s="13" customFormat="1" ht="11.25">
      <c r="B239" s="159"/>
      <c r="D239" s="160" t="s">
        <v>137</v>
      </c>
      <c r="E239" s="161" t="s">
        <v>1</v>
      </c>
      <c r="F239" s="162" t="s">
        <v>788</v>
      </c>
      <c r="H239" s="163">
        <v>3.18</v>
      </c>
      <c r="I239" s="164"/>
      <c r="L239" s="159"/>
      <c r="M239" s="165"/>
      <c r="N239" s="166"/>
      <c r="O239" s="166"/>
      <c r="P239" s="166"/>
      <c r="Q239" s="166"/>
      <c r="R239" s="166"/>
      <c r="S239" s="166"/>
      <c r="T239" s="167"/>
      <c r="AT239" s="161" t="s">
        <v>137</v>
      </c>
      <c r="AU239" s="161" t="s">
        <v>80</v>
      </c>
      <c r="AV239" s="13" t="s">
        <v>82</v>
      </c>
      <c r="AW239" s="13" t="s">
        <v>29</v>
      </c>
      <c r="AX239" s="13" t="s">
        <v>72</v>
      </c>
      <c r="AY239" s="161" t="s">
        <v>128</v>
      </c>
    </row>
    <row r="240" spans="2:51" s="14" customFormat="1" ht="11.25">
      <c r="B240" s="184"/>
      <c r="D240" s="160" t="s">
        <v>137</v>
      </c>
      <c r="E240" s="185" t="s">
        <v>1</v>
      </c>
      <c r="F240" s="186" t="s">
        <v>594</v>
      </c>
      <c r="H240" s="187">
        <v>3.18</v>
      </c>
      <c r="I240" s="188"/>
      <c r="L240" s="184"/>
      <c r="M240" s="189"/>
      <c r="N240" s="190"/>
      <c r="O240" s="190"/>
      <c r="P240" s="190"/>
      <c r="Q240" s="190"/>
      <c r="R240" s="190"/>
      <c r="S240" s="190"/>
      <c r="T240" s="191"/>
      <c r="AT240" s="185" t="s">
        <v>137</v>
      </c>
      <c r="AU240" s="185" t="s">
        <v>80</v>
      </c>
      <c r="AV240" s="14" t="s">
        <v>135</v>
      </c>
      <c r="AW240" s="14" t="s">
        <v>29</v>
      </c>
      <c r="AX240" s="14" t="s">
        <v>80</v>
      </c>
      <c r="AY240" s="185" t="s">
        <v>128</v>
      </c>
    </row>
    <row r="241" spans="2:63" s="12" customFormat="1" ht="25.9" customHeight="1">
      <c r="B241" s="131"/>
      <c r="D241" s="132" t="s">
        <v>71</v>
      </c>
      <c r="E241" s="133" t="s">
        <v>352</v>
      </c>
      <c r="F241" s="133" t="s">
        <v>353</v>
      </c>
      <c r="I241" s="134"/>
      <c r="J241" s="135">
        <f>BK241</f>
        <v>0</v>
      </c>
      <c r="L241" s="131"/>
      <c r="M241" s="136"/>
      <c r="N241" s="137"/>
      <c r="O241" s="137"/>
      <c r="P241" s="138">
        <f>P242</f>
        <v>0</v>
      </c>
      <c r="Q241" s="137"/>
      <c r="R241" s="138">
        <f>R242</f>
        <v>0</v>
      </c>
      <c r="S241" s="137"/>
      <c r="T241" s="139">
        <f>T242</f>
        <v>0</v>
      </c>
      <c r="AR241" s="132" t="s">
        <v>129</v>
      </c>
      <c r="AT241" s="140" t="s">
        <v>71</v>
      </c>
      <c r="AU241" s="140" t="s">
        <v>72</v>
      </c>
      <c r="AY241" s="132" t="s">
        <v>128</v>
      </c>
      <c r="BK241" s="141">
        <f>BK242</f>
        <v>0</v>
      </c>
    </row>
    <row r="242" spans="1:65" s="2" customFormat="1" ht="24.2" customHeight="1">
      <c r="A242" s="32"/>
      <c r="B242" s="144"/>
      <c r="C242" s="145" t="s">
        <v>307</v>
      </c>
      <c r="D242" s="145" t="s">
        <v>131</v>
      </c>
      <c r="E242" s="146" t="s">
        <v>789</v>
      </c>
      <c r="F242" s="147" t="s">
        <v>790</v>
      </c>
      <c r="G242" s="148" t="s">
        <v>791</v>
      </c>
      <c r="H242" s="149">
        <v>1</v>
      </c>
      <c r="I242" s="150"/>
      <c r="J242" s="151">
        <f>ROUND(I242*H242,2)</f>
        <v>0</v>
      </c>
      <c r="K242" s="152"/>
      <c r="L242" s="33"/>
      <c r="M242" s="179" t="s">
        <v>1</v>
      </c>
      <c r="N242" s="180" t="s">
        <v>37</v>
      </c>
      <c r="O242" s="181"/>
      <c r="P242" s="182">
        <f>O242*H242</f>
        <v>0</v>
      </c>
      <c r="Q242" s="182">
        <v>0</v>
      </c>
      <c r="R242" s="182">
        <f>Q242*H242</f>
        <v>0</v>
      </c>
      <c r="S242" s="182">
        <v>0</v>
      </c>
      <c r="T242" s="183">
        <f>S242*H242</f>
        <v>0</v>
      </c>
      <c r="U242" s="32"/>
      <c r="V242" s="32"/>
      <c r="W242" s="32"/>
      <c r="X242" s="32"/>
      <c r="Y242" s="32"/>
      <c r="Z242" s="32"/>
      <c r="AA242" s="32"/>
      <c r="AB242" s="32"/>
      <c r="AC242" s="32"/>
      <c r="AD242" s="32"/>
      <c r="AE242" s="32"/>
      <c r="AR242" s="157" t="s">
        <v>135</v>
      </c>
      <c r="AT242" s="157" t="s">
        <v>131</v>
      </c>
      <c r="AU242" s="157" t="s">
        <v>80</v>
      </c>
      <c r="AY242" s="17" t="s">
        <v>128</v>
      </c>
      <c r="BE242" s="158">
        <f>IF(N242="základní",J242,0)</f>
        <v>0</v>
      </c>
      <c r="BF242" s="158">
        <f>IF(N242="snížená",J242,0)</f>
        <v>0</v>
      </c>
      <c r="BG242" s="158">
        <f>IF(N242="zákl. přenesená",J242,0)</f>
        <v>0</v>
      </c>
      <c r="BH242" s="158">
        <f>IF(N242="sníž. přenesená",J242,0)</f>
        <v>0</v>
      </c>
      <c r="BI242" s="158">
        <f>IF(N242="nulová",J242,0)</f>
        <v>0</v>
      </c>
      <c r="BJ242" s="17" t="s">
        <v>80</v>
      </c>
      <c r="BK242" s="158">
        <f>ROUND(I242*H242,2)</f>
        <v>0</v>
      </c>
      <c r="BL242" s="17" t="s">
        <v>135</v>
      </c>
      <c r="BM242" s="157" t="s">
        <v>792</v>
      </c>
    </row>
    <row r="243" spans="1:31" s="2" customFormat="1" ht="6.95" customHeight="1">
      <c r="A243" s="32"/>
      <c r="B243" s="47"/>
      <c r="C243" s="48"/>
      <c r="D243" s="48"/>
      <c r="E243" s="48"/>
      <c r="F243" s="48"/>
      <c r="G243" s="48"/>
      <c r="H243" s="48"/>
      <c r="I243" s="48"/>
      <c r="J243" s="48"/>
      <c r="K243" s="48"/>
      <c r="L243" s="33"/>
      <c r="M243" s="32"/>
      <c r="O243" s="32"/>
      <c r="P243" s="32"/>
      <c r="Q243" s="32"/>
      <c r="R243" s="32"/>
      <c r="S243" s="32"/>
      <c r="T243" s="32"/>
      <c r="U243" s="32"/>
      <c r="V243" s="32"/>
      <c r="W243" s="32"/>
      <c r="X243" s="32"/>
      <c r="Y243" s="32"/>
      <c r="Z243" s="32"/>
      <c r="AA243" s="32"/>
      <c r="AB243" s="32"/>
      <c r="AC243" s="32"/>
      <c r="AD243" s="32"/>
      <c r="AE243" s="32"/>
    </row>
  </sheetData>
  <autoFilter ref="C122:K242"/>
  <mergeCells count="9">
    <mergeCell ref="E87:H87"/>
    <mergeCell ref="E113:H113"/>
    <mergeCell ref="E115:H115"/>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5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40" t="s">
        <v>5</v>
      </c>
      <c r="M2" s="225"/>
      <c r="N2" s="225"/>
      <c r="O2" s="225"/>
      <c r="P2" s="225"/>
      <c r="Q2" s="225"/>
      <c r="R2" s="225"/>
      <c r="S2" s="225"/>
      <c r="T2" s="225"/>
      <c r="U2" s="225"/>
      <c r="V2" s="225"/>
      <c r="AT2" s="17" t="s">
        <v>94</v>
      </c>
    </row>
    <row r="3" spans="2:46" s="1" customFormat="1" ht="6.95" customHeight="1">
      <c r="B3" s="18"/>
      <c r="C3" s="19"/>
      <c r="D3" s="19"/>
      <c r="E3" s="19"/>
      <c r="F3" s="19"/>
      <c r="G3" s="19"/>
      <c r="H3" s="19"/>
      <c r="I3" s="19"/>
      <c r="J3" s="19"/>
      <c r="K3" s="19"/>
      <c r="L3" s="20"/>
      <c r="AT3" s="17" t="s">
        <v>82</v>
      </c>
    </row>
    <row r="4" spans="2:46" s="1" customFormat="1" ht="24.95" customHeight="1">
      <c r="B4" s="20"/>
      <c r="D4" s="21" t="s">
        <v>101</v>
      </c>
      <c r="L4" s="20"/>
      <c r="M4" s="93" t="s">
        <v>10</v>
      </c>
      <c r="AT4" s="17" t="s">
        <v>3</v>
      </c>
    </row>
    <row r="5" spans="2:12" s="1" customFormat="1" ht="6.95" customHeight="1">
      <c r="B5" s="20"/>
      <c r="L5" s="20"/>
    </row>
    <row r="6" spans="2:12" s="1" customFormat="1" ht="12" customHeight="1">
      <c r="B6" s="20"/>
      <c r="D6" s="27" t="s">
        <v>16</v>
      </c>
      <c r="L6" s="20"/>
    </row>
    <row r="7" spans="2:12" s="1" customFormat="1" ht="16.5" customHeight="1">
      <c r="B7" s="20"/>
      <c r="E7" s="241" t="str">
        <f>'Rekapitulace stavby'!K6</f>
        <v>Oprava trati v úseku Luka nad Jihavou-Jihlava, II.etapa</v>
      </c>
      <c r="F7" s="242"/>
      <c r="G7" s="242"/>
      <c r="H7" s="242"/>
      <c r="L7" s="20"/>
    </row>
    <row r="8" spans="1:31" s="2" customFormat="1" ht="12" customHeight="1">
      <c r="A8" s="32"/>
      <c r="B8" s="33"/>
      <c r="C8" s="32"/>
      <c r="D8" s="27" t="s">
        <v>102</v>
      </c>
      <c r="E8" s="32"/>
      <c r="F8" s="32"/>
      <c r="G8" s="32"/>
      <c r="H8" s="32"/>
      <c r="I8" s="32"/>
      <c r="J8" s="32"/>
      <c r="K8" s="32"/>
      <c r="L8" s="42"/>
      <c r="S8" s="32"/>
      <c r="T8" s="32"/>
      <c r="U8" s="32"/>
      <c r="V8" s="32"/>
      <c r="W8" s="32"/>
      <c r="X8" s="32"/>
      <c r="Y8" s="32"/>
      <c r="Z8" s="32"/>
      <c r="AA8" s="32"/>
      <c r="AB8" s="32"/>
      <c r="AC8" s="32"/>
      <c r="AD8" s="32"/>
      <c r="AE8" s="32"/>
    </row>
    <row r="9" spans="1:31" s="2" customFormat="1" ht="30" customHeight="1">
      <c r="A9" s="32"/>
      <c r="B9" s="33"/>
      <c r="C9" s="32"/>
      <c r="D9" s="32"/>
      <c r="E9" s="202" t="s">
        <v>793</v>
      </c>
      <c r="F9" s="243"/>
      <c r="G9" s="243"/>
      <c r="H9" s="243"/>
      <c r="I9" s="32"/>
      <c r="J9" s="32"/>
      <c r="K9" s="32"/>
      <c r="L9" s="42"/>
      <c r="S9" s="32"/>
      <c r="T9" s="32"/>
      <c r="U9" s="32"/>
      <c r="V9" s="32"/>
      <c r="W9" s="32"/>
      <c r="X9" s="32"/>
      <c r="Y9" s="32"/>
      <c r="Z9" s="32"/>
      <c r="AA9" s="32"/>
      <c r="AB9" s="32"/>
      <c r="AC9" s="32"/>
      <c r="AD9" s="32"/>
      <c r="AE9" s="32"/>
    </row>
    <row r="10" spans="1:31" s="2" customFormat="1" ht="11.25">
      <c r="A10" s="32"/>
      <c r="B10" s="33"/>
      <c r="C10" s="32"/>
      <c r="D10" s="32"/>
      <c r="E10" s="32"/>
      <c r="F10" s="32"/>
      <c r="G10" s="32"/>
      <c r="H10" s="32"/>
      <c r="I10" s="32"/>
      <c r="J10" s="32"/>
      <c r="K10" s="32"/>
      <c r="L10" s="42"/>
      <c r="S10" s="32"/>
      <c r="T10" s="32"/>
      <c r="U10" s="32"/>
      <c r="V10" s="32"/>
      <c r="W10" s="32"/>
      <c r="X10" s="32"/>
      <c r="Y10" s="32"/>
      <c r="Z10" s="32"/>
      <c r="AA10" s="32"/>
      <c r="AB10" s="32"/>
      <c r="AC10" s="32"/>
      <c r="AD10" s="32"/>
      <c r="AE10" s="32"/>
    </row>
    <row r="11" spans="1:31" s="2" customFormat="1" ht="12" customHeight="1">
      <c r="A11" s="32"/>
      <c r="B11" s="33"/>
      <c r="C11" s="32"/>
      <c r="D11" s="27" t="s">
        <v>18</v>
      </c>
      <c r="E11" s="32"/>
      <c r="F11" s="25" t="s">
        <v>1</v>
      </c>
      <c r="G11" s="32"/>
      <c r="H11" s="32"/>
      <c r="I11" s="27" t="s">
        <v>19</v>
      </c>
      <c r="J11" s="25" t="s">
        <v>1</v>
      </c>
      <c r="K11" s="32"/>
      <c r="L11" s="42"/>
      <c r="S11" s="32"/>
      <c r="T11" s="32"/>
      <c r="U11" s="32"/>
      <c r="V11" s="32"/>
      <c r="W11" s="32"/>
      <c r="X11" s="32"/>
      <c r="Y11" s="32"/>
      <c r="Z11" s="32"/>
      <c r="AA11" s="32"/>
      <c r="AB11" s="32"/>
      <c r="AC11" s="32"/>
      <c r="AD11" s="32"/>
      <c r="AE11" s="32"/>
    </row>
    <row r="12" spans="1:31" s="2" customFormat="1" ht="12" customHeight="1">
      <c r="A12" s="32"/>
      <c r="B12" s="33"/>
      <c r="C12" s="32"/>
      <c r="D12" s="27" t="s">
        <v>20</v>
      </c>
      <c r="E12" s="32"/>
      <c r="F12" s="25" t="s">
        <v>21</v>
      </c>
      <c r="G12" s="32"/>
      <c r="H12" s="32"/>
      <c r="I12" s="27" t="s">
        <v>22</v>
      </c>
      <c r="J12" s="55" t="str">
        <f>'Rekapitulace stavby'!AN8</f>
        <v>Vyplň údaj</v>
      </c>
      <c r="K12" s="32"/>
      <c r="L12" s="42"/>
      <c r="S12" s="32"/>
      <c r="T12" s="32"/>
      <c r="U12" s="32"/>
      <c r="V12" s="32"/>
      <c r="W12" s="32"/>
      <c r="X12" s="32"/>
      <c r="Y12" s="32"/>
      <c r="Z12" s="32"/>
      <c r="AA12" s="32"/>
      <c r="AB12" s="32"/>
      <c r="AC12" s="32"/>
      <c r="AD12" s="32"/>
      <c r="AE12" s="32"/>
    </row>
    <row r="13" spans="1:31" s="2" customFormat="1" ht="10.9" customHeight="1">
      <c r="A13" s="32"/>
      <c r="B13" s="33"/>
      <c r="C13" s="32"/>
      <c r="D13" s="32"/>
      <c r="E13" s="32"/>
      <c r="F13" s="32"/>
      <c r="G13" s="32"/>
      <c r="H13" s="32"/>
      <c r="I13" s="32"/>
      <c r="J13" s="32"/>
      <c r="K13" s="32"/>
      <c r="L13" s="42"/>
      <c r="S13" s="32"/>
      <c r="T13" s="32"/>
      <c r="U13" s="32"/>
      <c r="V13" s="32"/>
      <c r="W13" s="32"/>
      <c r="X13" s="32"/>
      <c r="Y13" s="32"/>
      <c r="Z13" s="32"/>
      <c r="AA13" s="32"/>
      <c r="AB13" s="32"/>
      <c r="AC13" s="32"/>
      <c r="AD13" s="32"/>
      <c r="AE13" s="32"/>
    </row>
    <row r="14" spans="1:31" s="2" customFormat="1" ht="12" customHeight="1">
      <c r="A14" s="32"/>
      <c r="B14" s="33"/>
      <c r="C14" s="32"/>
      <c r="D14" s="27" t="s">
        <v>23</v>
      </c>
      <c r="E14" s="32"/>
      <c r="F14" s="32"/>
      <c r="G14" s="32"/>
      <c r="H14" s="32"/>
      <c r="I14" s="27" t="s">
        <v>24</v>
      </c>
      <c r="J14" s="25" t="str">
        <f>IF('Rekapitulace stavby'!AN10="","",'Rekapitulace stavby'!AN10)</f>
        <v/>
      </c>
      <c r="K14" s="32"/>
      <c r="L14" s="42"/>
      <c r="S14" s="32"/>
      <c r="T14" s="32"/>
      <c r="U14" s="32"/>
      <c r="V14" s="32"/>
      <c r="W14" s="32"/>
      <c r="X14" s="32"/>
      <c r="Y14" s="32"/>
      <c r="Z14" s="32"/>
      <c r="AA14" s="32"/>
      <c r="AB14" s="32"/>
      <c r="AC14" s="32"/>
      <c r="AD14" s="32"/>
      <c r="AE14" s="32"/>
    </row>
    <row r="15" spans="1:31" s="2" customFormat="1" ht="18" customHeight="1">
      <c r="A15" s="32"/>
      <c r="B15" s="33"/>
      <c r="C15" s="32"/>
      <c r="D15" s="32"/>
      <c r="E15" s="25" t="str">
        <f>IF('Rekapitulace stavby'!E11="","",'Rekapitulace stavby'!E11)</f>
        <v xml:space="preserve"> </v>
      </c>
      <c r="F15" s="32"/>
      <c r="G15" s="32"/>
      <c r="H15" s="32"/>
      <c r="I15" s="27" t="s">
        <v>25</v>
      </c>
      <c r="J15" s="25" t="str">
        <f>IF('Rekapitulace stavby'!AN11="","",'Rekapitulace stavby'!AN11)</f>
        <v/>
      </c>
      <c r="K15" s="32"/>
      <c r="L15" s="42"/>
      <c r="S15" s="32"/>
      <c r="T15" s="32"/>
      <c r="U15" s="32"/>
      <c r="V15" s="32"/>
      <c r="W15" s="32"/>
      <c r="X15" s="32"/>
      <c r="Y15" s="32"/>
      <c r="Z15" s="32"/>
      <c r="AA15" s="32"/>
      <c r="AB15" s="32"/>
      <c r="AC15" s="32"/>
      <c r="AD15" s="32"/>
      <c r="AE15" s="32"/>
    </row>
    <row r="16" spans="1:31" s="2" customFormat="1" ht="6.95" customHeight="1">
      <c r="A16" s="32"/>
      <c r="B16" s="33"/>
      <c r="C16" s="32"/>
      <c r="D16" s="32"/>
      <c r="E16" s="32"/>
      <c r="F16" s="32"/>
      <c r="G16" s="32"/>
      <c r="H16" s="32"/>
      <c r="I16" s="32"/>
      <c r="J16" s="32"/>
      <c r="K16" s="32"/>
      <c r="L16" s="42"/>
      <c r="S16" s="32"/>
      <c r="T16" s="32"/>
      <c r="U16" s="32"/>
      <c r="V16" s="32"/>
      <c r="W16" s="32"/>
      <c r="X16" s="32"/>
      <c r="Y16" s="32"/>
      <c r="Z16" s="32"/>
      <c r="AA16" s="32"/>
      <c r="AB16" s="32"/>
      <c r="AC16" s="32"/>
      <c r="AD16" s="32"/>
      <c r="AE16" s="32"/>
    </row>
    <row r="17" spans="1:31" s="2" customFormat="1" ht="12" customHeight="1">
      <c r="A17" s="32"/>
      <c r="B17" s="33"/>
      <c r="C17" s="32"/>
      <c r="D17" s="27" t="s">
        <v>26</v>
      </c>
      <c r="E17" s="32"/>
      <c r="F17" s="32"/>
      <c r="G17" s="32"/>
      <c r="H17" s="32"/>
      <c r="I17" s="27" t="s">
        <v>24</v>
      </c>
      <c r="J17" s="28" t="str">
        <f>'Rekapitulace stavby'!AN13</f>
        <v>Vyplň údaj</v>
      </c>
      <c r="K17" s="32"/>
      <c r="L17" s="42"/>
      <c r="S17" s="32"/>
      <c r="T17" s="32"/>
      <c r="U17" s="32"/>
      <c r="V17" s="32"/>
      <c r="W17" s="32"/>
      <c r="X17" s="32"/>
      <c r="Y17" s="32"/>
      <c r="Z17" s="32"/>
      <c r="AA17" s="32"/>
      <c r="AB17" s="32"/>
      <c r="AC17" s="32"/>
      <c r="AD17" s="32"/>
      <c r="AE17" s="32"/>
    </row>
    <row r="18" spans="1:31" s="2" customFormat="1" ht="18" customHeight="1">
      <c r="A18" s="32"/>
      <c r="B18" s="33"/>
      <c r="C18" s="32"/>
      <c r="D18" s="32"/>
      <c r="E18" s="244" t="str">
        <f>'Rekapitulace stavby'!E14</f>
        <v>Vyplň údaj</v>
      </c>
      <c r="F18" s="224"/>
      <c r="G18" s="224"/>
      <c r="H18" s="224"/>
      <c r="I18" s="27" t="s">
        <v>25</v>
      </c>
      <c r="J18" s="28" t="str">
        <f>'Rekapitulace stavby'!AN14</f>
        <v>Vyplň údaj</v>
      </c>
      <c r="K18" s="32"/>
      <c r="L18" s="42"/>
      <c r="S18" s="32"/>
      <c r="T18" s="32"/>
      <c r="U18" s="32"/>
      <c r="V18" s="32"/>
      <c r="W18" s="32"/>
      <c r="X18" s="32"/>
      <c r="Y18" s="32"/>
      <c r="Z18" s="32"/>
      <c r="AA18" s="32"/>
      <c r="AB18" s="32"/>
      <c r="AC18" s="32"/>
      <c r="AD18" s="32"/>
      <c r="AE18" s="32"/>
    </row>
    <row r="19" spans="1:31" s="2" customFormat="1" ht="6.95" customHeight="1">
      <c r="A19" s="32"/>
      <c r="B19" s="33"/>
      <c r="C19" s="32"/>
      <c r="D19" s="32"/>
      <c r="E19" s="32"/>
      <c r="F19" s="32"/>
      <c r="G19" s="32"/>
      <c r="H19" s="32"/>
      <c r="I19" s="32"/>
      <c r="J19" s="32"/>
      <c r="K19" s="32"/>
      <c r="L19" s="42"/>
      <c r="S19" s="32"/>
      <c r="T19" s="32"/>
      <c r="U19" s="32"/>
      <c r="V19" s="32"/>
      <c r="W19" s="32"/>
      <c r="X19" s="32"/>
      <c r="Y19" s="32"/>
      <c r="Z19" s="32"/>
      <c r="AA19" s="32"/>
      <c r="AB19" s="32"/>
      <c r="AC19" s="32"/>
      <c r="AD19" s="32"/>
      <c r="AE19" s="32"/>
    </row>
    <row r="20" spans="1:31" s="2" customFormat="1" ht="12" customHeight="1">
      <c r="A20" s="32"/>
      <c r="B20" s="33"/>
      <c r="C20" s="32"/>
      <c r="D20" s="27" t="s">
        <v>28</v>
      </c>
      <c r="E20" s="32"/>
      <c r="F20" s="32"/>
      <c r="G20" s="32"/>
      <c r="H20" s="32"/>
      <c r="I20" s="27" t="s">
        <v>24</v>
      </c>
      <c r="J20" s="25" t="str">
        <f>IF('Rekapitulace stavby'!AN16="","",'Rekapitulace stavby'!AN16)</f>
        <v/>
      </c>
      <c r="K20" s="32"/>
      <c r="L20" s="42"/>
      <c r="S20" s="32"/>
      <c r="T20" s="32"/>
      <c r="U20" s="32"/>
      <c r="V20" s="32"/>
      <c r="W20" s="32"/>
      <c r="X20" s="32"/>
      <c r="Y20" s="32"/>
      <c r="Z20" s="32"/>
      <c r="AA20" s="32"/>
      <c r="AB20" s="32"/>
      <c r="AC20" s="32"/>
      <c r="AD20" s="32"/>
      <c r="AE20" s="32"/>
    </row>
    <row r="21" spans="1:31" s="2" customFormat="1" ht="18" customHeight="1">
      <c r="A21" s="32"/>
      <c r="B21" s="33"/>
      <c r="C21" s="32"/>
      <c r="D21" s="32"/>
      <c r="E21" s="25" t="str">
        <f>IF('Rekapitulace stavby'!E17="","",'Rekapitulace stavby'!E17)</f>
        <v xml:space="preserve"> </v>
      </c>
      <c r="F21" s="32"/>
      <c r="G21" s="32"/>
      <c r="H21" s="32"/>
      <c r="I21" s="27" t="s">
        <v>25</v>
      </c>
      <c r="J21" s="25" t="str">
        <f>IF('Rekapitulace stavby'!AN17="","",'Rekapitulace stavby'!AN17)</f>
        <v/>
      </c>
      <c r="K21" s="32"/>
      <c r="L21" s="42"/>
      <c r="S21" s="32"/>
      <c r="T21" s="32"/>
      <c r="U21" s="32"/>
      <c r="V21" s="32"/>
      <c r="W21" s="32"/>
      <c r="X21" s="32"/>
      <c r="Y21" s="32"/>
      <c r="Z21" s="32"/>
      <c r="AA21" s="32"/>
      <c r="AB21" s="32"/>
      <c r="AC21" s="32"/>
      <c r="AD21" s="32"/>
      <c r="AE21" s="32"/>
    </row>
    <row r="22" spans="1:31" s="2" customFormat="1" ht="6.95" customHeight="1">
      <c r="A22" s="32"/>
      <c r="B22" s="33"/>
      <c r="C22" s="32"/>
      <c r="D22" s="32"/>
      <c r="E22" s="32"/>
      <c r="F22" s="32"/>
      <c r="G22" s="32"/>
      <c r="H22" s="32"/>
      <c r="I22" s="32"/>
      <c r="J22" s="32"/>
      <c r="K22" s="32"/>
      <c r="L22" s="42"/>
      <c r="S22" s="32"/>
      <c r="T22" s="32"/>
      <c r="U22" s="32"/>
      <c r="V22" s="32"/>
      <c r="W22" s="32"/>
      <c r="X22" s="32"/>
      <c r="Y22" s="32"/>
      <c r="Z22" s="32"/>
      <c r="AA22" s="32"/>
      <c r="AB22" s="32"/>
      <c r="AC22" s="32"/>
      <c r="AD22" s="32"/>
      <c r="AE22" s="32"/>
    </row>
    <row r="23" spans="1:31" s="2" customFormat="1" ht="12" customHeight="1">
      <c r="A23" s="32"/>
      <c r="B23" s="33"/>
      <c r="C23" s="32"/>
      <c r="D23" s="27" t="s">
        <v>30</v>
      </c>
      <c r="E23" s="32"/>
      <c r="F23" s="32"/>
      <c r="G23" s="32"/>
      <c r="H23" s="32"/>
      <c r="I23" s="27" t="s">
        <v>24</v>
      </c>
      <c r="J23" s="25" t="str">
        <f>IF('Rekapitulace stavby'!AN19="","",'Rekapitulace stavby'!AN19)</f>
        <v/>
      </c>
      <c r="K23" s="32"/>
      <c r="L23" s="42"/>
      <c r="S23" s="32"/>
      <c r="T23" s="32"/>
      <c r="U23" s="32"/>
      <c r="V23" s="32"/>
      <c r="W23" s="32"/>
      <c r="X23" s="32"/>
      <c r="Y23" s="32"/>
      <c r="Z23" s="32"/>
      <c r="AA23" s="32"/>
      <c r="AB23" s="32"/>
      <c r="AC23" s="32"/>
      <c r="AD23" s="32"/>
      <c r="AE23" s="32"/>
    </row>
    <row r="24" spans="1:31" s="2" customFormat="1" ht="18" customHeight="1">
      <c r="A24" s="32"/>
      <c r="B24" s="33"/>
      <c r="C24" s="32"/>
      <c r="D24" s="32"/>
      <c r="E24" s="25" t="str">
        <f>IF('Rekapitulace stavby'!E20="","",'Rekapitulace stavby'!E20)</f>
        <v xml:space="preserve"> </v>
      </c>
      <c r="F24" s="32"/>
      <c r="G24" s="32"/>
      <c r="H24" s="32"/>
      <c r="I24" s="27" t="s">
        <v>25</v>
      </c>
      <c r="J24" s="25" t="str">
        <f>IF('Rekapitulace stavby'!AN20="","",'Rekapitulace stavby'!AN20)</f>
        <v/>
      </c>
      <c r="K24" s="32"/>
      <c r="L24" s="42"/>
      <c r="S24" s="32"/>
      <c r="T24" s="32"/>
      <c r="U24" s="32"/>
      <c r="V24" s="32"/>
      <c r="W24" s="32"/>
      <c r="X24" s="32"/>
      <c r="Y24" s="32"/>
      <c r="Z24" s="32"/>
      <c r="AA24" s="32"/>
      <c r="AB24" s="32"/>
      <c r="AC24" s="32"/>
      <c r="AD24" s="32"/>
      <c r="AE24" s="32"/>
    </row>
    <row r="25" spans="1:31" s="2" customFormat="1" ht="6.95" customHeight="1">
      <c r="A25" s="32"/>
      <c r="B25" s="33"/>
      <c r="C25" s="32"/>
      <c r="D25" s="32"/>
      <c r="E25" s="32"/>
      <c r="F25" s="32"/>
      <c r="G25" s="32"/>
      <c r="H25" s="32"/>
      <c r="I25" s="32"/>
      <c r="J25" s="32"/>
      <c r="K25" s="32"/>
      <c r="L25" s="42"/>
      <c r="S25" s="32"/>
      <c r="T25" s="32"/>
      <c r="U25" s="32"/>
      <c r="V25" s="32"/>
      <c r="W25" s="32"/>
      <c r="X25" s="32"/>
      <c r="Y25" s="32"/>
      <c r="Z25" s="32"/>
      <c r="AA25" s="32"/>
      <c r="AB25" s="32"/>
      <c r="AC25" s="32"/>
      <c r="AD25" s="32"/>
      <c r="AE25" s="32"/>
    </row>
    <row r="26" spans="1:31" s="2" customFormat="1" ht="12" customHeight="1">
      <c r="A26" s="32"/>
      <c r="B26" s="33"/>
      <c r="C26" s="32"/>
      <c r="D26" s="27" t="s">
        <v>31</v>
      </c>
      <c r="E26" s="32"/>
      <c r="F26" s="32"/>
      <c r="G26" s="32"/>
      <c r="H26" s="32"/>
      <c r="I26" s="32"/>
      <c r="J26" s="32"/>
      <c r="K26" s="32"/>
      <c r="L26" s="42"/>
      <c r="S26" s="32"/>
      <c r="T26" s="32"/>
      <c r="U26" s="32"/>
      <c r="V26" s="32"/>
      <c r="W26" s="32"/>
      <c r="X26" s="32"/>
      <c r="Y26" s="32"/>
      <c r="Z26" s="32"/>
      <c r="AA26" s="32"/>
      <c r="AB26" s="32"/>
      <c r="AC26" s="32"/>
      <c r="AD26" s="32"/>
      <c r="AE26" s="32"/>
    </row>
    <row r="27" spans="1:31" s="8" customFormat="1" ht="16.5" customHeight="1">
      <c r="A27" s="94"/>
      <c r="B27" s="95"/>
      <c r="C27" s="94"/>
      <c r="D27" s="94"/>
      <c r="E27" s="229" t="s">
        <v>1</v>
      </c>
      <c r="F27" s="229"/>
      <c r="G27" s="229"/>
      <c r="H27" s="229"/>
      <c r="I27" s="94"/>
      <c r="J27" s="94"/>
      <c r="K27" s="94"/>
      <c r="L27" s="96"/>
      <c r="S27" s="94"/>
      <c r="T27" s="94"/>
      <c r="U27" s="94"/>
      <c r="V27" s="94"/>
      <c r="W27" s="94"/>
      <c r="X27" s="94"/>
      <c r="Y27" s="94"/>
      <c r="Z27" s="94"/>
      <c r="AA27" s="94"/>
      <c r="AB27" s="94"/>
      <c r="AC27" s="94"/>
      <c r="AD27" s="94"/>
      <c r="AE27" s="94"/>
    </row>
    <row r="28" spans="1:31" s="2" customFormat="1" ht="6.95" customHeight="1">
      <c r="A28" s="32"/>
      <c r="B28" s="33"/>
      <c r="C28" s="32"/>
      <c r="D28" s="32"/>
      <c r="E28" s="32"/>
      <c r="F28" s="32"/>
      <c r="G28" s="32"/>
      <c r="H28" s="32"/>
      <c r="I28" s="32"/>
      <c r="J28" s="32"/>
      <c r="K28" s="32"/>
      <c r="L28" s="42"/>
      <c r="S28" s="32"/>
      <c r="T28" s="32"/>
      <c r="U28" s="32"/>
      <c r="V28" s="32"/>
      <c r="W28" s="32"/>
      <c r="X28" s="32"/>
      <c r="Y28" s="32"/>
      <c r="Z28" s="32"/>
      <c r="AA28" s="32"/>
      <c r="AB28" s="32"/>
      <c r="AC28" s="32"/>
      <c r="AD28" s="32"/>
      <c r="AE28" s="32"/>
    </row>
    <row r="29" spans="1:31" s="2" customFormat="1" ht="6.95" customHeight="1">
      <c r="A29" s="32"/>
      <c r="B29" s="33"/>
      <c r="C29" s="32"/>
      <c r="D29" s="66"/>
      <c r="E29" s="66"/>
      <c r="F29" s="66"/>
      <c r="G29" s="66"/>
      <c r="H29" s="66"/>
      <c r="I29" s="66"/>
      <c r="J29" s="66"/>
      <c r="K29" s="66"/>
      <c r="L29" s="42"/>
      <c r="S29" s="32"/>
      <c r="T29" s="32"/>
      <c r="U29" s="32"/>
      <c r="V29" s="32"/>
      <c r="W29" s="32"/>
      <c r="X29" s="32"/>
      <c r="Y29" s="32"/>
      <c r="Z29" s="32"/>
      <c r="AA29" s="32"/>
      <c r="AB29" s="32"/>
      <c r="AC29" s="32"/>
      <c r="AD29" s="32"/>
      <c r="AE29" s="32"/>
    </row>
    <row r="30" spans="1:31" s="2" customFormat="1" ht="25.35" customHeight="1">
      <c r="A30" s="32"/>
      <c r="B30" s="33"/>
      <c r="C30" s="32"/>
      <c r="D30" s="97" t="s">
        <v>32</v>
      </c>
      <c r="E30" s="32"/>
      <c r="F30" s="32"/>
      <c r="G30" s="32"/>
      <c r="H30" s="32"/>
      <c r="I30" s="32"/>
      <c r="J30" s="71">
        <f>ROUND(J123,2)</f>
        <v>0</v>
      </c>
      <c r="K30" s="32"/>
      <c r="L30" s="42"/>
      <c r="S30" s="32"/>
      <c r="T30" s="32"/>
      <c r="U30" s="32"/>
      <c r="V30" s="32"/>
      <c r="W30" s="32"/>
      <c r="X30" s="32"/>
      <c r="Y30" s="32"/>
      <c r="Z30" s="32"/>
      <c r="AA30" s="32"/>
      <c r="AB30" s="32"/>
      <c r="AC30" s="32"/>
      <c r="AD30" s="32"/>
      <c r="AE30" s="32"/>
    </row>
    <row r="31" spans="1:31" s="2" customFormat="1" ht="6.95" customHeight="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14.45" customHeight="1">
      <c r="A32" s="32"/>
      <c r="B32" s="33"/>
      <c r="C32" s="32"/>
      <c r="D32" s="32"/>
      <c r="E32" s="32"/>
      <c r="F32" s="36" t="s">
        <v>34</v>
      </c>
      <c r="G32" s="32"/>
      <c r="H32" s="32"/>
      <c r="I32" s="36" t="s">
        <v>33</v>
      </c>
      <c r="J32" s="36" t="s">
        <v>35</v>
      </c>
      <c r="K32" s="32"/>
      <c r="L32" s="42"/>
      <c r="S32" s="32"/>
      <c r="T32" s="32"/>
      <c r="U32" s="32"/>
      <c r="V32" s="32"/>
      <c r="W32" s="32"/>
      <c r="X32" s="32"/>
      <c r="Y32" s="32"/>
      <c r="Z32" s="32"/>
      <c r="AA32" s="32"/>
      <c r="AB32" s="32"/>
      <c r="AC32" s="32"/>
      <c r="AD32" s="32"/>
      <c r="AE32" s="32"/>
    </row>
    <row r="33" spans="1:31" s="2" customFormat="1" ht="14.45" customHeight="1">
      <c r="A33" s="32"/>
      <c r="B33" s="33"/>
      <c r="C33" s="32"/>
      <c r="D33" s="98" t="s">
        <v>36</v>
      </c>
      <c r="E33" s="27" t="s">
        <v>37</v>
      </c>
      <c r="F33" s="99">
        <f>ROUND((SUM(BE123:BE254)),2)</f>
        <v>0</v>
      </c>
      <c r="G33" s="32"/>
      <c r="H33" s="32"/>
      <c r="I33" s="100">
        <v>0.21</v>
      </c>
      <c r="J33" s="99">
        <f>ROUND(((SUM(BE123:BE254))*I33),2)</f>
        <v>0</v>
      </c>
      <c r="K33" s="32"/>
      <c r="L33" s="42"/>
      <c r="S33" s="32"/>
      <c r="T33" s="32"/>
      <c r="U33" s="32"/>
      <c r="V33" s="32"/>
      <c r="W33" s="32"/>
      <c r="X33" s="32"/>
      <c r="Y33" s="32"/>
      <c r="Z33" s="32"/>
      <c r="AA33" s="32"/>
      <c r="AB33" s="32"/>
      <c r="AC33" s="32"/>
      <c r="AD33" s="32"/>
      <c r="AE33" s="32"/>
    </row>
    <row r="34" spans="1:31" s="2" customFormat="1" ht="14.45" customHeight="1">
      <c r="A34" s="32"/>
      <c r="B34" s="33"/>
      <c r="C34" s="32"/>
      <c r="D34" s="32"/>
      <c r="E34" s="27" t="s">
        <v>38</v>
      </c>
      <c r="F34" s="99">
        <f>ROUND((SUM(BF123:BF254)),2)</f>
        <v>0</v>
      </c>
      <c r="G34" s="32"/>
      <c r="H34" s="32"/>
      <c r="I34" s="100">
        <v>0.15</v>
      </c>
      <c r="J34" s="99">
        <f>ROUND(((SUM(BF123:BF254))*I34),2)</f>
        <v>0</v>
      </c>
      <c r="K34" s="32"/>
      <c r="L34" s="42"/>
      <c r="S34" s="32"/>
      <c r="T34" s="32"/>
      <c r="U34" s="32"/>
      <c r="V34" s="32"/>
      <c r="W34" s="32"/>
      <c r="X34" s="32"/>
      <c r="Y34" s="32"/>
      <c r="Z34" s="32"/>
      <c r="AA34" s="32"/>
      <c r="AB34" s="32"/>
      <c r="AC34" s="32"/>
      <c r="AD34" s="32"/>
      <c r="AE34" s="32"/>
    </row>
    <row r="35" spans="1:31" s="2" customFormat="1" ht="14.45" customHeight="1" hidden="1">
      <c r="A35" s="32"/>
      <c r="B35" s="33"/>
      <c r="C35" s="32"/>
      <c r="D35" s="32"/>
      <c r="E35" s="27" t="s">
        <v>39</v>
      </c>
      <c r="F35" s="99">
        <f>ROUND((SUM(BG123:BG254)),2)</f>
        <v>0</v>
      </c>
      <c r="G35" s="32"/>
      <c r="H35" s="32"/>
      <c r="I35" s="100">
        <v>0.21</v>
      </c>
      <c r="J35" s="99">
        <f>0</f>
        <v>0</v>
      </c>
      <c r="K35" s="32"/>
      <c r="L35" s="42"/>
      <c r="S35" s="32"/>
      <c r="T35" s="32"/>
      <c r="U35" s="32"/>
      <c r="V35" s="32"/>
      <c r="W35" s="32"/>
      <c r="X35" s="32"/>
      <c r="Y35" s="32"/>
      <c r="Z35" s="32"/>
      <c r="AA35" s="32"/>
      <c r="AB35" s="32"/>
      <c r="AC35" s="32"/>
      <c r="AD35" s="32"/>
      <c r="AE35" s="32"/>
    </row>
    <row r="36" spans="1:31" s="2" customFormat="1" ht="14.45" customHeight="1" hidden="1">
      <c r="A36" s="32"/>
      <c r="B36" s="33"/>
      <c r="C36" s="32"/>
      <c r="D36" s="32"/>
      <c r="E36" s="27" t="s">
        <v>40</v>
      </c>
      <c r="F36" s="99">
        <f>ROUND((SUM(BH123:BH254)),2)</f>
        <v>0</v>
      </c>
      <c r="G36" s="32"/>
      <c r="H36" s="32"/>
      <c r="I36" s="100">
        <v>0.15</v>
      </c>
      <c r="J36" s="99">
        <f>0</f>
        <v>0</v>
      </c>
      <c r="K36" s="32"/>
      <c r="L36" s="42"/>
      <c r="S36" s="32"/>
      <c r="T36" s="32"/>
      <c r="U36" s="32"/>
      <c r="V36" s="32"/>
      <c r="W36" s="32"/>
      <c r="X36" s="32"/>
      <c r="Y36" s="32"/>
      <c r="Z36" s="32"/>
      <c r="AA36" s="32"/>
      <c r="AB36" s="32"/>
      <c r="AC36" s="32"/>
      <c r="AD36" s="32"/>
      <c r="AE36" s="32"/>
    </row>
    <row r="37" spans="1:31" s="2" customFormat="1" ht="14.45" customHeight="1" hidden="1">
      <c r="A37" s="32"/>
      <c r="B37" s="33"/>
      <c r="C37" s="32"/>
      <c r="D37" s="32"/>
      <c r="E37" s="27" t="s">
        <v>41</v>
      </c>
      <c r="F37" s="99">
        <f>ROUND((SUM(BI123:BI254)),2)</f>
        <v>0</v>
      </c>
      <c r="G37" s="32"/>
      <c r="H37" s="32"/>
      <c r="I37" s="100">
        <v>0</v>
      </c>
      <c r="J37" s="99">
        <f>0</f>
        <v>0</v>
      </c>
      <c r="K37" s="32"/>
      <c r="L37" s="42"/>
      <c r="S37" s="32"/>
      <c r="T37" s="32"/>
      <c r="U37" s="32"/>
      <c r="V37" s="32"/>
      <c r="W37" s="32"/>
      <c r="X37" s="32"/>
      <c r="Y37" s="32"/>
      <c r="Z37" s="32"/>
      <c r="AA37" s="32"/>
      <c r="AB37" s="32"/>
      <c r="AC37" s="32"/>
      <c r="AD37" s="32"/>
      <c r="AE37" s="32"/>
    </row>
    <row r="38" spans="1:31" s="2" customFormat="1" ht="6.95" customHeight="1">
      <c r="A38" s="32"/>
      <c r="B38" s="33"/>
      <c r="C38" s="32"/>
      <c r="D38" s="32"/>
      <c r="E38" s="32"/>
      <c r="F38" s="32"/>
      <c r="G38" s="32"/>
      <c r="H38" s="32"/>
      <c r="I38" s="32"/>
      <c r="J38" s="32"/>
      <c r="K38" s="32"/>
      <c r="L38" s="42"/>
      <c r="S38" s="32"/>
      <c r="T38" s="32"/>
      <c r="U38" s="32"/>
      <c r="V38" s="32"/>
      <c r="W38" s="32"/>
      <c r="X38" s="32"/>
      <c r="Y38" s="32"/>
      <c r="Z38" s="32"/>
      <c r="AA38" s="32"/>
      <c r="AB38" s="32"/>
      <c r="AC38" s="32"/>
      <c r="AD38" s="32"/>
      <c r="AE38" s="32"/>
    </row>
    <row r="39" spans="1:31" s="2" customFormat="1" ht="25.35" customHeight="1">
      <c r="A39" s="32"/>
      <c r="B39" s="33"/>
      <c r="C39" s="101"/>
      <c r="D39" s="102" t="s">
        <v>42</v>
      </c>
      <c r="E39" s="60"/>
      <c r="F39" s="60"/>
      <c r="G39" s="103" t="s">
        <v>43</v>
      </c>
      <c r="H39" s="104" t="s">
        <v>44</v>
      </c>
      <c r="I39" s="60"/>
      <c r="J39" s="105">
        <f>SUM(J30:J37)</f>
        <v>0</v>
      </c>
      <c r="K39" s="106"/>
      <c r="L39" s="42"/>
      <c r="S39" s="32"/>
      <c r="T39" s="32"/>
      <c r="U39" s="32"/>
      <c r="V39" s="32"/>
      <c r="W39" s="32"/>
      <c r="X39" s="32"/>
      <c r="Y39" s="32"/>
      <c r="Z39" s="32"/>
      <c r="AA39" s="32"/>
      <c r="AB39" s="32"/>
      <c r="AC39" s="32"/>
      <c r="AD39" s="32"/>
      <c r="AE39" s="32"/>
    </row>
    <row r="40" spans="1:31" s="2" customFormat="1" ht="14.45" customHeight="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2:12" s="1" customFormat="1" ht="14.45" customHeight="1">
      <c r="B41" s="20"/>
      <c r="L41" s="20"/>
    </row>
    <row r="42" spans="2:12" s="1" customFormat="1" ht="14.45" customHeight="1">
      <c r="B42" s="20"/>
      <c r="L42" s="20"/>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42"/>
      <c r="D50" s="43" t="s">
        <v>45</v>
      </c>
      <c r="E50" s="44"/>
      <c r="F50" s="44"/>
      <c r="G50" s="43" t="s">
        <v>46</v>
      </c>
      <c r="H50" s="44"/>
      <c r="I50" s="44"/>
      <c r="J50" s="44"/>
      <c r="K50" s="44"/>
      <c r="L50" s="4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1:31" s="2" customFormat="1" ht="12">
      <c r="A61" s="32"/>
      <c r="B61" s="33"/>
      <c r="C61" s="32"/>
      <c r="D61" s="45" t="s">
        <v>47</v>
      </c>
      <c r="E61" s="35"/>
      <c r="F61" s="107" t="s">
        <v>48</v>
      </c>
      <c r="G61" s="45" t="s">
        <v>47</v>
      </c>
      <c r="H61" s="35"/>
      <c r="I61" s="35"/>
      <c r="J61" s="108" t="s">
        <v>48</v>
      </c>
      <c r="K61" s="35"/>
      <c r="L61" s="42"/>
      <c r="S61" s="32"/>
      <c r="T61" s="32"/>
      <c r="U61" s="32"/>
      <c r="V61" s="32"/>
      <c r="W61" s="32"/>
      <c r="X61" s="32"/>
      <c r="Y61" s="32"/>
      <c r="Z61" s="32"/>
      <c r="AA61" s="32"/>
      <c r="AB61" s="32"/>
      <c r="AC61" s="32"/>
      <c r="AD61" s="32"/>
      <c r="AE61" s="32"/>
    </row>
    <row r="62" spans="2:12" ht="11.25">
      <c r="B62" s="20"/>
      <c r="L62" s="20"/>
    </row>
    <row r="63" spans="2:12" ht="11.25">
      <c r="B63" s="20"/>
      <c r="L63" s="20"/>
    </row>
    <row r="64" spans="2:12" ht="11.25">
      <c r="B64" s="20"/>
      <c r="L64" s="20"/>
    </row>
    <row r="65" spans="1:31" s="2" customFormat="1" ht="12">
      <c r="A65" s="32"/>
      <c r="B65" s="33"/>
      <c r="C65" s="32"/>
      <c r="D65" s="43" t="s">
        <v>49</v>
      </c>
      <c r="E65" s="46"/>
      <c r="F65" s="46"/>
      <c r="G65" s="43" t="s">
        <v>50</v>
      </c>
      <c r="H65" s="46"/>
      <c r="I65" s="46"/>
      <c r="J65" s="46"/>
      <c r="K65" s="46"/>
      <c r="L65" s="42"/>
      <c r="S65" s="32"/>
      <c r="T65" s="32"/>
      <c r="U65" s="32"/>
      <c r="V65" s="32"/>
      <c r="W65" s="32"/>
      <c r="X65" s="32"/>
      <c r="Y65" s="32"/>
      <c r="Z65" s="32"/>
      <c r="AA65" s="32"/>
      <c r="AB65" s="32"/>
      <c r="AC65" s="32"/>
      <c r="AD65" s="32"/>
      <c r="AE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1:31" s="2" customFormat="1" ht="12">
      <c r="A76" s="32"/>
      <c r="B76" s="33"/>
      <c r="C76" s="32"/>
      <c r="D76" s="45" t="s">
        <v>47</v>
      </c>
      <c r="E76" s="35"/>
      <c r="F76" s="107" t="s">
        <v>48</v>
      </c>
      <c r="G76" s="45" t="s">
        <v>47</v>
      </c>
      <c r="H76" s="35"/>
      <c r="I76" s="35"/>
      <c r="J76" s="108" t="s">
        <v>48</v>
      </c>
      <c r="K76" s="35"/>
      <c r="L76" s="42"/>
      <c r="S76" s="32"/>
      <c r="T76" s="32"/>
      <c r="U76" s="32"/>
      <c r="V76" s="32"/>
      <c r="W76" s="32"/>
      <c r="X76" s="32"/>
      <c r="Y76" s="32"/>
      <c r="Z76" s="32"/>
      <c r="AA76" s="32"/>
      <c r="AB76" s="32"/>
      <c r="AC76" s="32"/>
      <c r="AD76" s="32"/>
      <c r="AE76" s="32"/>
    </row>
    <row r="77" spans="1:31" s="2" customFormat="1" ht="14.45" customHeight="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81" spans="1:31" s="2" customFormat="1" ht="6.95" customHeight="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5" customHeight="1">
      <c r="A82" s="32"/>
      <c r="B82" s="33"/>
      <c r="C82" s="21" t="s">
        <v>104</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5" customHeight="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16.5" customHeight="1">
      <c r="A85" s="32"/>
      <c r="B85" s="33"/>
      <c r="C85" s="32"/>
      <c r="D85" s="32"/>
      <c r="E85" s="241" t="str">
        <f>E7</f>
        <v>Oprava trati v úseku Luka nad Jihavou-Jihlava, II.etapa</v>
      </c>
      <c r="F85" s="242"/>
      <c r="G85" s="242"/>
      <c r="H85" s="242"/>
      <c r="I85" s="32"/>
      <c r="J85" s="32"/>
      <c r="K85" s="32"/>
      <c r="L85" s="42"/>
      <c r="S85" s="32"/>
      <c r="T85" s="32"/>
      <c r="U85" s="32"/>
      <c r="V85" s="32"/>
      <c r="W85" s="32"/>
      <c r="X85" s="32"/>
      <c r="Y85" s="32"/>
      <c r="Z85" s="32"/>
      <c r="AA85" s="32"/>
      <c r="AB85" s="32"/>
      <c r="AC85" s="32"/>
      <c r="AD85" s="32"/>
      <c r="AE85" s="32"/>
    </row>
    <row r="86" spans="1:31" s="2" customFormat="1" ht="12" customHeight="1">
      <c r="A86" s="32"/>
      <c r="B86" s="33"/>
      <c r="C86" s="27" t="s">
        <v>102</v>
      </c>
      <c r="D86" s="32"/>
      <c r="E86" s="32"/>
      <c r="F86" s="32"/>
      <c r="G86" s="32"/>
      <c r="H86" s="32"/>
      <c r="I86" s="32"/>
      <c r="J86" s="32"/>
      <c r="K86" s="32"/>
      <c r="L86" s="42"/>
      <c r="S86" s="32"/>
      <c r="T86" s="32"/>
      <c r="U86" s="32"/>
      <c r="V86" s="32"/>
      <c r="W86" s="32"/>
      <c r="X86" s="32"/>
      <c r="Y86" s="32"/>
      <c r="Z86" s="32"/>
      <c r="AA86" s="32"/>
      <c r="AB86" s="32"/>
      <c r="AC86" s="32"/>
      <c r="AD86" s="32"/>
      <c r="AE86" s="32"/>
    </row>
    <row r="87" spans="1:31" s="2" customFormat="1" ht="30" customHeight="1">
      <c r="A87" s="32"/>
      <c r="B87" s="33"/>
      <c r="C87" s="32"/>
      <c r="D87" s="32"/>
      <c r="E87" s="202" t="str">
        <f>E9</f>
        <v>2023-9-5 - SO 01-13-02 Železniční přejezd P3672 v ev. km 196,896</v>
      </c>
      <c r="F87" s="243"/>
      <c r="G87" s="243"/>
      <c r="H87" s="243"/>
      <c r="I87" s="32"/>
      <c r="J87" s="32"/>
      <c r="K87" s="32"/>
      <c r="L87" s="42"/>
      <c r="S87" s="32"/>
      <c r="T87" s="32"/>
      <c r="U87" s="32"/>
      <c r="V87" s="32"/>
      <c r="W87" s="32"/>
      <c r="X87" s="32"/>
      <c r="Y87" s="32"/>
      <c r="Z87" s="32"/>
      <c r="AA87" s="32"/>
      <c r="AB87" s="32"/>
      <c r="AC87" s="32"/>
      <c r="AD87" s="32"/>
      <c r="AE87" s="32"/>
    </row>
    <row r="88" spans="1:31" s="2" customFormat="1" ht="6.95" customHeight="1">
      <c r="A88" s="32"/>
      <c r="B88" s="33"/>
      <c r="C88" s="32"/>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12" customHeight="1">
      <c r="A89" s="32"/>
      <c r="B89" s="33"/>
      <c r="C89" s="27" t="s">
        <v>20</v>
      </c>
      <c r="D89" s="32"/>
      <c r="E89" s="32"/>
      <c r="F89" s="25" t="str">
        <f>F12</f>
        <v xml:space="preserve"> </v>
      </c>
      <c r="G89" s="32"/>
      <c r="H89" s="32"/>
      <c r="I89" s="27" t="s">
        <v>22</v>
      </c>
      <c r="J89" s="55" t="str">
        <f>IF(J12="","",J12)</f>
        <v>Vyplň údaj</v>
      </c>
      <c r="K89" s="32"/>
      <c r="L89" s="42"/>
      <c r="S89" s="32"/>
      <c r="T89" s="32"/>
      <c r="U89" s="32"/>
      <c r="V89" s="32"/>
      <c r="W89" s="32"/>
      <c r="X89" s="32"/>
      <c r="Y89" s="32"/>
      <c r="Z89" s="32"/>
      <c r="AA89" s="32"/>
      <c r="AB89" s="32"/>
      <c r="AC89" s="32"/>
      <c r="AD89" s="32"/>
      <c r="AE89" s="32"/>
    </row>
    <row r="90" spans="1:31" s="2" customFormat="1" ht="6.95" customHeight="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15.2" customHeight="1">
      <c r="A91" s="32"/>
      <c r="B91" s="33"/>
      <c r="C91" s="27" t="s">
        <v>23</v>
      </c>
      <c r="D91" s="32"/>
      <c r="E91" s="32"/>
      <c r="F91" s="25" t="str">
        <f>E15</f>
        <v xml:space="preserve"> </v>
      </c>
      <c r="G91" s="32"/>
      <c r="H91" s="32"/>
      <c r="I91" s="27" t="s">
        <v>28</v>
      </c>
      <c r="J91" s="30" t="str">
        <f>E21</f>
        <v xml:space="preserve"> </v>
      </c>
      <c r="K91" s="32"/>
      <c r="L91" s="42"/>
      <c r="S91" s="32"/>
      <c r="T91" s="32"/>
      <c r="U91" s="32"/>
      <c r="V91" s="32"/>
      <c r="W91" s="32"/>
      <c r="X91" s="32"/>
      <c r="Y91" s="32"/>
      <c r="Z91" s="32"/>
      <c r="AA91" s="32"/>
      <c r="AB91" s="32"/>
      <c r="AC91" s="32"/>
      <c r="AD91" s="32"/>
      <c r="AE91" s="32"/>
    </row>
    <row r="92" spans="1:31" s="2" customFormat="1" ht="15.2" customHeight="1">
      <c r="A92" s="32"/>
      <c r="B92" s="33"/>
      <c r="C92" s="27" t="s">
        <v>26</v>
      </c>
      <c r="D92" s="32"/>
      <c r="E92" s="32"/>
      <c r="F92" s="25" t="str">
        <f>IF(E18="","",E18)</f>
        <v>Vyplň údaj</v>
      </c>
      <c r="G92" s="32"/>
      <c r="H92" s="32"/>
      <c r="I92" s="27" t="s">
        <v>30</v>
      </c>
      <c r="J92" s="30" t="str">
        <f>E24</f>
        <v xml:space="preserve"> </v>
      </c>
      <c r="K92" s="32"/>
      <c r="L92" s="42"/>
      <c r="S92" s="32"/>
      <c r="T92" s="32"/>
      <c r="U92" s="32"/>
      <c r="V92" s="32"/>
      <c r="W92" s="32"/>
      <c r="X92" s="32"/>
      <c r="Y92" s="32"/>
      <c r="Z92" s="32"/>
      <c r="AA92" s="32"/>
      <c r="AB92" s="32"/>
      <c r="AC92" s="32"/>
      <c r="AD92" s="32"/>
      <c r="AE92" s="32"/>
    </row>
    <row r="93" spans="1:31" s="2" customFormat="1" ht="10.35" customHeight="1">
      <c r="A93" s="32"/>
      <c r="B93" s="33"/>
      <c r="C93" s="32"/>
      <c r="D93" s="32"/>
      <c r="E93" s="32"/>
      <c r="F93" s="32"/>
      <c r="G93" s="32"/>
      <c r="H93" s="32"/>
      <c r="I93" s="32"/>
      <c r="J93" s="32"/>
      <c r="K93" s="32"/>
      <c r="L93" s="42"/>
      <c r="S93" s="32"/>
      <c r="T93" s="32"/>
      <c r="U93" s="32"/>
      <c r="V93" s="32"/>
      <c r="W93" s="32"/>
      <c r="X93" s="32"/>
      <c r="Y93" s="32"/>
      <c r="Z93" s="32"/>
      <c r="AA93" s="32"/>
      <c r="AB93" s="32"/>
      <c r="AC93" s="32"/>
      <c r="AD93" s="32"/>
      <c r="AE93" s="32"/>
    </row>
    <row r="94" spans="1:31" s="2" customFormat="1" ht="29.25" customHeight="1">
      <c r="A94" s="32"/>
      <c r="B94" s="33"/>
      <c r="C94" s="109" t="s">
        <v>105</v>
      </c>
      <c r="D94" s="101"/>
      <c r="E94" s="101"/>
      <c r="F94" s="101"/>
      <c r="G94" s="101"/>
      <c r="H94" s="101"/>
      <c r="I94" s="101"/>
      <c r="J94" s="110" t="s">
        <v>106</v>
      </c>
      <c r="K94" s="101"/>
      <c r="L94" s="42"/>
      <c r="S94" s="32"/>
      <c r="T94" s="32"/>
      <c r="U94" s="32"/>
      <c r="V94" s="32"/>
      <c r="W94" s="32"/>
      <c r="X94" s="32"/>
      <c r="Y94" s="32"/>
      <c r="Z94" s="32"/>
      <c r="AA94" s="32"/>
      <c r="AB94" s="32"/>
      <c r="AC94" s="32"/>
      <c r="AD94" s="32"/>
      <c r="AE94" s="32"/>
    </row>
    <row r="95" spans="1:31" s="2" customFormat="1" ht="10.35" customHeight="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47" s="2" customFormat="1" ht="22.9" customHeight="1">
      <c r="A96" s="32"/>
      <c r="B96" s="33"/>
      <c r="C96" s="111" t="s">
        <v>107</v>
      </c>
      <c r="D96" s="32"/>
      <c r="E96" s="32"/>
      <c r="F96" s="32"/>
      <c r="G96" s="32"/>
      <c r="H96" s="32"/>
      <c r="I96" s="32"/>
      <c r="J96" s="71">
        <f>J123</f>
        <v>0</v>
      </c>
      <c r="K96" s="32"/>
      <c r="L96" s="42"/>
      <c r="S96" s="32"/>
      <c r="T96" s="32"/>
      <c r="U96" s="32"/>
      <c r="V96" s="32"/>
      <c r="W96" s="32"/>
      <c r="X96" s="32"/>
      <c r="Y96" s="32"/>
      <c r="Z96" s="32"/>
      <c r="AA96" s="32"/>
      <c r="AB96" s="32"/>
      <c r="AC96" s="32"/>
      <c r="AD96" s="32"/>
      <c r="AE96" s="32"/>
      <c r="AU96" s="17" t="s">
        <v>108</v>
      </c>
    </row>
    <row r="97" spans="2:12" s="9" customFormat="1" ht="24.95" customHeight="1">
      <c r="B97" s="112"/>
      <c r="D97" s="113" t="s">
        <v>109</v>
      </c>
      <c r="E97" s="114"/>
      <c r="F97" s="114"/>
      <c r="G97" s="114"/>
      <c r="H97" s="114"/>
      <c r="I97" s="114"/>
      <c r="J97" s="115">
        <f>J124</f>
        <v>0</v>
      </c>
      <c r="L97" s="112"/>
    </row>
    <row r="98" spans="2:12" s="10" customFormat="1" ht="19.9" customHeight="1">
      <c r="B98" s="116"/>
      <c r="D98" s="117" t="s">
        <v>638</v>
      </c>
      <c r="E98" s="118"/>
      <c r="F98" s="118"/>
      <c r="G98" s="118"/>
      <c r="H98" s="118"/>
      <c r="I98" s="118"/>
      <c r="J98" s="119">
        <f>J158</f>
        <v>0</v>
      </c>
      <c r="L98" s="116"/>
    </row>
    <row r="99" spans="2:12" s="10" customFormat="1" ht="19.9" customHeight="1">
      <c r="B99" s="116"/>
      <c r="D99" s="117" t="s">
        <v>110</v>
      </c>
      <c r="E99" s="118"/>
      <c r="F99" s="118"/>
      <c r="G99" s="118"/>
      <c r="H99" s="118"/>
      <c r="I99" s="118"/>
      <c r="J99" s="119">
        <f>J163</f>
        <v>0</v>
      </c>
      <c r="L99" s="116"/>
    </row>
    <row r="100" spans="2:12" s="9" customFormat="1" ht="24.95" customHeight="1">
      <c r="B100" s="112"/>
      <c r="D100" s="113" t="s">
        <v>639</v>
      </c>
      <c r="E100" s="114"/>
      <c r="F100" s="114"/>
      <c r="G100" s="114"/>
      <c r="H100" s="114"/>
      <c r="I100" s="114"/>
      <c r="J100" s="115">
        <f>J200</f>
        <v>0</v>
      </c>
      <c r="L100" s="112"/>
    </row>
    <row r="101" spans="2:12" s="10" customFormat="1" ht="19.9" customHeight="1">
      <c r="B101" s="116"/>
      <c r="D101" s="117" t="s">
        <v>640</v>
      </c>
      <c r="E101" s="118"/>
      <c r="F101" s="118"/>
      <c r="G101" s="118"/>
      <c r="H101" s="118"/>
      <c r="I101" s="118"/>
      <c r="J101" s="119">
        <f>J201</f>
        <v>0</v>
      </c>
      <c r="L101" s="116"/>
    </row>
    <row r="102" spans="2:12" s="9" customFormat="1" ht="24.95" customHeight="1">
      <c r="B102" s="112"/>
      <c r="D102" s="113" t="s">
        <v>111</v>
      </c>
      <c r="E102" s="114"/>
      <c r="F102" s="114"/>
      <c r="G102" s="114"/>
      <c r="H102" s="114"/>
      <c r="I102" s="114"/>
      <c r="J102" s="115">
        <f>J206</f>
        <v>0</v>
      </c>
      <c r="L102" s="112"/>
    </row>
    <row r="103" spans="2:12" s="9" customFormat="1" ht="24.95" customHeight="1">
      <c r="B103" s="112"/>
      <c r="D103" s="113" t="s">
        <v>112</v>
      </c>
      <c r="E103" s="114"/>
      <c r="F103" s="114"/>
      <c r="G103" s="114"/>
      <c r="H103" s="114"/>
      <c r="I103" s="114"/>
      <c r="J103" s="115">
        <f>J253</f>
        <v>0</v>
      </c>
      <c r="L103" s="112"/>
    </row>
    <row r="104" spans="1:31" s="2" customFormat="1" ht="21.75" customHeight="1">
      <c r="A104" s="32"/>
      <c r="B104" s="33"/>
      <c r="C104" s="32"/>
      <c r="D104" s="32"/>
      <c r="E104" s="32"/>
      <c r="F104" s="32"/>
      <c r="G104" s="32"/>
      <c r="H104" s="32"/>
      <c r="I104" s="32"/>
      <c r="J104" s="32"/>
      <c r="K104" s="32"/>
      <c r="L104" s="42"/>
      <c r="S104" s="32"/>
      <c r="T104" s="32"/>
      <c r="U104" s="32"/>
      <c r="V104" s="32"/>
      <c r="W104" s="32"/>
      <c r="X104" s="32"/>
      <c r="Y104" s="32"/>
      <c r="Z104" s="32"/>
      <c r="AA104" s="32"/>
      <c r="AB104" s="32"/>
      <c r="AC104" s="32"/>
      <c r="AD104" s="32"/>
      <c r="AE104" s="32"/>
    </row>
    <row r="105" spans="1:31" s="2" customFormat="1" ht="6.95" customHeight="1">
      <c r="A105" s="32"/>
      <c r="B105" s="47"/>
      <c r="C105" s="48"/>
      <c r="D105" s="48"/>
      <c r="E105" s="48"/>
      <c r="F105" s="48"/>
      <c r="G105" s="48"/>
      <c r="H105" s="48"/>
      <c r="I105" s="48"/>
      <c r="J105" s="48"/>
      <c r="K105" s="48"/>
      <c r="L105" s="42"/>
      <c r="S105" s="32"/>
      <c r="T105" s="32"/>
      <c r="U105" s="32"/>
      <c r="V105" s="32"/>
      <c r="W105" s="32"/>
      <c r="X105" s="32"/>
      <c r="Y105" s="32"/>
      <c r="Z105" s="32"/>
      <c r="AA105" s="32"/>
      <c r="AB105" s="32"/>
      <c r="AC105" s="32"/>
      <c r="AD105" s="32"/>
      <c r="AE105" s="32"/>
    </row>
    <row r="109" spans="1:31" s="2" customFormat="1" ht="6.95" customHeight="1">
      <c r="A109" s="32"/>
      <c r="B109" s="49"/>
      <c r="C109" s="50"/>
      <c r="D109" s="50"/>
      <c r="E109" s="50"/>
      <c r="F109" s="50"/>
      <c r="G109" s="50"/>
      <c r="H109" s="50"/>
      <c r="I109" s="50"/>
      <c r="J109" s="50"/>
      <c r="K109" s="50"/>
      <c r="L109" s="42"/>
      <c r="S109" s="32"/>
      <c r="T109" s="32"/>
      <c r="U109" s="32"/>
      <c r="V109" s="32"/>
      <c r="W109" s="32"/>
      <c r="X109" s="32"/>
      <c r="Y109" s="32"/>
      <c r="Z109" s="32"/>
      <c r="AA109" s="32"/>
      <c r="AB109" s="32"/>
      <c r="AC109" s="32"/>
      <c r="AD109" s="32"/>
      <c r="AE109" s="32"/>
    </row>
    <row r="110" spans="1:31" s="2" customFormat="1" ht="24.95" customHeight="1">
      <c r="A110" s="32"/>
      <c r="B110" s="33"/>
      <c r="C110" s="21" t="s">
        <v>113</v>
      </c>
      <c r="D110" s="32"/>
      <c r="E110" s="32"/>
      <c r="F110" s="32"/>
      <c r="G110" s="32"/>
      <c r="H110" s="32"/>
      <c r="I110" s="32"/>
      <c r="J110" s="32"/>
      <c r="K110" s="32"/>
      <c r="L110" s="42"/>
      <c r="S110" s="32"/>
      <c r="T110" s="32"/>
      <c r="U110" s="32"/>
      <c r="V110" s="32"/>
      <c r="W110" s="32"/>
      <c r="X110" s="32"/>
      <c r="Y110" s="32"/>
      <c r="Z110" s="32"/>
      <c r="AA110" s="32"/>
      <c r="AB110" s="32"/>
      <c r="AC110" s="32"/>
      <c r="AD110" s="32"/>
      <c r="AE110" s="32"/>
    </row>
    <row r="111" spans="1:31" s="2" customFormat="1" ht="6.95" customHeight="1">
      <c r="A111" s="32"/>
      <c r="B111" s="33"/>
      <c r="C111" s="32"/>
      <c r="D111" s="32"/>
      <c r="E111" s="32"/>
      <c r="F111" s="32"/>
      <c r="G111" s="32"/>
      <c r="H111" s="32"/>
      <c r="I111" s="32"/>
      <c r="J111" s="32"/>
      <c r="K111" s="32"/>
      <c r="L111" s="42"/>
      <c r="S111" s="32"/>
      <c r="T111" s="32"/>
      <c r="U111" s="32"/>
      <c r="V111" s="32"/>
      <c r="W111" s="32"/>
      <c r="X111" s="32"/>
      <c r="Y111" s="32"/>
      <c r="Z111" s="32"/>
      <c r="AA111" s="32"/>
      <c r="AB111" s="32"/>
      <c r="AC111" s="32"/>
      <c r="AD111" s="32"/>
      <c r="AE111" s="32"/>
    </row>
    <row r="112" spans="1:31" s="2" customFormat="1" ht="12" customHeight="1">
      <c r="A112" s="32"/>
      <c r="B112" s="33"/>
      <c r="C112" s="27" t="s">
        <v>16</v>
      </c>
      <c r="D112" s="32"/>
      <c r="E112" s="32"/>
      <c r="F112" s="32"/>
      <c r="G112" s="32"/>
      <c r="H112" s="32"/>
      <c r="I112" s="32"/>
      <c r="J112" s="32"/>
      <c r="K112" s="32"/>
      <c r="L112" s="42"/>
      <c r="S112" s="32"/>
      <c r="T112" s="32"/>
      <c r="U112" s="32"/>
      <c r="V112" s="32"/>
      <c r="W112" s="32"/>
      <c r="X112" s="32"/>
      <c r="Y112" s="32"/>
      <c r="Z112" s="32"/>
      <c r="AA112" s="32"/>
      <c r="AB112" s="32"/>
      <c r="AC112" s="32"/>
      <c r="AD112" s="32"/>
      <c r="AE112" s="32"/>
    </row>
    <row r="113" spans="1:31" s="2" customFormat="1" ht="16.5" customHeight="1">
      <c r="A113" s="32"/>
      <c r="B113" s="33"/>
      <c r="C113" s="32"/>
      <c r="D113" s="32"/>
      <c r="E113" s="241" t="str">
        <f>E7</f>
        <v>Oprava trati v úseku Luka nad Jihavou-Jihlava, II.etapa</v>
      </c>
      <c r="F113" s="242"/>
      <c r="G113" s="242"/>
      <c r="H113" s="242"/>
      <c r="I113" s="32"/>
      <c r="J113" s="32"/>
      <c r="K113" s="32"/>
      <c r="L113" s="42"/>
      <c r="S113" s="32"/>
      <c r="T113" s="32"/>
      <c r="U113" s="32"/>
      <c r="V113" s="32"/>
      <c r="W113" s="32"/>
      <c r="X113" s="32"/>
      <c r="Y113" s="32"/>
      <c r="Z113" s="32"/>
      <c r="AA113" s="32"/>
      <c r="AB113" s="32"/>
      <c r="AC113" s="32"/>
      <c r="AD113" s="32"/>
      <c r="AE113" s="32"/>
    </row>
    <row r="114" spans="1:31" s="2" customFormat="1" ht="12" customHeight="1">
      <c r="A114" s="32"/>
      <c r="B114" s="33"/>
      <c r="C114" s="27" t="s">
        <v>102</v>
      </c>
      <c r="D114" s="32"/>
      <c r="E114" s="32"/>
      <c r="F114" s="32"/>
      <c r="G114" s="32"/>
      <c r="H114" s="32"/>
      <c r="I114" s="32"/>
      <c r="J114" s="32"/>
      <c r="K114" s="32"/>
      <c r="L114" s="42"/>
      <c r="S114" s="32"/>
      <c r="T114" s="32"/>
      <c r="U114" s="32"/>
      <c r="V114" s="32"/>
      <c r="W114" s="32"/>
      <c r="X114" s="32"/>
      <c r="Y114" s="32"/>
      <c r="Z114" s="32"/>
      <c r="AA114" s="32"/>
      <c r="AB114" s="32"/>
      <c r="AC114" s="32"/>
      <c r="AD114" s="32"/>
      <c r="AE114" s="32"/>
    </row>
    <row r="115" spans="1:31" s="2" customFormat="1" ht="30" customHeight="1">
      <c r="A115" s="32"/>
      <c r="B115" s="33"/>
      <c r="C115" s="32"/>
      <c r="D115" s="32"/>
      <c r="E115" s="202" t="str">
        <f>E9</f>
        <v>2023-9-5 - SO 01-13-02 Železniční přejezd P3672 v ev. km 196,896</v>
      </c>
      <c r="F115" s="243"/>
      <c r="G115" s="243"/>
      <c r="H115" s="243"/>
      <c r="I115" s="32"/>
      <c r="J115" s="32"/>
      <c r="K115" s="32"/>
      <c r="L115" s="42"/>
      <c r="S115" s="32"/>
      <c r="T115" s="32"/>
      <c r="U115" s="32"/>
      <c r="V115" s="32"/>
      <c r="W115" s="32"/>
      <c r="X115" s="32"/>
      <c r="Y115" s="32"/>
      <c r="Z115" s="32"/>
      <c r="AA115" s="32"/>
      <c r="AB115" s="32"/>
      <c r="AC115" s="32"/>
      <c r="AD115" s="32"/>
      <c r="AE115" s="32"/>
    </row>
    <row r="116" spans="1:31" s="2" customFormat="1" ht="6.95" customHeight="1">
      <c r="A116" s="32"/>
      <c r="B116" s="33"/>
      <c r="C116" s="32"/>
      <c r="D116" s="32"/>
      <c r="E116" s="32"/>
      <c r="F116" s="32"/>
      <c r="G116" s="32"/>
      <c r="H116" s="32"/>
      <c r="I116" s="32"/>
      <c r="J116" s="32"/>
      <c r="K116" s="32"/>
      <c r="L116" s="42"/>
      <c r="S116" s="32"/>
      <c r="T116" s="32"/>
      <c r="U116" s="32"/>
      <c r="V116" s="32"/>
      <c r="W116" s="32"/>
      <c r="X116" s="32"/>
      <c r="Y116" s="32"/>
      <c r="Z116" s="32"/>
      <c r="AA116" s="32"/>
      <c r="AB116" s="32"/>
      <c r="AC116" s="32"/>
      <c r="AD116" s="32"/>
      <c r="AE116" s="32"/>
    </row>
    <row r="117" spans="1:31" s="2" customFormat="1" ht="12" customHeight="1">
      <c r="A117" s="32"/>
      <c r="B117" s="33"/>
      <c r="C117" s="27" t="s">
        <v>20</v>
      </c>
      <c r="D117" s="32"/>
      <c r="E117" s="32"/>
      <c r="F117" s="25" t="str">
        <f>F12</f>
        <v xml:space="preserve"> </v>
      </c>
      <c r="G117" s="32"/>
      <c r="H117" s="32"/>
      <c r="I117" s="27" t="s">
        <v>22</v>
      </c>
      <c r="J117" s="55" t="str">
        <f>IF(J12="","",J12)</f>
        <v>Vyplň údaj</v>
      </c>
      <c r="K117" s="32"/>
      <c r="L117" s="42"/>
      <c r="S117" s="32"/>
      <c r="T117" s="32"/>
      <c r="U117" s="32"/>
      <c r="V117" s="32"/>
      <c r="W117" s="32"/>
      <c r="X117" s="32"/>
      <c r="Y117" s="32"/>
      <c r="Z117" s="32"/>
      <c r="AA117" s="32"/>
      <c r="AB117" s="32"/>
      <c r="AC117" s="32"/>
      <c r="AD117" s="32"/>
      <c r="AE117" s="32"/>
    </row>
    <row r="118" spans="1:31" s="2" customFormat="1" ht="6.95" customHeight="1">
      <c r="A118" s="32"/>
      <c r="B118" s="33"/>
      <c r="C118" s="32"/>
      <c r="D118" s="32"/>
      <c r="E118" s="32"/>
      <c r="F118" s="32"/>
      <c r="G118" s="32"/>
      <c r="H118" s="32"/>
      <c r="I118" s="32"/>
      <c r="J118" s="32"/>
      <c r="K118" s="32"/>
      <c r="L118" s="42"/>
      <c r="S118" s="32"/>
      <c r="T118" s="32"/>
      <c r="U118" s="32"/>
      <c r="V118" s="32"/>
      <c r="W118" s="32"/>
      <c r="X118" s="32"/>
      <c r="Y118" s="32"/>
      <c r="Z118" s="32"/>
      <c r="AA118" s="32"/>
      <c r="AB118" s="32"/>
      <c r="AC118" s="32"/>
      <c r="AD118" s="32"/>
      <c r="AE118" s="32"/>
    </row>
    <row r="119" spans="1:31" s="2" customFormat="1" ht="15.2" customHeight="1">
      <c r="A119" s="32"/>
      <c r="B119" s="33"/>
      <c r="C119" s="27" t="s">
        <v>23</v>
      </c>
      <c r="D119" s="32"/>
      <c r="E119" s="32"/>
      <c r="F119" s="25" t="str">
        <f>E15</f>
        <v xml:space="preserve"> </v>
      </c>
      <c r="G119" s="32"/>
      <c r="H119" s="32"/>
      <c r="I119" s="27" t="s">
        <v>28</v>
      </c>
      <c r="J119" s="30" t="str">
        <f>E21</f>
        <v xml:space="preserve"> </v>
      </c>
      <c r="K119" s="32"/>
      <c r="L119" s="42"/>
      <c r="S119" s="32"/>
      <c r="T119" s="32"/>
      <c r="U119" s="32"/>
      <c r="V119" s="32"/>
      <c r="W119" s="32"/>
      <c r="X119" s="32"/>
      <c r="Y119" s="32"/>
      <c r="Z119" s="32"/>
      <c r="AA119" s="32"/>
      <c r="AB119" s="32"/>
      <c r="AC119" s="32"/>
      <c r="AD119" s="32"/>
      <c r="AE119" s="32"/>
    </row>
    <row r="120" spans="1:31" s="2" customFormat="1" ht="15.2" customHeight="1">
      <c r="A120" s="32"/>
      <c r="B120" s="33"/>
      <c r="C120" s="27" t="s">
        <v>26</v>
      </c>
      <c r="D120" s="32"/>
      <c r="E120" s="32"/>
      <c r="F120" s="25" t="str">
        <f>IF(E18="","",E18)</f>
        <v>Vyplň údaj</v>
      </c>
      <c r="G120" s="32"/>
      <c r="H120" s="32"/>
      <c r="I120" s="27" t="s">
        <v>30</v>
      </c>
      <c r="J120" s="30" t="str">
        <f>E24</f>
        <v xml:space="preserve"> </v>
      </c>
      <c r="K120" s="32"/>
      <c r="L120" s="42"/>
      <c r="S120" s="32"/>
      <c r="T120" s="32"/>
      <c r="U120" s="32"/>
      <c r="V120" s="32"/>
      <c r="W120" s="32"/>
      <c r="X120" s="32"/>
      <c r="Y120" s="32"/>
      <c r="Z120" s="32"/>
      <c r="AA120" s="32"/>
      <c r="AB120" s="32"/>
      <c r="AC120" s="32"/>
      <c r="AD120" s="32"/>
      <c r="AE120" s="32"/>
    </row>
    <row r="121" spans="1:31" s="2" customFormat="1" ht="10.35" customHeight="1">
      <c r="A121" s="32"/>
      <c r="B121" s="33"/>
      <c r="C121" s="32"/>
      <c r="D121" s="32"/>
      <c r="E121" s="32"/>
      <c r="F121" s="32"/>
      <c r="G121" s="32"/>
      <c r="H121" s="32"/>
      <c r="I121" s="32"/>
      <c r="J121" s="32"/>
      <c r="K121" s="32"/>
      <c r="L121" s="42"/>
      <c r="S121" s="32"/>
      <c r="T121" s="32"/>
      <c r="U121" s="32"/>
      <c r="V121" s="32"/>
      <c r="W121" s="32"/>
      <c r="X121" s="32"/>
      <c r="Y121" s="32"/>
      <c r="Z121" s="32"/>
      <c r="AA121" s="32"/>
      <c r="AB121" s="32"/>
      <c r="AC121" s="32"/>
      <c r="AD121" s="32"/>
      <c r="AE121" s="32"/>
    </row>
    <row r="122" spans="1:31" s="11" customFormat="1" ht="29.25" customHeight="1">
      <c r="A122" s="120"/>
      <c r="B122" s="121"/>
      <c r="C122" s="122" t="s">
        <v>114</v>
      </c>
      <c r="D122" s="123" t="s">
        <v>57</v>
      </c>
      <c r="E122" s="123" t="s">
        <v>53</v>
      </c>
      <c r="F122" s="123" t="s">
        <v>54</v>
      </c>
      <c r="G122" s="123" t="s">
        <v>115</v>
      </c>
      <c r="H122" s="123" t="s">
        <v>116</v>
      </c>
      <c r="I122" s="123" t="s">
        <v>117</v>
      </c>
      <c r="J122" s="124" t="s">
        <v>106</v>
      </c>
      <c r="K122" s="125" t="s">
        <v>118</v>
      </c>
      <c r="L122" s="126"/>
      <c r="M122" s="62" t="s">
        <v>1</v>
      </c>
      <c r="N122" s="63" t="s">
        <v>36</v>
      </c>
      <c r="O122" s="63" t="s">
        <v>119</v>
      </c>
      <c r="P122" s="63" t="s">
        <v>120</v>
      </c>
      <c r="Q122" s="63" t="s">
        <v>121</v>
      </c>
      <c r="R122" s="63" t="s">
        <v>122</v>
      </c>
      <c r="S122" s="63" t="s">
        <v>123</v>
      </c>
      <c r="T122" s="64" t="s">
        <v>124</v>
      </c>
      <c r="U122" s="120"/>
      <c r="V122" s="120"/>
      <c r="W122" s="120"/>
      <c r="X122" s="120"/>
      <c r="Y122" s="120"/>
      <c r="Z122" s="120"/>
      <c r="AA122" s="120"/>
      <c r="AB122" s="120"/>
      <c r="AC122" s="120"/>
      <c r="AD122" s="120"/>
      <c r="AE122" s="120"/>
    </row>
    <row r="123" spans="1:63" s="2" customFormat="1" ht="22.9" customHeight="1">
      <c r="A123" s="32"/>
      <c r="B123" s="33"/>
      <c r="C123" s="69" t="s">
        <v>125</v>
      </c>
      <c r="D123" s="32"/>
      <c r="E123" s="32"/>
      <c r="F123" s="32"/>
      <c r="G123" s="32"/>
      <c r="H123" s="32"/>
      <c r="I123" s="32"/>
      <c r="J123" s="127">
        <f>BK123</f>
        <v>0</v>
      </c>
      <c r="K123" s="32"/>
      <c r="L123" s="33"/>
      <c r="M123" s="65"/>
      <c r="N123" s="56"/>
      <c r="O123" s="66"/>
      <c r="P123" s="128">
        <f>P124+P200+P206+P253</f>
        <v>0</v>
      </c>
      <c r="Q123" s="66"/>
      <c r="R123" s="128">
        <f>R124+R200+R206+R253</f>
        <v>0</v>
      </c>
      <c r="S123" s="66"/>
      <c r="T123" s="129">
        <f>T124+T200+T206+T253</f>
        <v>0</v>
      </c>
      <c r="U123" s="32"/>
      <c r="V123" s="32"/>
      <c r="W123" s="32"/>
      <c r="X123" s="32"/>
      <c r="Y123" s="32"/>
      <c r="Z123" s="32"/>
      <c r="AA123" s="32"/>
      <c r="AB123" s="32"/>
      <c r="AC123" s="32"/>
      <c r="AD123" s="32"/>
      <c r="AE123" s="32"/>
      <c r="AT123" s="17" t="s">
        <v>71</v>
      </c>
      <c r="AU123" s="17" t="s">
        <v>108</v>
      </c>
      <c r="BK123" s="130">
        <f>BK124+BK200+BK206+BK253</f>
        <v>0</v>
      </c>
    </row>
    <row r="124" spans="2:63" s="12" customFormat="1" ht="25.9" customHeight="1">
      <c r="B124" s="131"/>
      <c r="D124" s="132" t="s">
        <v>71</v>
      </c>
      <c r="E124" s="133" t="s">
        <v>126</v>
      </c>
      <c r="F124" s="133" t="s">
        <v>127</v>
      </c>
      <c r="I124" s="134"/>
      <c r="J124" s="135">
        <f>BK124</f>
        <v>0</v>
      </c>
      <c r="L124" s="131"/>
      <c r="M124" s="136"/>
      <c r="N124" s="137"/>
      <c r="O124" s="137"/>
      <c r="P124" s="138">
        <f>P125+SUM(P126:P158)+P163</f>
        <v>0</v>
      </c>
      <c r="Q124" s="137"/>
      <c r="R124" s="138">
        <f>R125+SUM(R126:R158)+R163</f>
        <v>0</v>
      </c>
      <c r="S124" s="137"/>
      <c r="T124" s="139">
        <f>T125+SUM(T126:T158)+T163</f>
        <v>0</v>
      </c>
      <c r="AR124" s="132" t="s">
        <v>80</v>
      </c>
      <c r="AT124" s="140" t="s">
        <v>71</v>
      </c>
      <c r="AU124" s="140" t="s">
        <v>72</v>
      </c>
      <c r="AY124" s="132" t="s">
        <v>128</v>
      </c>
      <c r="BK124" s="141">
        <f>BK125+SUM(BK126:BK158)+BK163</f>
        <v>0</v>
      </c>
    </row>
    <row r="125" spans="1:65" s="2" customFormat="1" ht="16.5" customHeight="1">
      <c r="A125" s="32"/>
      <c r="B125" s="144"/>
      <c r="C125" s="168" t="s">
        <v>80</v>
      </c>
      <c r="D125" s="168" t="s">
        <v>261</v>
      </c>
      <c r="E125" s="169" t="s">
        <v>641</v>
      </c>
      <c r="F125" s="170" t="s">
        <v>642</v>
      </c>
      <c r="G125" s="171" t="s">
        <v>226</v>
      </c>
      <c r="H125" s="172">
        <v>3.6</v>
      </c>
      <c r="I125" s="173"/>
      <c r="J125" s="174">
        <f>ROUND(I125*H125,2)</f>
        <v>0</v>
      </c>
      <c r="K125" s="175"/>
      <c r="L125" s="176"/>
      <c r="M125" s="177" t="s">
        <v>1</v>
      </c>
      <c r="N125" s="178" t="s">
        <v>37</v>
      </c>
      <c r="O125" s="58"/>
      <c r="P125" s="155">
        <f>O125*H125</f>
        <v>0</v>
      </c>
      <c r="Q125" s="155">
        <v>0</v>
      </c>
      <c r="R125" s="155">
        <f>Q125*H125</f>
        <v>0</v>
      </c>
      <c r="S125" s="155">
        <v>0</v>
      </c>
      <c r="T125" s="156">
        <f>S125*H125</f>
        <v>0</v>
      </c>
      <c r="U125" s="32"/>
      <c r="V125" s="32"/>
      <c r="W125" s="32"/>
      <c r="X125" s="32"/>
      <c r="Y125" s="32"/>
      <c r="Z125" s="32"/>
      <c r="AA125" s="32"/>
      <c r="AB125" s="32"/>
      <c r="AC125" s="32"/>
      <c r="AD125" s="32"/>
      <c r="AE125" s="32"/>
      <c r="AR125" s="157" t="s">
        <v>168</v>
      </c>
      <c r="AT125" s="157" t="s">
        <v>261</v>
      </c>
      <c r="AU125" s="157" t="s">
        <v>80</v>
      </c>
      <c r="AY125" s="17" t="s">
        <v>128</v>
      </c>
      <c r="BE125" s="158">
        <f>IF(N125="základní",J125,0)</f>
        <v>0</v>
      </c>
      <c r="BF125" s="158">
        <f>IF(N125="snížená",J125,0)</f>
        <v>0</v>
      </c>
      <c r="BG125" s="158">
        <f>IF(N125="zákl. přenesená",J125,0)</f>
        <v>0</v>
      </c>
      <c r="BH125" s="158">
        <f>IF(N125="sníž. přenesená",J125,0)</f>
        <v>0</v>
      </c>
      <c r="BI125" s="158">
        <f>IF(N125="nulová",J125,0)</f>
        <v>0</v>
      </c>
      <c r="BJ125" s="17" t="s">
        <v>80</v>
      </c>
      <c r="BK125" s="158">
        <f>ROUND(I125*H125,2)</f>
        <v>0</v>
      </c>
      <c r="BL125" s="17" t="s">
        <v>135</v>
      </c>
      <c r="BM125" s="157" t="s">
        <v>794</v>
      </c>
    </row>
    <row r="126" spans="1:65" s="2" customFormat="1" ht="16.5" customHeight="1">
      <c r="A126" s="32"/>
      <c r="B126" s="144"/>
      <c r="C126" s="168" t="s">
        <v>82</v>
      </c>
      <c r="D126" s="168" t="s">
        <v>261</v>
      </c>
      <c r="E126" s="169" t="s">
        <v>644</v>
      </c>
      <c r="F126" s="170" t="s">
        <v>645</v>
      </c>
      <c r="G126" s="171" t="s">
        <v>134</v>
      </c>
      <c r="H126" s="172">
        <v>2.2</v>
      </c>
      <c r="I126" s="173"/>
      <c r="J126" s="174">
        <f>ROUND(I126*H126,2)</f>
        <v>0</v>
      </c>
      <c r="K126" s="175"/>
      <c r="L126" s="176"/>
      <c r="M126" s="177" t="s">
        <v>1</v>
      </c>
      <c r="N126" s="178" t="s">
        <v>37</v>
      </c>
      <c r="O126" s="58"/>
      <c r="P126" s="155">
        <f>O126*H126</f>
        <v>0</v>
      </c>
      <c r="Q126" s="155">
        <v>0</v>
      </c>
      <c r="R126" s="155">
        <f>Q126*H126</f>
        <v>0</v>
      </c>
      <c r="S126" s="155">
        <v>0</v>
      </c>
      <c r="T126" s="156">
        <f>S126*H126</f>
        <v>0</v>
      </c>
      <c r="U126" s="32"/>
      <c r="V126" s="32"/>
      <c r="W126" s="32"/>
      <c r="X126" s="32"/>
      <c r="Y126" s="32"/>
      <c r="Z126" s="32"/>
      <c r="AA126" s="32"/>
      <c r="AB126" s="32"/>
      <c r="AC126" s="32"/>
      <c r="AD126" s="32"/>
      <c r="AE126" s="32"/>
      <c r="AR126" s="157" t="s">
        <v>168</v>
      </c>
      <c r="AT126" s="157" t="s">
        <v>261</v>
      </c>
      <c r="AU126" s="157" t="s">
        <v>80</v>
      </c>
      <c r="AY126" s="17" t="s">
        <v>128</v>
      </c>
      <c r="BE126" s="158">
        <f>IF(N126="základní",J126,0)</f>
        <v>0</v>
      </c>
      <c r="BF126" s="158">
        <f>IF(N126="snížená",J126,0)</f>
        <v>0</v>
      </c>
      <c r="BG126" s="158">
        <f>IF(N126="zákl. přenesená",J126,0)</f>
        <v>0</v>
      </c>
      <c r="BH126" s="158">
        <f>IF(N126="sníž. přenesená",J126,0)</f>
        <v>0</v>
      </c>
      <c r="BI126" s="158">
        <f>IF(N126="nulová",J126,0)</f>
        <v>0</v>
      </c>
      <c r="BJ126" s="17" t="s">
        <v>80</v>
      </c>
      <c r="BK126" s="158">
        <f>ROUND(I126*H126,2)</f>
        <v>0</v>
      </c>
      <c r="BL126" s="17" t="s">
        <v>135</v>
      </c>
      <c r="BM126" s="157" t="s">
        <v>795</v>
      </c>
    </row>
    <row r="127" spans="1:65" s="2" customFormat="1" ht="16.5" customHeight="1">
      <c r="A127" s="32"/>
      <c r="B127" s="144"/>
      <c r="C127" s="168" t="s">
        <v>144</v>
      </c>
      <c r="D127" s="168" t="s">
        <v>261</v>
      </c>
      <c r="E127" s="169" t="s">
        <v>647</v>
      </c>
      <c r="F127" s="170" t="s">
        <v>648</v>
      </c>
      <c r="G127" s="171" t="s">
        <v>134</v>
      </c>
      <c r="H127" s="172">
        <v>35</v>
      </c>
      <c r="I127" s="173"/>
      <c r="J127" s="174">
        <f>ROUND(I127*H127,2)</f>
        <v>0</v>
      </c>
      <c r="K127" s="175"/>
      <c r="L127" s="176"/>
      <c r="M127" s="177" t="s">
        <v>1</v>
      </c>
      <c r="N127" s="178" t="s">
        <v>37</v>
      </c>
      <c r="O127" s="58"/>
      <c r="P127" s="155">
        <f>O127*H127</f>
        <v>0</v>
      </c>
      <c r="Q127" s="155">
        <v>0</v>
      </c>
      <c r="R127" s="155">
        <f>Q127*H127</f>
        <v>0</v>
      </c>
      <c r="S127" s="155">
        <v>0</v>
      </c>
      <c r="T127" s="156">
        <f>S127*H127</f>
        <v>0</v>
      </c>
      <c r="U127" s="32"/>
      <c r="V127" s="32"/>
      <c r="W127" s="32"/>
      <c r="X127" s="32"/>
      <c r="Y127" s="32"/>
      <c r="Z127" s="32"/>
      <c r="AA127" s="32"/>
      <c r="AB127" s="32"/>
      <c r="AC127" s="32"/>
      <c r="AD127" s="32"/>
      <c r="AE127" s="32"/>
      <c r="AR127" s="157" t="s">
        <v>168</v>
      </c>
      <c r="AT127" s="157" t="s">
        <v>261</v>
      </c>
      <c r="AU127" s="157" t="s">
        <v>80</v>
      </c>
      <c r="AY127" s="17" t="s">
        <v>128</v>
      </c>
      <c r="BE127" s="158">
        <f>IF(N127="základní",J127,0)</f>
        <v>0</v>
      </c>
      <c r="BF127" s="158">
        <f>IF(N127="snížená",J127,0)</f>
        <v>0</v>
      </c>
      <c r="BG127" s="158">
        <f>IF(N127="zákl. přenesená",J127,0)</f>
        <v>0</v>
      </c>
      <c r="BH127" s="158">
        <f>IF(N127="sníž. přenesená",J127,0)</f>
        <v>0</v>
      </c>
      <c r="BI127" s="158">
        <f>IF(N127="nulová",J127,0)</f>
        <v>0</v>
      </c>
      <c r="BJ127" s="17" t="s">
        <v>80</v>
      </c>
      <c r="BK127" s="158">
        <f>ROUND(I127*H127,2)</f>
        <v>0</v>
      </c>
      <c r="BL127" s="17" t="s">
        <v>135</v>
      </c>
      <c r="BM127" s="157" t="s">
        <v>796</v>
      </c>
    </row>
    <row r="128" spans="1:65" s="2" customFormat="1" ht="16.5" customHeight="1">
      <c r="A128" s="32"/>
      <c r="B128" s="144"/>
      <c r="C128" s="168" t="s">
        <v>135</v>
      </c>
      <c r="D128" s="168" t="s">
        <v>261</v>
      </c>
      <c r="E128" s="169" t="s">
        <v>650</v>
      </c>
      <c r="F128" s="170" t="s">
        <v>651</v>
      </c>
      <c r="G128" s="171" t="s">
        <v>185</v>
      </c>
      <c r="H128" s="172">
        <v>36</v>
      </c>
      <c r="I128" s="173"/>
      <c r="J128" s="174">
        <f>ROUND(I128*H128,2)</f>
        <v>0</v>
      </c>
      <c r="K128" s="175"/>
      <c r="L128" s="176"/>
      <c r="M128" s="177" t="s">
        <v>1</v>
      </c>
      <c r="N128" s="178" t="s">
        <v>37</v>
      </c>
      <c r="O128" s="58"/>
      <c r="P128" s="155">
        <f>O128*H128</f>
        <v>0</v>
      </c>
      <c r="Q128" s="155">
        <v>0</v>
      </c>
      <c r="R128" s="155">
        <f>Q128*H128</f>
        <v>0</v>
      </c>
      <c r="S128" s="155">
        <v>0</v>
      </c>
      <c r="T128" s="156">
        <f>S128*H128</f>
        <v>0</v>
      </c>
      <c r="U128" s="32"/>
      <c r="V128" s="32"/>
      <c r="W128" s="32"/>
      <c r="X128" s="32"/>
      <c r="Y128" s="32"/>
      <c r="Z128" s="32"/>
      <c r="AA128" s="32"/>
      <c r="AB128" s="32"/>
      <c r="AC128" s="32"/>
      <c r="AD128" s="32"/>
      <c r="AE128" s="32"/>
      <c r="AR128" s="157" t="s">
        <v>168</v>
      </c>
      <c r="AT128" s="157" t="s">
        <v>261</v>
      </c>
      <c r="AU128" s="157" t="s">
        <v>80</v>
      </c>
      <c r="AY128" s="17" t="s">
        <v>128</v>
      </c>
      <c r="BE128" s="158">
        <f>IF(N128="základní",J128,0)</f>
        <v>0</v>
      </c>
      <c r="BF128" s="158">
        <f>IF(N128="snížená",J128,0)</f>
        <v>0</v>
      </c>
      <c r="BG128" s="158">
        <f>IF(N128="zákl. přenesená",J128,0)</f>
        <v>0</v>
      </c>
      <c r="BH128" s="158">
        <f>IF(N128="sníž. přenesená",J128,0)</f>
        <v>0</v>
      </c>
      <c r="BI128" s="158">
        <f>IF(N128="nulová",J128,0)</f>
        <v>0</v>
      </c>
      <c r="BJ128" s="17" t="s">
        <v>80</v>
      </c>
      <c r="BK128" s="158">
        <f>ROUND(I128*H128,2)</f>
        <v>0</v>
      </c>
      <c r="BL128" s="17" t="s">
        <v>135</v>
      </c>
      <c r="BM128" s="157" t="s">
        <v>797</v>
      </c>
    </row>
    <row r="129" spans="1:65" s="2" customFormat="1" ht="16.5" customHeight="1">
      <c r="A129" s="32"/>
      <c r="B129" s="144"/>
      <c r="C129" s="168" t="s">
        <v>129</v>
      </c>
      <c r="D129" s="168" t="s">
        <v>261</v>
      </c>
      <c r="E129" s="169" t="s">
        <v>653</v>
      </c>
      <c r="F129" s="170" t="s">
        <v>654</v>
      </c>
      <c r="G129" s="171" t="s">
        <v>226</v>
      </c>
      <c r="H129" s="172">
        <v>5</v>
      </c>
      <c r="I129" s="173"/>
      <c r="J129" s="174">
        <f>ROUND(I129*H129,2)</f>
        <v>0</v>
      </c>
      <c r="K129" s="175"/>
      <c r="L129" s="176"/>
      <c r="M129" s="177" t="s">
        <v>1</v>
      </c>
      <c r="N129" s="178" t="s">
        <v>37</v>
      </c>
      <c r="O129" s="58"/>
      <c r="P129" s="155">
        <f>O129*H129</f>
        <v>0</v>
      </c>
      <c r="Q129" s="155">
        <v>0</v>
      </c>
      <c r="R129" s="155">
        <f>Q129*H129</f>
        <v>0</v>
      </c>
      <c r="S129" s="155">
        <v>0</v>
      </c>
      <c r="T129" s="156">
        <f>S129*H129</f>
        <v>0</v>
      </c>
      <c r="U129" s="32"/>
      <c r="V129" s="32"/>
      <c r="W129" s="32"/>
      <c r="X129" s="32"/>
      <c r="Y129" s="32"/>
      <c r="Z129" s="32"/>
      <c r="AA129" s="32"/>
      <c r="AB129" s="32"/>
      <c r="AC129" s="32"/>
      <c r="AD129" s="32"/>
      <c r="AE129" s="32"/>
      <c r="AR129" s="157" t="s">
        <v>168</v>
      </c>
      <c r="AT129" s="157" t="s">
        <v>261</v>
      </c>
      <c r="AU129" s="157" t="s">
        <v>80</v>
      </c>
      <c r="AY129" s="17" t="s">
        <v>128</v>
      </c>
      <c r="BE129" s="158">
        <f>IF(N129="základní",J129,0)</f>
        <v>0</v>
      </c>
      <c r="BF129" s="158">
        <f>IF(N129="snížená",J129,0)</f>
        <v>0</v>
      </c>
      <c r="BG129" s="158">
        <f>IF(N129="zákl. přenesená",J129,0)</f>
        <v>0</v>
      </c>
      <c r="BH129" s="158">
        <f>IF(N129="sníž. přenesená",J129,0)</f>
        <v>0</v>
      </c>
      <c r="BI129" s="158">
        <f>IF(N129="nulová",J129,0)</f>
        <v>0</v>
      </c>
      <c r="BJ129" s="17" t="s">
        <v>80</v>
      </c>
      <c r="BK129" s="158">
        <f>ROUND(I129*H129,2)</f>
        <v>0</v>
      </c>
      <c r="BL129" s="17" t="s">
        <v>135</v>
      </c>
      <c r="BM129" s="157" t="s">
        <v>798</v>
      </c>
    </row>
    <row r="130" spans="2:51" s="13" customFormat="1" ht="11.25">
      <c r="B130" s="159"/>
      <c r="D130" s="160" t="s">
        <v>137</v>
      </c>
      <c r="E130" s="161" t="s">
        <v>1</v>
      </c>
      <c r="F130" s="162" t="s">
        <v>799</v>
      </c>
      <c r="H130" s="163">
        <v>5</v>
      </c>
      <c r="I130" s="164"/>
      <c r="L130" s="159"/>
      <c r="M130" s="165"/>
      <c r="N130" s="166"/>
      <c r="O130" s="166"/>
      <c r="P130" s="166"/>
      <c r="Q130" s="166"/>
      <c r="R130" s="166"/>
      <c r="S130" s="166"/>
      <c r="T130" s="167"/>
      <c r="AT130" s="161" t="s">
        <v>137</v>
      </c>
      <c r="AU130" s="161" t="s">
        <v>80</v>
      </c>
      <c r="AV130" s="13" t="s">
        <v>82</v>
      </c>
      <c r="AW130" s="13" t="s">
        <v>29</v>
      </c>
      <c r="AX130" s="13" t="s">
        <v>72</v>
      </c>
      <c r="AY130" s="161" t="s">
        <v>128</v>
      </c>
    </row>
    <row r="131" spans="2:51" s="14" customFormat="1" ht="11.25">
      <c r="B131" s="184"/>
      <c r="D131" s="160" t="s">
        <v>137</v>
      </c>
      <c r="E131" s="185" t="s">
        <v>1</v>
      </c>
      <c r="F131" s="186" t="s">
        <v>594</v>
      </c>
      <c r="H131" s="187">
        <v>5</v>
      </c>
      <c r="I131" s="188"/>
      <c r="L131" s="184"/>
      <c r="M131" s="189"/>
      <c r="N131" s="190"/>
      <c r="O131" s="190"/>
      <c r="P131" s="190"/>
      <c r="Q131" s="190"/>
      <c r="R131" s="190"/>
      <c r="S131" s="190"/>
      <c r="T131" s="191"/>
      <c r="AT131" s="185" t="s">
        <v>137</v>
      </c>
      <c r="AU131" s="185" t="s">
        <v>80</v>
      </c>
      <c r="AV131" s="14" t="s">
        <v>135</v>
      </c>
      <c r="AW131" s="14" t="s">
        <v>29</v>
      </c>
      <c r="AX131" s="14" t="s">
        <v>80</v>
      </c>
      <c r="AY131" s="185" t="s">
        <v>128</v>
      </c>
    </row>
    <row r="132" spans="1:65" s="2" customFormat="1" ht="16.5" customHeight="1">
      <c r="A132" s="32"/>
      <c r="B132" s="144"/>
      <c r="C132" s="168" t="s">
        <v>157</v>
      </c>
      <c r="D132" s="168" t="s">
        <v>261</v>
      </c>
      <c r="E132" s="169" t="s">
        <v>458</v>
      </c>
      <c r="F132" s="170" t="s">
        <v>459</v>
      </c>
      <c r="G132" s="171" t="s">
        <v>239</v>
      </c>
      <c r="H132" s="172">
        <v>8.916</v>
      </c>
      <c r="I132" s="173"/>
      <c r="J132" s="174">
        <f>ROUND(I132*H132,2)</f>
        <v>0</v>
      </c>
      <c r="K132" s="175"/>
      <c r="L132" s="176"/>
      <c r="M132" s="177" t="s">
        <v>1</v>
      </c>
      <c r="N132" s="178" t="s">
        <v>37</v>
      </c>
      <c r="O132" s="58"/>
      <c r="P132" s="155">
        <f>O132*H132</f>
        <v>0</v>
      </c>
      <c r="Q132" s="155">
        <v>0</v>
      </c>
      <c r="R132" s="155">
        <f>Q132*H132</f>
        <v>0</v>
      </c>
      <c r="S132" s="155">
        <v>0</v>
      </c>
      <c r="T132" s="156">
        <f>S132*H132</f>
        <v>0</v>
      </c>
      <c r="U132" s="32"/>
      <c r="V132" s="32"/>
      <c r="W132" s="32"/>
      <c r="X132" s="32"/>
      <c r="Y132" s="32"/>
      <c r="Z132" s="32"/>
      <c r="AA132" s="32"/>
      <c r="AB132" s="32"/>
      <c r="AC132" s="32"/>
      <c r="AD132" s="32"/>
      <c r="AE132" s="32"/>
      <c r="AR132" s="157" t="s">
        <v>168</v>
      </c>
      <c r="AT132" s="157" t="s">
        <v>261</v>
      </c>
      <c r="AU132" s="157" t="s">
        <v>80</v>
      </c>
      <c r="AY132" s="17" t="s">
        <v>128</v>
      </c>
      <c r="BE132" s="158">
        <f>IF(N132="základní",J132,0)</f>
        <v>0</v>
      </c>
      <c r="BF132" s="158">
        <f>IF(N132="snížená",J132,0)</f>
        <v>0</v>
      </c>
      <c r="BG132" s="158">
        <f>IF(N132="zákl. přenesená",J132,0)</f>
        <v>0</v>
      </c>
      <c r="BH132" s="158">
        <f>IF(N132="sníž. přenesená",J132,0)</f>
        <v>0</v>
      </c>
      <c r="BI132" s="158">
        <f>IF(N132="nulová",J132,0)</f>
        <v>0</v>
      </c>
      <c r="BJ132" s="17" t="s">
        <v>80</v>
      </c>
      <c r="BK132" s="158">
        <f>ROUND(I132*H132,2)</f>
        <v>0</v>
      </c>
      <c r="BL132" s="17" t="s">
        <v>135</v>
      </c>
      <c r="BM132" s="157" t="s">
        <v>800</v>
      </c>
    </row>
    <row r="133" spans="2:51" s="13" customFormat="1" ht="11.25">
      <c r="B133" s="159"/>
      <c r="D133" s="160" t="s">
        <v>137</v>
      </c>
      <c r="E133" s="161" t="s">
        <v>1</v>
      </c>
      <c r="F133" s="162" t="s">
        <v>801</v>
      </c>
      <c r="H133" s="163">
        <v>8.916</v>
      </c>
      <c r="I133" s="164"/>
      <c r="L133" s="159"/>
      <c r="M133" s="165"/>
      <c r="N133" s="166"/>
      <c r="O133" s="166"/>
      <c r="P133" s="166"/>
      <c r="Q133" s="166"/>
      <c r="R133" s="166"/>
      <c r="S133" s="166"/>
      <c r="T133" s="167"/>
      <c r="AT133" s="161" t="s">
        <v>137</v>
      </c>
      <c r="AU133" s="161" t="s">
        <v>80</v>
      </c>
      <c r="AV133" s="13" t="s">
        <v>82</v>
      </c>
      <c r="AW133" s="13" t="s">
        <v>29</v>
      </c>
      <c r="AX133" s="13" t="s">
        <v>72</v>
      </c>
      <c r="AY133" s="161" t="s">
        <v>128</v>
      </c>
    </row>
    <row r="134" spans="2:51" s="14" customFormat="1" ht="11.25">
      <c r="B134" s="184"/>
      <c r="D134" s="160" t="s">
        <v>137</v>
      </c>
      <c r="E134" s="185" t="s">
        <v>1</v>
      </c>
      <c r="F134" s="186" t="s">
        <v>594</v>
      </c>
      <c r="H134" s="187">
        <v>8.916</v>
      </c>
      <c r="I134" s="188"/>
      <c r="L134" s="184"/>
      <c r="M134" s="189"/>
      <c r="N134" s="190"/>
      <c r="O134" s="190"/>
      <c r="P134" s="190"/>
      <c r="Q134" s="190"/>
      <c r="R134" s="190"/>
      <c r="S134" s="190"/>
      <c r="T134" s="191"/>
      <c r="AT134" s="185" t="s">
        <v>137</v>
      </c>
      <c r="AU134" s="185" t="s">
        <v>80</v>
      </c>
      <c r="AV134" s="14" t="s">
        <v>135</v>
      </c>
      <c r="AW134" s="14" t="s">
        <v>29</v>
      </c>
      <c r="AX134" s="14" t="s">
        <v>80</v>
      </c>
      <c r="AY134" s="185" t="s">
        <v>128</v>
      </c>
    </row>
    <row r="135" spans="1:65" s="2" customFormat="1" ht="16.5" customHeight="1">
      <c r="A135" s="32"/>
      <c r="B135" s="144"/>
      <c r="C135" s="168" t="s">
        <v>163</v>
      </c>
      <c r="D135" s="168" t="s">
        <v>261</v>
      </c>
      <c r="E135" s="169" t="s">
        <v>659</v>
      </c>
      <c r="F135" s="170" t="s">
        <v>660</v>
      </c>
      <c r="G135" s="171" t="s">
        <v>239</v>
      </c>
      <c r="H135" s="172">
        <v>1.783</v>
      </c>
      <c r="I135" s="173"/>
      <c r="J135" s="174">
        <f>ROUND(I135*H135,2)</f>
        <v>0</v>
      </c>
      <c r="K135" s="175"/>
      <c r="L135" s="176"/>
      <c r="M135" s="177" t="s">
        <v>1</v>
      </c>
      <c r="N135" s="178" t="s">
        <v>37</v>
      </c>
      <c r="O135" s="58"/>
      <c r="P135" s="155">
        <f>O135*H135</f>
        <v>0</v>
      </c>
      <c r="Q135" s="155">
        <v>0</v>
      </c>
      <c r="R135" s="155">
        <f>Q135*H135</f>
        <v>0</v>
      </c>
      <c r="S135" s="155">
        <v>0</v>
      </c>
      <c r="T135" s="156">
        <f>S135*H135</f>
        <v>0</v>
      </c>
      <c r="U135" s="32"/>
      <c r="V135" s="32"/>
      <c r="W135" s="32"/>
      <c r="X135" s="32"/>
      <c r="Y135" s="32"/>
      <c r="Z135" s="32"/>
      <c r="AA135" s="32"/>
      <c r="AB135" s="32"/>
      <c r="AC135" s="32"/>
      <c r="AD135" s="32"/>
      <c r="AE135" s="32"/>
      <c r="AR135" s="157" t="s">
        <v>168</v>
      </c>
      <c r="AT135" s="157" t="s">
        <v>261</v>
      </c>
      <c r="AU135" s="157" t="s">
        <v>80</v>
      </c>
      <c r="AY135" s="17" t="s">
        <v>128</v>
      </c>
      <c r="BE135" s="158">
        <f>IF(N135="základní",J135,0)</f>
        <v>0</v>
      </c>
      <c r="BF135" s="158">
        <f>IF(N135="snížená",J135,0)</f>
        <v>0</v>
      </c>
      <c r="BG135" s="158">
        <f>IF(N135="zákl. přenesená",J135,0)</f>
        <v>0</v>
      </c>
      <c r="BH135" s="158">
        <f>IF(N135="sníž. přenesená",J135,0)</f>
        <v>0</v>
      </c>
      <c r="BI135" s="158">
        <f>IF(N135="nulová",J135,0)</f>
        <v>0</v>
      </c>
      <c r="BJ135" s="17" t="s">
        <v>80</v>
      </c>
      <c r="BK135" s="158">
        <f>ROUND(I135*H135,2)</f>
        <v>0</v>
      </c>
      <c r="BL135" s="17" t="s">
        <v>135</v>
      </c>
      <c r="BM135" s="157" t="s">
        <v>802</v>
      </c>
    </row>
    <row r="136" spans="2:51" s="15" customFormat="1" ht="11.25">
      <c r="B136" s="192"/>
      <c r="D136" s="160" t="s">
        <v>137</v>
      </c>
      <c r="E136" s="193" t="s">
        <v>1</v>
      </c>
      <c r="F136" s="194" t="s">
        <v>662</v>
      </c>
      <c r="H136" s="193" t="s">
        <v>1</v>
      </c>
      <c r="I136" s="195"/>
      <c r="L136" s="192"/>
      <c r="M136" s="196"/>
      <c r="N136" s="197"/>
      <c r="O136" s="197"/>
      <c r="P136" s="197"/>
      <c r="Q136" s="197"/>
      <c r="R136" s="197"/>
      <c r="S136" s="197"/>
      <c r="T136" s="198"/>
      <c r="AT136" s="193" t="s">
        <v>137</v>
      </c>
      <c r="AU136" s="193" t="s">
        <v>80</v>
      </c>
      <c r="AV136" s="15" t="s">
        <v>80</v>
      </c>
      <c r="AW136" s="15" t="s">
        <v>29</v>
      </c>
      <c r="AX136" s="15" t="s">
        <v>72</v>
      </c>
      <c r="AY136" s="193" t="s">
        <v>128</v>
      </c>
    </row>
    <row r="137" spans="2:51" s="13" customFormat="1" ht="11.25">
      <c r="B137" s="159"/>
      <c r="D137" s="160" t="s">
        <v>137</v>
      </c>
      <c r="E137" s="161" t="s">
        <v>1</v>
      </c>
      <c r="F137" s="162" t="s">
        <v>803</v>
      </c>
      <c r="H137" s="163">
        <v>1.783</v>
      </c>
      <c r="I137" s="164"/>
      <c r="L137" s="159"/>
      <c r="M137" s="165"/>
      <c r="N137" s="166"/>
      <c r="O137" s="166"/>
      <c r="P137" s="166"/>
      <c r="Q137" s="166"/>
      <c r="R137" s="166"/>
      <c r="S137" s="166"/>
      <c r="T137" s="167"/>
      <c r="AT137" s="161" t="s">
        <v>137</v>
      </c>
      <c r="AU137" s="161" t="s">
        <v>80</v>
      </c>
      <c r="AV137" s="13" t="s">
        <v>82</v>
      </c>
      <c r="AW137" s="13" t="s">
        <v>29</v>
      </c>
      <c r="AX137" s="13" t="s">
        <v>72</v>
      </c>
      <c r="AY137" s="161" t="s">
        <v>128</v>
      </c>
    </row>
    <row r="138" spans="2:51" s="14" customFormat="1" ht="11.25">
      <c r="B138" s="184"/>
      <c r="D138" s="160" t="s">
        <v>137</v>
      </c>
      <c r="E138" s="185" t="s">
        <v>1</v>
      </c>
      <c r="F138" s="186" t="s">
        <v>594</v>
      </c>
      <c r="H138" s="187">
        <v>1.783</v>
      </c>
      <c r="I138" s="188"/>
      <c r="L138" s="184"/>
      <c r="M138" s="189"/>
      <c r="N138" s="190"/>
      <c r="O138" s="190"/>
      <c r="P138" s="190"/>
      <c r="Q138" s="190"/>
      <c r="R138" s="190"/>
      <c r="S138" s="190"/>
      <c r="T138" s="191"/>
      <c r="AT138" s="185" t="s">
        <v>137</v>
      </c>
      <c r="AU138" s="185" t="s">
        <v>80</v>
      </c>
      <c r="AV138" s="14" t="s">
        <v>135</v>
      </c>
      <c r="AW138" s="14" t="s">
        <v>29</v>
      </c>
      <c r="AX138" s="14" t="s">
        <v>80</v>
      </c>
      <c r="AY138" s="185" t="s">
        <v>128</v>
      </c>
    </row>
    <row r="139" spans="1:65" s="2" customFormat="1" ht="21.75" customHeight="1">
      <c r="A139" s="32"/>
      <c r="B139" s="144"/>
      <c r="C139" s="168" t="s">
        <v>168</v>
      </c>
      <c r="D139" s="168" t="s">
        <v>261</v>
      </c>
      <c r="E139" s="169" t="s">
        <v>804</v>
      </c>
      <c r="F139" s="170" t="s">
        <v>805</v>
      </c>
      <c r="G139" s="171" t="s">
        <v>141</v>
      </c>
      <c r="H139" s="172">
        <v>0.17</v>
      </c>
      <c r="I139" s="173"/>
      <c r="J139" s="174">
        <f>ROUND(I139*H139,2)</f>
        <v>0</v>
      </c>
      <c r="K139" s="175"/>
      <c r="L139" s="176"/>
      <c r="M139" s="177" t="s">
        <v>1</v>
      </c>
      <c r="N139" s="178" t="s">
        <v>37</v>
      </c>
      <c r="O139" s="58"/>
      <c r="P139" s="155">
        <f>O139*H139</f>
        <v>0</v>
      </c>
      <c r="Q139" s="155">
        <v>0</v>
      </c>
      <c r="R139" s="155">
        <f>Q139*H139</f>
        <v>0</v>
      </c>
      <c r="S139" s="155">
        <v>0</v>
      </c>
      <c r="T139" s="156">
        <f>S139*H139</f>
        <v>0</v>
      </c>
      <c r="U139" s="32"/>
      <c r="V139" s="32"/>
      <c r="W139" s="32"/>
      <c r="X139" s="32"/>
      <c r="Y139" s="32"/>
      <c r="Z139" s="32"/>
      <c r="AA139" s="32"/>
      <c r="AB139" s="32"/>
      <c r="AC139" s="32"/>
      <c r="AD139" s="32"/>
      <c r="AE139" s="32"/>
      <c r="AR139" s="157" t="s">
        <v>168</v>
      </c>
      <c r="AT139" s="157" t="s">
        <v>261</v>
      </c>
      <c r="AU139" s="157" t="s">
        <v>80</v>
      </c>
      <c r="AY139" s="17" t="s">
        <v>128</v>
      </c>
      <c r="BE139" s="158">
        <f>IF(N139="základní",J139,0)</f>
        <v>0</v>
      </c>
      <c r="BF139" s="158">
        <f>IF(N139="snížená",J139,0)</f>
        <v>0</v>
      </c>
      <c r="BG139" s="158">
        <f>IF(N139="zákl. přenesená",J139,0)</f>
        <v>0</v>
      </c>
      <c r="BH139" s="158">
        <f>IF(N139="sníž. přenesená",J139,0)</f>
        <v>0</v>
      </c>
      <c r="BI139" s="158">
        <f>IF(N139="nulová",J139,0)</f>
        <v>0</v>
      </c>
      <c r="BJ139" s="17" t="s">
        <v>80</v>
      </c>
      <c r="BK139" s="158">
        <f>ROUND(I139*H139,2)</f>
        <v>0</v>
      </c>
      <c r="BL139" s="17" t="s">
        <v>135</v>
      </c>
      <c r="BM139" s="157" t="s">
        <v>806</v>
      </c>
    </row>
    <row r="140" spans="2:51" s="15" customFormat="1" ht="11.25">
      <c r="B140" s="192"/>
      <c r="D140" s="160" t="s">
        <v>137</v>
      </c>
      <c r="E140" s="193" t="s">
        <v>1</v>
      </c>
      <c r="F140" s="194" t="s">
        <v>667</v>
      </c>
      <c r="H140" s="193" t="s">
        <v>1</v>
      </c>
      <c r="I140" s="195"/>
      <c r="L140" s="192"/>
      <c r="M140" s="196"/>
      <c r="N140" s="197"/>
      <c r="O140" s="197"/>
      <c r="P140" s="197"/>
      <c r="Q140" s="197"/>
      <c r="R140" s="197"/>
      <c r="S140" s="197"/>
      <c r="T140" s="198"/>
      <c r="AT140" s="193" t="s">
        <v>137</v>
      </c>
      <c r="AU140" s="193" t="s">
        <v>80</v>
      </c>
      <c r="AV140" s="15" t="s">
        <v>80</v>
      </c>
      <c r="AW140" s="15" t="s">
        <v>29</v>
      </c>
      <c r="AX140" s="15" t="s">
        <v>72</v>
      </c>
      <c r="AY140" s="193" t="s">
        <v>128</v>
      </c>
    </row>
    <row r="141" spans="2:51" s="13" customFormat="1" ht="11.25">
      <c r="B141" s="159"/>
      <c r="D141" s="160" t="s">
        <v>137</v>
      </c>
      <c r="E141" s="161" t="s">
        <v>1</v>
      </c>
      <c r="F141" s="162" t="s">
        <v>807</v>
      </c>
      <c r="H141" s="163">
        <v>0.17</v>
      </c>
      <c r="I141" s="164"/>
      <c r="L141" s="159"/>
      <c r="M141" s="165"/>
      <c r="N141" s="166"/>
      <c r="O141" s="166"/>
      <c r="P141" s="166"/>
      <c r="Q141" s="166"/>
      <c r="R141" s="166"/>
      <c r="S141" s="166"/>
      <c r="T141" s="167"/>
      <c r="AT141" s="161" t="s">
        <v>137</v>
      </c>
      <c r="AU141" s="161" t="s">
        <v>80</v>
      </c>
      <c r="AV141" s="13" t="s">
        <v>82</v>
      </c>
      <c r="AW141" s="13" t="s">
        <v>29</v>
      </c>
      <c r="AX141" s="13" t="s">
        <v>72</v>
      </c>
      <c r="AY141" s="161" t="s">
        <v>128</v>
      </c>
    </row>
    <row r="142" spans="2:51" s="14" customFormat="1" ht="11.25">
      <c r="B142" s="184"/>
      <c r="D142" s="160" t="s">
        <v>137</v>
      </c>
      <c r="E142" s="185" t="s">
        <v>1</v>
      </c>
      <c r="F142" s="186" t="s">
        <v>594</v>
      </c>
      <c r="H142" s="187">
        <v>0.17</v>
      </c>
      <c r="I142" s="188"/>
      <c r="L142" s="184"/>
      <c r="M142" s="189"/>
      <c r="N142" s="190"/>
      <c r="O142" s="190"/>
      <c r="P142" s="190"/>
      <c r="Q142" s="190"/>
      <c r="R142" s="190"/>
      <c r="S142" s="190"/>
      <c r="T142" s="191"/>
      <c r="AT142" s="185" t="s">
        <v>137</v>
      </c>
      <c r="AU142" s="185" t="s">
        <v>80</v>
      </c>
      <c r="AV142" s="14" t="s">
        <v>135</v>
      </c>
      <c r="AW142" s="14" t="s">
        <v>29</v>
      </c>
      <c r="AX142" s="14" t="s">
        <v>80</v>
      </c>
      <c r="AY142" s="185" t="s">
        <v>128</v>
      </c>
    </row>
    <row r="143" spans="1:65" s="2" customFormat="1" ht="21.75" customHeight="1">
      <c r="A143" s="32"/>
      <c r="B143" s="144"/>
      <c r="C143" s="168" t="s">
        <v>173</v>
      </c>
      <c r="D143" s="168" t="s">
        <v>261</v>
      </c>
      <c r="E143" s="169" t="s">
        <v>450</v>
      </c>
      <c r="F143" s="170" t="s">
        <v>451</v>
      </c>
      <c r="G143" s="171" t="s">
        <v>141</v>
      </c>
      <c r="H143" s="172">
        <v>7.145</v>
      </c>
      <c r="I143" s="173"/>
      <c r="J143" s="174">
        <f>ROUND(I143*H143,2)</f>
        <v>0</v>
      </c>
      <c r="K143" s="175"/>
      <c r="L143" s="176"/>
      <c r="M143" s="177" t="s">
        <v>1</v>
      </c>
      <c r="N143" s="178" t="s">
        <v>37</v>
      </c>
      <c r="O143" s="58"/>
      <c r="P143" s="155">
        <f>O143*H143</f>
        <v>0</v>
      </c>
      <c r="Q143" s="155">
        <v>0</v>
      </c>
      <c r="R143" s="155">
        <f>Q143*H143</f>
        <v>0</v>
      </c>
      <c r="S143" s="155">
        <v>0</v>
      </c>
      <c r="T143" s="156">
        <f>S143*H143</f>
        <v>0</v>
      </c>
      <c r="U143" s="32"/>
      <c r="V143" s="32"/>
      <c r="W143" s="32"/>
      <c r="X143" s="32"/>
      <c r="Y143" s="32"/>
      <c r="Z143" s="32"/>
      <c r="AA143" s="32"/>
      <c r="AB143" s="32"/>
      <c r="AC143" s="32"/>
      <c r="AD143" s="32"/>
      <c r="AE143" s="32"/>
      <c r="AR143" s="157" t="s">
        <v>168</v>
      </c>
      <c r="AT143" s="157" t="s">
        <v>261</v>
      </c>
      <c r="AU143" s="157" t="s">
        <v>80</v>
      </c>
      <c r="AY143" s="17" t="s">
        <v>128</v>
      </c>
      <c r="BE143" s="158">
        <f>IF(N143="základní",J143,0)</f>
        <v>0</v>
      </c>
      <c r="BF143" s="158">
        <f>IF(N143="snížená",J143,0)</f>
        <v>0</v>
      </c>
      <c r="BG143" s="158">
        <f>IF(N143="zákl. přenesená",J143,0)</f>
        <v>0</v>
      </c>
      <c r="BH143" s="158">
        <f>IF(N143="sníž. přenesená",J143,0)</f>
        <v>0</v>
      </c>
      <c r="BI143" s="158">
        <f>IF(N143="nulová",J143,0)</f>
        <v>0</v>
      </c>
      <c r="BJ143" s="17" t="s">
        <v>80</v>
      </c>
      <c r="BK143" s="158">
        <f>ROUND(I143*H143,2)</f>
        <v>0</v>
      </c>
      <c r="BL143" s="17" t="s">
        <v>135</v>
      </c>
      <c r="BM143" s="157" t="s">
        <v>808</v>
      </c>
    </row>
    <row r="144" spans="2:51" s="15" customFormat="1" ht="11.25">
      <c r="B144" s="192"/>
      <c r="D144" s="160" t="s">
        <v>137</v>
      </c>
      <c r="E144" s="193" t="s">
        <v>1</v>
      </c>
      <c r="F144" s="194" t="s">
        <v>670</v>
      </c>
      <c r="H144" s="193" t="s">
        <v>1</v>
      </c>
      <c r="I144" s="195"/>
      <c r="L144" s="192"/>
      <c r="M144" s="196"/>
      <c r="N144" s="197"/>
      <c r="O144" s="197"/>
      <c r="P144" s="197"/>
      <c r="Q144" s="197"/>
      <c r="R144" s="197"/>
      <c r="S144" s="197"/>
      <c r="T144" s="198"/>
      <c r="AT144" s="193" t="s">
        <v>137</v>
      </c>
      <c r="AU144" s="193" t="s">
        <v>80</v>
      </c>
      <c r="AV144" s="15" t="s">
        <v>80</v>
      </c>
      <c r="AW144" s="15" t="s">
        <v>29</v>
      </c>
      <c r="AX144" s="15" t="s">
        <v>72</v>
      </c>
      <c r="AY144" s="193" t="s">
        <v>128</v>
      </c>
    </row>
    <row r="145" spans="2:51" s="13" customFormat="1" ht="11.25">
      <c r="B145" s="159"/>
      <c r="D145" s="160" t="s">
        <v>137</v>
      </c>
      <c r="E145" s="161" t="s">
        <v>1</v>
      </c>
      <c r="F145" s="162" t="s">
        <v>809</v>
      </c>
      <c r="H145" s="163">
        <v>0.173</v>
      </c>
      <c r="I145" s="164"/>
      <c r="L145" s="159"/>
      <c r="M145" s="165"/>
      <c r="N145" s="166"/>
      <c r="O145" s="166"/>
      <c r="P145" s="166"/>
      <c r="Q145" s="166"/>
      <c r="R145" s="166"/>
      <c r="S145" s="166"/>
      <c r="T145" s="167"/>
      <c r="AT145" s="161" t="s">
        <v>137</v>
      </c>
      <c r="AU145" s="161" t="s">
        <v>80</v>
      </c>
      <c r="AV145" s="13" t="s">
        <v>82</v>
      </c>
      <c r="AW145" s="13" t="s">
        <v>29</v>
      </c>
      <c r="AX145" s="13" t="s">
        <v>72</v>
      </c>
      <c r="AY145" s="161" t="s">
        <v>128</v>
      </c>
    </row>
    <row r="146" spans="2:51" s="15" customFormat="1" ht="11.25">
      <c r="B146" s="192"/>
      <c r="D146" s="160" t="s">
        <v>137</v>
      </c>
      <c r="E146" s="193" t="s">
        <v>1</v>
      </c>
      <c r="F146" s="194" t="s">
        <v>672</v>
      </c>
      <c r="H146" s="193" t="s">
        <v>1</v>
      </c>
      <c r="I146" s="195"/>
      <c r="L146" s="192"/>
      <c r="M146" s="196"/>
      <c r="N146" s="197"/>
      <c r="O146" s="197"/>
      <c r="P146" s="197"/>
      <c r="Q146" s="197"/>
      <c r="R146" s="197"/>
      <c r="S146" s="197"/>
      <c r="T146" s="198"/>
      <c r="AT146" s="193" t="s">
        <v>137</v>
      </c>
      <c r="AU146" s="193" t="s">
        <v>80</v>
      </c>
      <c r="AV146" s="15" t="s">
        <v>80</v>
      </c>
      <c r="AW146" s="15" t="s">
        <v>29</v>
      </c>
      <c r="AX146" s="15" t="s">
        <v>72</v>
      </c>
      <c r="AY146" s="193" t="s">
        <v>128</v>
      </c>
    </row>
    <row r="147" spans="2:51" s="13" customFormat="1" ht="11.25">
      <c r="B147" s="159"/>
      <c r="D147" s="160" t="s">
        <v>137</v>
      </c>
      <c r="E147" s="161" t="s">
        <v>1</v>
      </c>
      <c r="F147" s="162" t="s">
        <v>810</v>
      </c>
      <c r="H147" s="163">
        <v>1.663</v>
      </c>
      <c r="I147" s="164"/>
      <c r="L147" s="159"/>
      <c r="M147" s="165"/>
      <c r="N147" s="166"/>
      <c r="O147" s="166"/>
      <c r="P147" s="166"/>
      <c r="Q147" s="166"/>
      <c r="R147" s="166"/>
      <c r="S147" s="166"/>
      <c r="T147" s="167"/>
      <c r="AT147" s="161" t="s">
        <v>137</v>
      </c>
      <c r="AU147" s="161" t="s">
        <v>80</v>
      </c>
      <c r="AV147" s="13" t="s">
        <v>82</v>
      </c>
      <c r="AW147" s="13" t="s">
        <v>29</v>
      </c>
      <c r="AX147" s="13" t="s">
        <v>72</v>
      </c>
      <c r="AY147" s="161" t="s">
        <v>128</v>
      </c>
    </row>
    <row r="148" spans="2:51" s="15" customFormat="1" ht="11.25">
      <c r="B148" s="192"/>
      <c r="D148" s="160" t="s">
        <v>137</v>
      </c>
      <c r="E148" s="193" t="s">
        <v>1</v>
      </c>
      <c r="F148" s="194" t="s">
        <v>811</v>
      </c>
      <c r="H148" s="193" t="s">
        <v>1</v>
      </c>
      <c r="I148" s="195"/>
      <c r="L148" s="192"/>
      <c r="M148" s="196"/>
      <c r="N148" s="197"/>
      <c r="O148" s="197"/>
      <c r="P148" s="197"/>
      <c r="Q148" s="197"/>
      <c r="R148" s="197"/>
      <c r="S148" s="197"/>
      <c r="T148" s="198"/>
      <c r="AT148" s="193" t="s">
        <v>137</v>
      </c>
      <c r="AU148" s="193" t="s">
        <v>80</v>
      </c>
      <c r="AV148" s="15" t="s">
        <v>80</v>
      </c>
      <c r="AW148" s="15" t="s">
        <v>29</v>
      </c>
      <c r="AX148" s="15" t="s">
        <v>72</v>
      </c>
      <c r="AY148" s="193" t="s">
        <v>128</v>
      </c>
    </row>
    <row r="149" spans="2:51" s="13" customFormat="1" ht="11.25">
      <c r="B149" s="159"/>
      <c r="D149" s="160" t="s">
        <v>137</v>
      </c>
      <c r="E149" s="161" t="s">
        <v>1</v>
      </c>
      <c r="F149" s="162" t="s">
        <v>812</v>
      </c>
      <c r="H149" s="163">
        <v>5.309</v>
      </c>
      <c r="I149" s="164"/>
      <c r="L149" s="159"/>
      <c r="M149" s="165"/>
      <c r="N149" s="166"/>
      <c r="O149" s="166"/>
      <c r="P149" s="166"/>
      <c r="Q149" s="166"/>
      <c r="R149" s="166"/>
      <c r="S149" s="166"/>
      <c r="T149" s="167"/>
      <c r="AT149" s="161" t="s">
        <v>137</v>
      </c>
      <c r="AU149" s="161" t="s">
        <v>80</v>
      </c>
      <c r="AV149" s="13" t="s">
        <v>82</v>
      </c>
      <c r="AW149" s="13" t="s">
        <v>29</v>
      </c>
      <c r="AX149" s="13" t="s">
        <v>72</v>
      </c>
      <c r="AY149" s="161" t="s">
        <v>128</v>
      </c>
    </row>
    <row r="150" spans="2:51" s="14" customFormat="1" ht="11.25">
      <c r="B150" s="184"/>
      <c r="D150" s="160" t="s">
        <v>137</v>
      </c>
      <c r="E150" s="185" t="s">
        <v>1</v>
      </c>
      <c r="F150" s="186" t="s">
        <v>594</v>
      </c>
      <c r="H150" s="187">
        <v>7.145</v>
      </c>
      <c r="I150" s="188"/>
      <c r="L150" s="184"/>
      <c r="M150" s="189"/>
      <c r="N150" s="190"/>
      <c r="O150" s="190"/>
      <c r="P150" s="190"/>
      <c r="Q150" s="190"/>
      <c r="R150" s="190"/>
      <c r="S150" s="190"/>
      <c r="T150" s="191"/>
      <c r="AT150" s="185" t="s">
        <v>137</v>
      </c>
      <c r="AU150" s="185" t="s">
        <v>80</v>
      </c>
      <c r="AV150" s="14" t="s">
        <v>135</v>
      </c>
      <c r="AW150" s="14" t="s">
        <v>29</v>
      </c>
      <c r="AX150" s="14" t="s">
        <v>80</v>
      </c>
      <c r="AY150" s="185" t="s">
        <v>128</v>
      </c>
    </row>
    <row r="151" spans="1:65" s="2" customFormat="1" ht="16.5" customHeight="1">
      <c r="A151" s="32"/>
      <c r="B151" s="144"/>
      <c r="C151" s="168" t="s">
        <v>178</v>
      </c>
      <c r="D151" s="168" t="s">
        <v>261</v>
      </c>
      <c r="E151" s="169" t="s">
        <v>674</v>
      </c>
      <c r="F151" s="170" t="s">
        <v>675</v>
      </c>
      <c r="G151" s="171" t="s">
        <v>185</v>
      </c>
      <c r="H151" s="172">
        <v>6</v>
      </c>
      <c r="I151" s="173"/>
      <c r="J151" s="174">
        <f>ROUND(I151*H151,2)</f>
        <v>0</v>
      </c>
      <c r="K151" s="175"/>
      <c r="L151" s="176"/>
      <c r="M151" s="177" t="s">
        <v>1</v>
      </c>
      <c r="N151" s="178" t="s">
        <v>37</v>
      </c>
      <c r="O151" s="58"/>
      <c r="P151" s="155">
        <f>O151*H151</f>
        <v>0</v>
      </c>
      <c r="Q151" s="155">
        <v>0</v>
      </c>
      <c r="R151" s="155">
        <f>Q151*H151</f>
        <v>0</v>
      </c>
      <c r="S151" s="155">
        <v>0</v>
      </c>
      <c r="T151" s="156">
        <f>S151*H151</f>
        <v>0</v>
      </c>
      <c r="U151" s="32"/>
      <c r="V151" s="32"/>
      <c r="W151" s="32"/>
      <c r="X151" s="32"/>
      <c r="Y151" s="32"/>
      <c r="Z151" s="32"/>
      <c r="AA151" s="32"/>
      <c r="AB151" s="32"/>
      <c r="AC151" s="32"/>
      <c r="AD151" s="32"/>
      <c r="AE151" s="32"/>
      <c r="AR151" s="157" t="s">
        <v>168</v>
      </c>
      <c r="AT151" s="157" t="s">
        <v>261</v>
      </c>
      <c r="AU151" s="157" t="s">
        <v>80</v>
      </c>
      <c r="AY151" s="17" t="s">
        <v>128</v>
      </c>
      <c r="BE151" s="158">
        <f>IF(N151="základní",J151,0)</f>
        <v>0</v>
      </c>
      <c r="BF151" s="158">
        <f>IF(N151="snížená",J151,0)</f>
        <v>0</v>
      </c>
      <c r="BG151" s="158">
        <f>IF(N151="zákl. přenesená",J151,0)</f>
        <v>0</v>
      </c>
      <c r="BH151" s="158">
        <f>IF(N151="sníž. přenesená",J151,0)</f>
        <v>0</v>
      </c>
      <c r="BI151" s="158">
        <f>IF(N151="nulová",J151,0)</f>
        <v>0</v>
      </c>
      <c r="BJ151" s="17" t="s">
        <v>80</v>
      </c>
      <c r="BK151" s="158">
        <f>ROUND(I151*H151,2)</f>
        <v>0</v>
      </c>
      <c r="BL151" s="17" t="s">
        <v>135</v>
      </c>
      <c r="BM151" s="157" t="s">
        <v>813</v>
      </c>
    </row>
    <row r="152" spans="1:65" s="2" customFormat="1" ht="16.5" customHeight="1">
      <c r="A152" s="32"/>
      <c r="B152" s="144"/>
      <c r="C152" s="168" t="s">
        <v>182</v>
      </c>
      <c r="D152" s="168" t="s">
        <v>261</v>
      </c>
      <c r="E152" s="169" t="s">
        <v>814</v>
      </c>
      <c r="F152" s="170" t="s">
        <v>815</v>
      </c>
      <c r="G152" s="171" t="s">
        <v>239</v>
      </c>
      <c r="H152" s="172">
        <v>3.4</v>
      </c>
      <c r="I152" s="173"/>
      <c r="J152" s="174">
        <f>ROUND(I152*H152,2)</f>
        <v>0</v>
      </c>
      <c r="K152" s="175"/>
      <c r="L152" s="176"/>
      <c r="M152" s="177" t="s">
        <v>1</v>
      </c>
      <c r="N152" s="178" t="s">
        <v>37</v>
      </c>
      <c r="O152" s="58"/>
      <c r="P152" s="155">
        <f>O152*H152</f>
        <v>0</v>
      </c>
      <c r="Q152" s="155">
        <v>0</v>
      </c>
      <c r="R152" s="155">
        <f>Q152*H152</f>
        <v>0</v>
      </c>
      <c r="S152" s="155">
        <v>0</v>
      </c>
      <c r="T152" s="156">
        <f>S152*H152</f>
        <v>0</v>
      </c>
      <c r="U152" s="32"/>
      <c r="V152" s="32"/>
      <c r="W152" s="32"/>
      <c r="X152" s="32"/>
      <c r="Y152" s="32"/>
      <c r="Z152" s="32"/>
      <c r="AA152" s="32"/>
      <c r="AB152" s="32"/>
      <c r="AC152" s="32"/>
      <c r="AD152" s="32"/>
      <c r="AE152" s="32"/>
      <c r="AR152" s="157" t="s">
        <v>168</v>
      </c>
      <c r="AT152" s="157" t="s">
        <v>261</v>
      </c>
      <c r="AU152" s="157" t="s">
        <v>80</v>
      </c>
      <c r="AY152" s="17" t="s">
        <v>128</v>
      </c>
      <c r="BE152" s="158">
        <f>IF(N152="základní",J152,0)</f>
        <v>0</v>
      </c>
      <c r="BF152" s="158">
        <f>IF(N152="snížená",J152,0)</f>
        <v>0</v>
      </c>
      <c r="BG152" s="158">
        <f>IF(N152="zákl. přenesená",J152,0)</f>
        <v>0</v>
      </c>
      <c r="BH152" s="158">
        <f>IF(N152="sníž. přenesená",J152,0)</f>
        <v>0</v>
      </c>
      <c r="BI152" s="158">
        <f>IF(N152="nulová",J152,0)</f>
        <v>0</v>
      </c>
      <c r="BJ152" s="17" t="s">
        <v>80</v>
      </c>
      <c r="BK152" s="158">
        <f>ROUND(I152*H152,2)</f>
        <v>0</v>
      </c>
      <c r="BL152" s="17" t="s">
        <v>135</v>
      </c>
      <c r="BM152" s="157" t="s">
        <v>816</v>
      </c>
    </row>
    <row r="153" spans="2:51" s="13" customFormat="1" ht="11.25">
      <c r="B153" s="159"/>
      <c r="D153" s="160" t="s">
        <v>137</v>
      </c>
      <c r="E153" s="161" t="s">
        <v>1</v>
      </c>
      <c r="F153" s="162" t="s">
        <v>817</v>
      </c>
      <c r="H153" s="163">
        <v>3.4</v>
      </c>
      <c r="I153" s="164"/>
      <c r="L153" s="159"/>
      <c r="M153" s="165"/>
      <c r="N153" s="166"/>
      <c r="O153" s="166"/>
      <c r="P153" s="166"/>
      <c r="Q153" s="166"/>
      <c r="R153" s="166"/>
      <c r="S153" s="166"/>
      <c r="T153" s="167"/>
      <c r="AT153" s="161" t="s">
        <v>137</v>
      </c>
      <c r="AU153" s="161" t="s">
        <v>80</v>
      </c>
      <c r="AV153" s="13" t="s">
        <v>82</v>
      </c>
      <c r="AW153" s="13" t="s">
        <v>29</v>
      </c>
      <c r="AX153" s="13" t="s">
        <v>72</v>
      </c>
      <c r="AY153" s="161" t="s">
        <v>128</v>
      </c>
    </row>
    <row r="154" spans="2:51" s="14" customFormat="1" ht="11.25">
      <c r="B154" s="184"/>
      <c r="D154" s="160" t="s">
        <v>137</v>
      </c>
      <c r="E154" s="185" t="s">
        <v>1</v>
      </c>
      <c r="F154" s="186" t="s">
        <v>594</v>
      </c>
      <c r="H154" s="187">
        <v>3.4</v>
      </c>
      <c r="I154" s="188"/>
      <c r="L154" s="184"/>
      <c r="M154" s="189"/>
      <c r="N154" s="190"/>
      <c r="O154" s="190"/>
      <c r="P154" s="190"/>
      <c r="Q154" s="190"/>
      <c r="R154" s="190"/>
      <c r="S154" s="190"/>
      <c r="T154" s="191"/>
      <c r="AT154" s="185" t="s">
        <v>137</v>
      </c>
      <c r="AU154" s="185" t="s">
        <v>80</v>
      </c>
      <c r="AV154" s="14" t="s">
        <v>135</v>
      </c>
      <c r="AW154" s="14" t="s">
        <v>29</v>
      </c>
      <c r="AX154" s="14" t="s">
        <v>80</v>
      </c>
      <c r="AY154" s="185" t="s">
        <v>128</v>
      </c>
    </row>
    <row r="155" spans="1:65" s="2" customFormat="1" ht="16.5" customHeight="1">
      <c r="A155" s="32"/>
      <c r="B155" s="144"/>
      <c r="C155" s="168" t="s">
        <v>188</v>
      </c>
      <c r="D155" s="168" t="s">
        <v>261</v>
      </c>
      <c r="E155" s="169" t="s">
        <v>818</v>
      </c>
      <c r="F155" s="170" t="s">
        <v>819</v>
      </c>
      <c r="G155" s="171" t="s">
        <v>226</v>
      </c>
      <c r="H155" s="172">
        <v>14</v>
      </c>
      <c r="I155" s="173"/>
      <c r="J155" s="174">
        <f>ROUND(I155*H155,2)</f>
        <v>0</v>
      </c>
      <c r="K155" s="175"/>
      <c r="L155" s="176"/>
      <c r="M155" s="177" t="s">
        <v>1</v>
      </c>
      <c r="N155" s="178" t="s">
        <v>37</v>
      </c>
      <c r="O155" s="58"/>
      <c r="P155" s="155">
        <f>O155*H155</f>
        <v>0</v>
      </c>
      <c r="Q155" s="155">
        <v>0</v>
      </c>
      <c r="R155" s="155">
        <f>Q155*H155</f>
        <v>0</v>
      </c>
      <c r="S155" s="155">
        <v>0</v>
      </c>
      <c r="T155" s="156">
        <f>S155*H155</f>
        <v>0</v>
      </c>
      <c r="U155" s="32"/>
      <c r="V155" s="32"/>
      <c r="W155" s="32"/>
      <c r="X155" s="32"/>
      <c r="Y155" s="32"/>
      <c r="Z155" s="32"/>
      <c r="AA155" s="32"/>
      <c r="AB155" s="32"/>
      <c r="AC155" s="32"/>
      <c r="AD155" s="32"/>
      <c r="AE155" s="32"/>
      <c r="AR155" s="157" t="s">
        <v>168</v>
      </c>
      <c r="AT155" s="157" t="s">
        <v>261</v>
      </c>
      <c r="AU155" s="157" t="s">
        <v>80</v>
      </c>
      <c r="AY155" s="17" t="s">
        <v>128</v>
      </c>
      <c r="BE155" s="158">
        <f>IF(N155="základní",J155,0)</f>
        <v>0</v>
      </c>
      <c r="BF155" s="158">
        <f>IF(N155="snížená",J155,0)</f>
        <v>0</v>
      </c>
      <c r="BG155" s="158">
        <f>IF(N155="zákl. přenesená",J155,0)</f>
        <v>0</v>
      </c>
      <c r="BH155" s="158">
        <f>IF(N155="sníž. přenesená",J155,0)</f>
        <v>0</v>
      </c>
      <c r="BI155" s="158">
        <f>IF(N155="nulová",J155,0)</f>
        <v>0</v>
      </c>
      <c r="BJ155" s="17" t="s">
        <v>80</v>
      </c>
      <c r="BK155" s="158">
        <f>ROUND(I155*H155,2)</f>
        <v>0</v>
      </c>
      <c r="BL155" s="17" t="s">
        <v>135</v>
      </c>
      <c r="BM155" s="157" t="s">
        <v>820</v>
      </c>
    </row>
    <row r="156" spans="2:51" s="13" customFormat="1" ht="11.25">
      <c r="B156" s="159"/>
      <c r="D156" s="160" t="s">
        <v>137</v>
      </c>
      <c r="E156" s="161" t="s">
        <v>1</v>
      </c>
      <c r="F156" s="162" t="s">
        <v>821</v>
      </c>
      <c r="H156" s="163">
        <v>14</v>
      </c>
      <c r="I156" s="164"/>
      <c r="L156" s="159"/>
      <c r="M156" s="165"/>
      <c r="N156" s="166"/>
      <c r="O156" s="166"/>
      <c r="P156" s="166"/>
      <c r="Q156" s="166"/>
      <c r="R156" s="166"/>
      <c r="S156" s="166"/>
      <c r="T156" s="167"/>
      <c r="AT156" s="161" t="s">
        <v>137</v>
      </c>
      <c r="AU156" s="161" t="s">
        <v>80</v>
      </c>
      <c r="AV156" s="13" t="s">
        <v>82</v>
      </c>
      <c r="AW156" s="13" t="s">
        <v>29</v>
      </c>
      <c r="AX156" s="13" t="s">
        <v>72</v>
      </c>
      <c r="AY156" s="161" t="s">
        <v>128</v>
      </c>
    </row>
    <row r="157" spans="2:51" s="14" customFormat="1" ht="11.25">
      <c r="B157" s="184"/>
      <c r="D157" s="160" t="s">
        <v>137</v>
      </c>
      <c r="E157" s="185" t="s">
        <v>1</v>
      </c>
      <c r="F157" s="186" t="s">
        <v>594</v>
      </c>
      <c r="H157" s="187">
        <v>14</v>
      </c>
      <c r="I157" s="188"/>
      <c r="L157" s="184"/>
      <c r="M157" s="189"/>
      <c r="N157" s="190"/>
      <c r="O157" s="190"/>
      <c r="P157" s="190"/>
      <c r="Q157" s="190"/>
      <c r="R157" s="190"/>
      <c r="S157" s="190"/>
      <c r="T157" s="191"/>
      <c r="AT157" s="185" t="s">
        <v>137</v>
      </c>
      <c r="AU157" s="185" t="s">
        <v>80</v>
      </c>
      <c r="AV157" s="14" t="s">
        <v>135</v>
      </c>
      <c r="AW157" s="14" t="s">
        <v>29</v>
      </c>
      <c r="AX157" s="14" t="s">
        <v>80</v>
      </c>
      <c r="AY157" s="185" t="s">
        <v>128</v>
      </c>
    </row>
    <row r="158" spans="2:63" s="12" customFormat="1" ht="22.9" customHeight="1">
      <c r="B158" s="131"/>
      <c r="D158" s="132" t="s">
        <v>71</v>
      </c>
      <c r="E158" s="142" t="s">
        <v>82</v>
      </c>
      <c r="F158" s="142" t="s">
        <v>677</v>
      </c>
      <c r="I158" s="134"/>
      <c r="J158" s="143">
        <f>BK158</f>
        <v>0</v>
      </c>
      <c r="L158" s="131"/>
      <c r="M158" s="136"/>
      <c r="N158" s="137"/>
      <c r="O158" s="137"/>
      <c r="P158" s="138">
        <f>SUM(P159:P162)</f>
        <v>0</v>
      </c>
      <c r="Q158" s="137"/>
      <c r="R158" s="138">
        <f>SUM(R159:R162)</f>
        <v>0</v>
      </c>
      <c r="S158" s="137"/>
      <c r="T158" s="139">
        <f>SUM(T159:T162)</f>
        <v>0</v>
      </c>
      <c r="AR158" s="132" t="s">
        <v>80</v>
      </c>
      <c r="AT158" s="140" t="s">
        <v>71</v>
      </c>
      <c r="AU158" s="140" t="s">
        <v>80</v>
      </c>
      <c r="AY158" s="132" t="s">
        <v>128</v>
      </c>
      <c r="BK158" s="141">
        <f>SUM(BK159:BK162)</f>
        <v>0</v>
      </c>
    </row>
    <row r="159" spans="1:65" s="2" customFormat="1" ht="16.5" customHeight="1">
      <c r="A159" s="32"/>
      <c r="B159" s="144"/>
      <c r="C159" s="145" t="s">
        <v>193</v>
      </c>
      <c r="D159" s="145" t="s">
        <v>131</v>
      </c>
      <c r="E159" s="146" t="s">
        <v>822</v>
      </c>
      <c r="F159" s="147" t="s">
        <v>823</v>
      </c>
      <c r="G159" s="148" t="s">
        <v>239</v>
      </c>
      <c r="H159" s="149">
        <v>0.219</v>
      </c>
      <c r="I159" s="150"/>
      <c r="J159" s="151">
        <f>ROUND(I159*H159,2)</f>
        <v>0</v>
      </c>
      <c r="K159" s="152"/>
      <c r="L159" s="33"/>
      <c r="M159" s="153" t="s">
        <v>1</v>
      </c>
      <c r="N159" s="154" t="s">
        <v>37</v>
      </c>
      <c r="O159" s="58"/>
      <c r="P159" s="155">
        <f>O159*H159</f>
        <v>0</v>
      </c>
      <c r="Q159" s="155">
        <v>0</v>
      </c>
      <c r="R159" s="155">
        <f>Q159*H159</f>
        <v>0</v>
      </c>
      <c r="S159" s="155">
        <v>0</v>
      </c>
      <c r="T159" s="156">
        <f>S159*H159</f>
        <v>0</v>
      </c>
      <c r="U159" s="32"/>
      <c r="V159" s="32"/>
      <c r="W159" s="32"/>
      <c r="X159" s="32"/>
      <c r="Y159" s="32"/>
      <c r="Z159" s="32"/>
      <c r="AA159" s="32"/>
      <c r="AB159" s="32"/>
      <c r="AC159" s="32"/>
      <c r="AD159" s="32"/>
      <c r="AE159" s="32"/>
      <c r="AR159" s="157" t="s">
        <v>135</v>
      </c>
      <c r="AT159" s="157" t="s">
        <v>131</v>
      </c>
      <c r="AU159" s="157" t="s">
        <v>82</v>
      </c>
      <c r="AY159" s="17" t="s">
        <v>128</v>
      </c>
      <c r="BE159" s="158">
        <f>IF(N159="základní",J159,0)</f>
        <v>0</v>
      </c>
      <c r="BF159" s="158">
        <f>IF(N159="snížená",J159,0)</f>
        <v>0</v>
      </c>
      <c r="BG159" s="158">
        <f>IF(N159="zákl. přenesená",J159,0)</f>
        <v>0</v>
      </c>
      <c r="BH159" s="158">
        <f>IF(N159="sníž. přenesená",J159,0)</f>
        <v>0</v>
      </c>
      <c r="BI159" s="158">
        <f>IF(N159="nulová",J159,0)</f>
        <v>0</v>
      </c>
      <c r="BJ159" s="17" t="s">
        <v>80</v>
      </c>
      <c r="BK159" s="158">
        <f>ROUND(I159*H159,2)</f>
        <v>0</v>
      </c>
      <c r="BL159" s="17" t="s">
        <v>135</v>
      </c>
      <c r="BM159" s="157" t="s">
        <v>824</v>
      </c>
    </row>
    <row r="160" spans="2:51" s="15" customFormat="1" ht="11.25">
      <c r="B160" s="192"/>
      <c r="D160" s="160" t="s">
        <v>137</v>
      </c>
      <c r="E160" s="193" t="s">
        <v>1</v>
      </c>
      <c r="F160" s="194" t="s">
        <v>825</v>
      </c>
      <c r="H160" s="193" t="s">
        <v>1</v>
      </c>
      <c r="I160" s="195"/>
      <c r="L160" s="192"/>
      <c r="M160" s="196"/>
      <c r="N160" s="197"/>
      <c r="O160" s="197"/>
      <c r="P160" s="197"/>
      <c r="Q160" s="197"/>
      <c r="R160" s="197"/>
      <c r="S160" s="197"/>
      <c r="T160" s="198"/>
      <c r="AT160" s="193" t="s">
        <v>137</v>
      </c>
      <c r="AU160" s="193" t="s">
        <v>82</v>
      </c>
      <c r="AV160" s="15" t="s">
        <v>80</v>
      </c>
      <c r="AW160" s="15" t="s">
        <v>29</v>
      </c>
      <c r="AX160" s="15" t="s">
        <v>72</v>
      </c>
      <c r="AY160" s="193" t="s">
        <v>128</v>
      </c>
    </row>
    <row r="161" spans="2:51" s="13" customFormat="1" ht="11.25">
      <c r="B161" s="159"/>
      <c r="D161" s="160" t="s">
        <v>137</v>
      </c>
      <c r="E161" s="161" t="s">
        <v>1</v>
      </c>
      <c r="F161" s="162" t="s">
        <v>826</v>
      </c>
      <c r="H161" s="163">
        <v>0.219</v>
      </c>
      <c r="I161" s="164"/>
      <c r="L161" s="159"/>
      <c r="M161" s="165"/>
      <c r="N161" s="166"/>
      <c r="O161" s="166"/>
      <c r="P161" s="166"/>
      <c r="Q161" s="166"/>
      <c r="R161" s="166"/>
      <c r="S161" s="166"/>
      <c r="T161" s="167"/>
      <c r="AT161" s="161" t="s">
        <v>137</v>
      </c>
      <c r="AU161" s="161" t="s">
        <v>82</v>
      </c>
      <c r="AV161" s="13" t="s">
        <v>82</v>
      </c>
      <c r="AW161" s="13" t="s">
        <v>29</v>
      </c>
      <c r="AX161" s="13" t="s">
        <v>72</v>
      </c>
      <c r="AY161" s="161" t="s">
        <v>128</v>
      </c>
    </row>
    <row r="162" spans="2:51" s="14" customFormat="1" ht="11.25">
      <c r="B162" s="184"/>
      <c r="D162" s="160" t="s">
        <v>137</v>
      </c>
      <c r="E162" s="185" t="s">
        <v>1</v>
      </c>
      <c r="F162" s="186" t="s">
        <v>594</v>
      </c>
      <c r="H162" s="187">
        <v>0.219</v>
      </c>
      <c r="I162" s="188"/>
      <c r="L162" s="184"/>
      <c r="M162" s="189"/>
      <c r="N162" s="190"/>
      <c r="O162" s="190"/>
      <c r="P162" s="190"/>
      <c r="Q162" s="190"/>
      <c r="R162" s="190"/>
      <c r="S162" s="190"/>
      <c r="T162" s="191"/>
      <c r="AT162" s="185" t="s">
        <v>137</v>
      </c>
      <c r="AU162" s="185" t="s">
        <v>82</v>
      </c>
      <c r="AV162" s="14" t="s">
        <v>135</v>
      </c>
      <c r="AW162" s="14" t="s">
        <v>29</v>
      </c>
      <c r="AX162" s="14" t="s">
        <v>80</v>
      </c>
      <c r="AY162" s="185" t="s">
        <v>128</v>
      </c>
    </row>
    <row r="163" spans="2:63" s="12" customFormat="1" ht="22.9" customHeight="1">
      <c r="B163" s="131"/>
      <c r="D163" s="132" t="s">
        <v>71</v>
      </c>
      <c r="E163" s="142" t="s">
        <v>129</v>
      </c>
      <c r="F163" s="142" t="s">
        <v>130</v>
      </c>
      <c r="I163" s="134"/>
      <c r="J163" s="143">
        <f>BK163</f>
        <v>0</v>
      </c>
      <c r="L163" s="131"/>
      <c r="M163" s="136"/>
      <c r="N163" s="137"/>
      <c r="O163" s="137"/>
      <c r="P163" s="138">
        <f>SUM(P164:P199)</f>
        <v>0</v>
      </c>
      <c r="Q163" s="137"/>
      <c r="R163" s="138">
        <f>SUM(R164:R199)</f>
        <v>0</v>
      </c>
      <c r="S163" s="137"/>
      <c r="T163" s="139">
        <f>SUM(T164:T199)</f>
        <v>0</v>
      </c>
      <c r="AR163" s="132" t="s">
        <v>80</v>
      </c>
      <c r="AT163" s="140" t="s">
        <v>71</v>
      </c>
      <c r="AU163" s="140" t="s">
        <v>80</v>
      </c>
      <c r="AY163" s="132" t="s">
        <v>128</v>
      </c>
      <c r="BK163" s="141">
        <f>SUM(BK164:BK199)</f>
        <v>0</v>
      </c>
    </row>
    <row r="164" spans="1:65" s="2" customFormat="1" ht="24.2" customHeight="1">
      <c r="A164" s="32"/>
      <c r="B164" s="144"/>
      <c r="C164" s="145" t="s">
        <v>197</v>
      </c>
      <c r="D164" s="145" t="s">
        <v>131</v>
      </c>
      <c r="E164" s="146" t="s">
        <v>695</v>
      </c>
      <c r="F164" s="147" t="s">
        <v>696</v>
      </c>
      <c r="G164" s="148" t="s">
        <v>185</v>
      </c>
      <c r="H164" s="149">
        <v>2</v>
      </c>
      <c r="I164" s="150"/>
      <c r="J164" s="151">
        <f>ROUND(I164*H164,2)</f>
        <v>0</v>
      </c>
      <c r="K164" s="152"/>
      <c r="L164" s="33"/>
      <c r="M164" s="153" t="s">
        <v>1</v>
      </c>
      <c r="N164" s="154" t="s">
        <v>37</v>
      </c>
      <c r="O164" s="58"/>
      <c r="P164" s="155">
        <f>O164*H164</f>
        <v>0</v>
      </c>
      <c r="Q164" s="155">
        <v>0</v>
      </c>
      <c r="R164" s="155">
        <f>Q164*H164</f>
        <v>0</v>
      </c>
      <c r="S164" s="155">
        <v>0</v>
      </c>
      <c r="T164" s="156">
        <f>S164*H164</f>
        <v>0</v>
      </c>
      <c r="U164" s="32"/>
      <c r="V164" s="32"/>
      <c r="W164" s="32"/>
      <c r="X164" s="32"/>
      <c r="Y164" s="32"/>
      <c r="Z164" s="32"/>
      <c r="AA164" s="32"/>
      <c r="AB164" s="32"/>
      <c r="AC164" s="32"/>
      <c r="AD164" s="32"/>
      <c r="AE164" s="32"/>
      <c r="AR164" s="157" t="s">
        <v>135</v>
      </c>
      <c r="AT164" s="157" t="s">
        <v>131</v>
      </c>
      <c r="AU164" s="157" t="s">
        <v>82</v>
      </c>
      <c r="AY164" s="17" t="s">
        <v>128</v>
      </c>
      <c r="BE164" s="158">
        <f>IF(N164="základní",J164,0)</f>
        <v>0</v>
      </c>
      <c r="BF164" s="158">
        <f>IF(N164="snížená",J164,0)</f>
        <v>0</v>
      </c>
      <c r="BG164" s="158">
        <f>IF(N164="zákl. přenesená",J164,0)</f>
        <v>0</v>
      </c>
      <c r="BH164" s="158">
        <f>IF(N164="sníž. přenesená",J164,0)</f>
        <v>0</v>
      </c>
      <c r="BI164" s="158">
        <f>IF(N164="nulová",J164,0)</f>
        <v>0</v>
      </c>
      <c r="BJ164" s="17" t="s">
        <v>80</v>
      </c>
      <c r="BK164" s="158">
        <f>ROUND(I164*H164,2)</f>
        <v>0</v>
      </c>
      <c r="BL164" s="17" t="s">
        <v>135</v>
      </c>
      <c r="BM164" s="157" t="s">
        <v>827</v>
      </c>
    </row>
    <row r="165" spans="1:65" s="2" customFormat="1" ht="24.2" customHeight="1">
      <c r="A165" s="32"/>
      <c r="B165" s="144"/>
      <c r="C165" s="145" t="s">
        <v>8</v>
      </c>
      <c r="D165" s="145" t="s">
        <v>131</v>
      </c>
      <c r="E165" s="146" t="s">
        <v>698</v>
      </c>
      <c r="F165" s="147" t="s">
        <v>699</v>
      </c>
      <c r="G165" s="148" t="s">
        <v>185</v>
      </c>
      <c r="H165" s="149">
        <v>1</v>
      </c>
      <c r="I165" s="150"/>
      <c r="J165" s="151">
        <f>ROUND(I165*H165,2)</f>
        <v>0</v>
      </c>
      <c r="K165" s="152"/>
      <c r="L165" s="33"/>
      <c r="M165" s="153" t="s">
        <v>1</v>
      </c>
      <c r="N165" s="154" t="s">
        <v>37</v>
      </c>
      <c r="O165" s="58"/>
      <c r="P165" s="155">
        <f>O165*H165</f>
        <v>0</v>
      </c>
      <c r="Q165" s="155">
        <v>0</v>
      </c>
      <c r="R165" s="155">
        <f>Q165*H165</f>
        <v>0</v>
      </c>
      <c r="S165" s="155">
        <v>0</v>
      </c>
      <c r="T165" s="156">
        <f>S165*H165</f>
        <v>0</v>
      </c>
      <c r="U165" s="32"/>
      <c r="V165" s="32"/>
      <c r="W165" s="32"/>
      <c r="X165" s="32"/>
      <c r="Y165" s="32"/>
      <c r="Z165" s="32"/>
      <c r="AA165" s="32"/>
      <c r="AB165" s="32"/>
      <c r="AC165" s="32"/>
      <c r="AD165" s="32"/>
      <c r="AE165" s="32"/>
      <c r="AR165" s="157" t="s">
        <v>135</v>
      </c>
      <c r="AT165" s="157" t="s">
        <v>131</v>
      </c>
      <c r="AU165" s="157" t="s">
        <v>82</v>
      </c>
      <c r="AY165" s="17" t="s">
        <v>128</v>
      </c>
      <c r="BE165" s="158">
        <f>IF(N165="základní",J165,0)</f>
        <v>0</v>
      </c>
      <c r="BF165" s="158">
        <f>IF(N165="snížená",J165,0)</f>
        <v>0</v>
      </c>
      <c r="BG165" s="158">
        <f>IF(N165="zákl. přenesená",J165,0)</f>
        <v>0</v>
      </c>
      <c r="BH165" s="158">
        <f>IF(N165="sníž. přenesená",J165,0)</f>
        <v>0</v>
      </c>
      <c r="BI165" s="158">
        <f>IF(N165="nulová",J165,0)</f>
        <v>0</v>
      </c>
      <c r="BJ165" s="17" t="s">
        <v>80</v>
      </c>
      <c r="BK165" s="158">
        <f>ROUND(I165*H165,2)</f>
        <v>0</v>
      </c>
      <c r="BL165" s="17" t="s">
        <v>135</v>
      </c>
      <c r="BM165" s="157" t="s">
        <v>828</v>
      </c>
    </row>
    <row r="166" spans="1:65" s="2" customFormat="1" ht="24.2" customHeight="1">
      <c r="A166" s="32"/>
      <c r="B166" s="144"/>
      <c r="C166" s="145" t="s">
        <v>204</v>
      </c>
      <c r="D166" s="145" t="s">
        <v>131</v>
      </c>
      <c r="E166" s="146" t="s">
        <v>701</v>
      </c>
      <c r="F166" s="147" t="s">
        <v>702</v>
      </c>
      <c r="G166" s="148" t="s">
        <v>226</v>
      </c>
      <c r="H166" s="149">
        <v>3.6</v>
      </c>
      <c r="I166" s="150"/>
      <c r="J166" s="151">
        <f>ROUND(I166*H166,2)</f>
        <v>0</v>
      </c>
      <c r="K166" s="152"/>
      <c r="L166" s="33"/>
      <c r="M166" s="153" t="s">
        <v>1</v>
      </c>
      <c r="N166" s="154" t="s">
        <v>37</v>
      </c>
      <c r="O166" s="58"/>
      <c r="P166" s="155">
        <f>O166*H166</f>
        <v>0</v>
      </c>
      <c r="Q166" s="155">
        <v>0</v>
      </c>
      <c r="R166" s="155">
        <f>Q166*H166</f>
        <v>0</v>
      </c>
      <c r="S166" s="155">
        <v>0</v>
      </c>
      <c r="T166" s="156">
        <f>S166*H166</f>
        <v>0</v>
      </c>
      <c r="U166" s="32"/>
      <c r="V166" s="32"/>
      <c r="W166" s="32"/>
      <c r="X166" s="32"/>
      <c r="Y166" s="32"/>
      <c r="Z166" s="32"/>
      <c r="AA166" s="32"/>
      <c r="AB166" s="32"/>
      <c r="AC166" s="32"/>
      <c r="AD166" s="32"/>
      <c r="AE166" s="32"/>
      <c r="AR166" s="157" t="s">
        <v>135</v>
      </c>
      <c r="AT166" s="157" t="s">
        <v>131</v>
      </c>
      <c r="AU166" s="157" t="s">
        <v>82</v>
      </c>
      <c r="AY166" s="17" t="s">
        <v>128</v>
      </c>
      <c r="BE166" s="158">
        <f>IF(N166="základní",J166,0)</f>
        <v>0</v>
      </c>
      <c r="BF166" s="158">
        <f>IF(N166="snížená",J166,0)</f>
        <v>0</v>
      </c>
      <c r="BG166" s="158">
        <f>IF(N166="zákl. přenesená",J166,0)</f>
        <v>0</v>
      </c>
      <c r="BH166" s="158">
        <f>IF(N166="sníž. přenesená",J166,0)</f>
        <v>0</v>
      </c>
      <c r="BI166" s="158">
        <f>IF(N166="nulová",J166,0)</f>
        <v>0</v>
      </c>
      <c r="BJ166" s="17" t="s">
        <v>80</v>
      </c>
      <c r="BK166" s="158">
        <f>ROUND(I166*H166,2)</f>
        <v>0</v>
      </c>
      <c r="BL166" s="17" t="s">
        <v>135</v>
      </c>
      <c r="BM166" s="157" t="s">
        <v>829</v>
      </c>
    </row>
    <row r="167" spans="1:65" s="2" customFormat="1" ht="24.2" customHeight="1">
      <c r="A167" s="32"/>
      <c r="B167" s="144"/>
      <c r="C167" s="145" t="s">
        <v>208</v>
      </c>
      <c r="D167" s="145" t="s">
        <v>131</v>
      </c>
      <c r="E167" s="146" t="s">
        <v>704</v>
      </c>
      <c r="F167" s="147" t="s">
        <v>705</v>
      </c>
      <c r="G167" s="148" t="s">
        <v>134</v>
      </c>
      <c r="H167" s="149">
        <v>37.164</v>
      </c>
      <c r="I167" s="150"/>
      <c r="J167" s="151">
        <f>ROUND(I167*H167,2)</f>
        <v>0</v>
      </c>
      <c r="K167" s="152"/>
      <c r="L167" s="33"/>
      <c r="M167" s="153" t="s">
        <v>1</v>
      </c>
      <c r="N167" s="154" t="s">
        <v>37</v>
      </c>
      <c r="O167" s="58"/>
      <c r="P167" s="155">
        <f>O167*H167</f>
        <v>0</v>
      </c>
      <c r="Q167" s="155">
        <v>0</v>
      </c>
      <c r="R167" s="155">
        <f>Q167*H167</f>
        <v>0</v>
      </c>
      <c r="S167" s="155">
        <v>0</v>
      </c>
      <c r="T167" s="156">
        <f>S167*H167</f>
        <v>0</v>
      </c>
      <c r="U167" s="32"/>
      <c r="V167" s="32"/>
      <c r="W167" s="32"/>
      <c r="X167" s="32"/>
      <c r="Y167" s="32"/>
      <c r="Z167" s="32"/>
      <c r="AA167" s="32"/>
      <c r="AB167" s="32"/>
      <c r="AC167" s="32"/>
      <c r="AD167" s="32"/>
      <c r="AE167" s="32"/>
      <c r="AR167" s="157" t="s">
        <v>135</v>
      </c>
      <c r="AT167" s="157" t="s">
        <v>131</v>
      </c>
      <c r="AU167" s="157" t="s">
        <v>82</v>
      </c>
      <c r="AY167" s="17" t="s">
        <v>128</v>
      </c>
      <c r="BE167" s="158">
        <f>IF(N167="základní",J167,0)</f>
        <v>0</v>
      </c>
      <c r="BF167" s="158">
        <f>IF(N167="snížená",J167,0)</f>
        <v>0</v>
      </c>
      <c r="BG167" s="158">
        <f>IF(N167="zákl. přenesená",J167,0)</f>
        <v>0</v>
      </c>
      <c r="BH167" s="158">
        <f>IF(N167="sníž. přenesená",J167,0)</f>
        <v>0</v>
      </c>
      <c r="BI167" s="158">
        <f>IF(N167="nulová",J167,0)</f>
        <v>0</v>
      </c>
      <c r="BJ167" s="17" t="s">
        <v>80</v>
      </c>
      <c r="BK167" s="158">
        <f>ROUND(I167*H167,2)</f>
        <v>0</v>
      </c>
      <c r="BL167" s="17" t="s">
        <v>135</v>
      </c>
      <c r="BM167" s="157" t="s">
        <v>830</v>
      </c>
    </row>
    <row r="168" spans="2:51" s="15" customFormat="1" ht="11.25">
      <c r="B168" s="192"/>
      <c r="D168" s="160" t="s">
        <v>137</v>
      </c>
      <c r="E168" s="193" t="s">
        <v>1</v>
      </c>
      <c r="F168" s="194" t="s">
        <v>707</v>
      </c>
      <c r="H168" s="193" t="s">
        <v>1</v>
      </c>
      <c r="I168" s="195"/>
      <c r="L168" s="192"/>
      <c r="M168" s="196"/>
      <c r="N168" s="197"/>
      <c r="O168" s="197"/>
      <c r="P168" s="197"/>
      <c r="Q168" s="197"/>
      <c r="R168" s="197"/>
      <c r="S168" s="197"/>
      <c r="T168" s="198"/>
      <c r="AT168" s="193" t="s">
        <v>137</v>
      </c>
      <c r="AU168" s="193" t="s">
        <v>82</v>
      </c>
      <c r="AV168" s="15" t="s">
        <v>80</v>
      </c>
      <c r="AW168" s="15" t="s">
        <v>29</v>
      </c>
      <c r="AX168" s="15" t="s">
        <v>72</v>
      </c>
      <c r="AY168" s="193" t="s">
        <v>128</v>
      </c>
    </row>
    <row r="169" spans="2:51" s="13" customFormat="1" ht="11.25">
      <c r="B169" s="159"/>
      <c r="D169" s="160" t="s">
        <v>137</v>
      </c>
      <c r="E169" s="161" t="s">
        <v>1</v>
      </c>
      <c r="F169" s="162" t="s">
        <v>831</v>
      </c>
      <c r="H169" s="163">
        <v>34.964</v>
      </c>
      <c r="I169" s="164"/>
      <c r="L169" s="159"/>
      <c r="M169" s="165"/>
      <c r="N169" s="166"/>
      <c r="O169" s="166"/>
      <c r="P169" s="166"/>
      <c r="Q169" s="166"/>
      <c r="R169" s="166"/>
      <c r="S169" s="166"/>
      <c r="T169" s="167"/>
      <c r="AT169" s="161" t="s">
        <v>137</v>
      </c>
      <c r="AU169" s="161" t="s">
        <v>82</v>
      </c>
      <c r="AV169" s="13" t="s">
        <v>82</v>
      </c>
      <c r="AW169" s="13" t="s">
        <v>29</v>
      </c>
      <c r="AX169" s="13" t="s">
        <v>72</v>
      </c>
      <c r="AY169" s="161" t="s">
        <v>128</v>
      </c>
    </row>
    <row r="170" spans="2:51" s="15" customFormat="1" ht="11.25">
      <c r="B170" s="192"/>
      <c r="D170" s="160" t="s">
        <v>137</v>
      </c>
      <c r="E170" s="193" t="s">
        <v>1</v>
      </c>
      <c r="F170" s="194" t="s">
        <v>709</v>
      </c>
      <c r="H170" s="193" t="s">
        <v>1</v>
      </c>
      <c r="I170" s="195"/>
      <c r="L170" s="192"/>
      <c r="M170" s="196"/>
      <c r="N170" s="197"/>
      <c r="O170" s="197"/>
      <c r="P170" s="197"/>
      <c r="Q170" s="197"/>
      <c r="R170" s="197"/>
      <c r="S170" s="197"/>
      <c r="T170" s="198"/>
      <c r="AT170" s="193" t="s">
        <v>137</v>
      </c>
      <c r="AU170" s="193" t="s">
        <v>82</v>
      </c>
      <c r="AV170" s="15" t="s">
        <v>80</v>
      </c>
      <c r="AW170" s="15" t="s">
        <v>29</v>
      </c>
      <c r="AX170" s="15" t="s">
        <v>72</v>
      </c>
      <c r="AY170" s="193" t="s">
        <v>128</v>
      </c>
    </row>
    <row r="171" spans="2:51" s="13" customFormat="1" ht="11.25">
      <c r="B171" s="159"/>
      <c r="D171" s="160" t="s">
        <v>137</v>
      </c>
      <c r="E171" s="161" t="s">
        <v>1</v>
      </c>
      <c r="F171" s="162" t="s">
        <v>832</v>
      </c>
      <c r="H171" s="163">
        <v>2.2</v>
      </c>
      <c r="I171" s="164"/>
      <c r="L171" s="159"/>
      <c r="M171" s="165"/>
      <c r="N171" s="166"/>
      <c r="O171" s="166"/>
      <c r="P171" s="166"/>
      <c r="Q171" s="166"/>
      <c r="R171" s="166"/>
      <c r="S171" s="166"/>
      <c r="T171" s="167"/>
      <c r="AT171" s="161" t="s">
        <v>137</v>
      </c>
      <c r="AU171" s="161" t="s">
        <v>82</v>
      </c>
      <c r="AV171" s="13" t="s">
        <v>82</v>
      </c>
      <c r="AW171" s="13" t="s">
        <v>29</v>
      </c>
      <c r="AX171" s="13" t="s">
        <v>72</v>
      </c>
      <c r="AY171" s="161" t="s">
        <v>128</v>
      </c>
    </row>
    <row r="172" spans="2:51" s="14" customFormat="1" ht="11.25">
      <c r="B172" s="184"/>
      <c r="D172" s="160" t="s">
        <v>137</v>
      </c>
      <c r="E172" s="185" t="s">
        <v>1</v>
      </c>
      <c r="F172" s="186" t="s">
        <v>594</v>
      </c>
      <c r="H172" s="187">
        <v>37.164</v>
      </c>
      <c r="I172" s="188"/>
      <c r="L172" s="184"/>
      <c r="M172" s="189"/>
      <c r="N172" s="190"/>
      <c r="O172" s="190"/>
      <c r="P172" s="190"/>
      <c r="Q172" s="190"/>
      <c r="R172" s="190"/>
      <c r="S172" s="190"/>
      <c r="T172" s="191"/>
      <c r="AT172" s="185" t="s">
        <v>137</v>
      </c>
      <c r="AU172" s="185" t="s">
        <v>82</v>
      </c>
      <c r="AV172" s="14" t="s">
        <v>135</v>
      </c>
      <c r="AW172" s="14" t="s">
        <v>29</v>
      </c>
      <c r="AX172" s="14" t="s">
        <v>80</v>
      </c>
      <c r="AY172" s="185" t="s">
        <v>128</v>
      </c>
    </row>
    <row r="173" spans="1:65" s="2" customFormat="1" ht="21.75" customHeight="1">
      <c r="A173" s="32"/>
      <c r="B173" s="144"/>
      <c r="C173" s="145" t="s">
        <v>214</v>
      </c>
      <c r="D173" s="145" t="s">
        <v>131</v>
      </c>
      <c r="E173" s="146" t="s">
        <v>711</v>
      </c>
      <c r="F173" s="147" t="s">
        <v>712</v>
      </c>
      <c r="G173" s="148" t="s">
        <v>226</v>
      </c>
      <c r="H173" s="149">
        <v>35.963</v>
      </c>
      <c r="I173" s="150"/>
      <c r="J173" s="151">
        <f>ROUND(I173*H173,2)</f>
        <v>0</v>
      </c>
      <c r="K173" s="152"/>
      <c r="L173" s="33"/>
      <c r="M173" s="153" t="s">
        <v>1</v>
      </c>
      <c r="N173" s="154" t="s">
        <v>37</v>
      </c>
      <c r="O173" s="58"/>
      <c r="P173" s="155">
        <f>O173*H173</f>
        <v>0</v>
      </c>
      <c r="Q173" s="155">
        <v>0</v>
      </c>
      <c r="R173" s="155">
        <f>Q173*H173</f>
        <v>0</v>
      </c>
      <c r="S173" s="155">
        <v>0</v>
      </c>
      <c r="T173" s="156">
        <f>S173*H173</f>
        <v>0</v>
      </c>
      <c r="U173" s="32"/>
      <c r="V173" s="32"/>
      <c r="W173" s="32"/>
      <c r="X173" s="32"/>
      <c r="Y173" s="32"/>
      <c r="Z173" s="32"/>
      <c r="AA173" s="32"/>
      <c r="AB173" s="32"/>
      <c r="AC173" s="32"/>
      <c r="AD173" s="32"/>
      <c r="AE173" s="32"/>
      <c r="AR173" s="157" t="s">
        <v>135</v>
      </c>
      <c r="AT173" s="157" t="s">
        <v>131</v>
      </c>
      <c r="AU173" s="157" t="s">
        <v>82</v>
      </c>
      <c r="AY173" s="17" t="s">
        <v>128</v>
      </c>
      <c r="BE173" s="158">
        <f>IF(N173="základní",J173,0)</f>
        <v>0</v>
      </c>
      <c r="BF173" s="158">
        <f>IF(N173="snížená",J173,0)</f>
        <v>0</v>
      </c>
      <c r="BG173" s="158">
        <f>IF(N173="zákl. přenesená",J173,0)</f>
        <v>0</v>
      </c>
      <c r="BH173" s="158">
        <f>IF(N173="sníž. přenesená",J173,0)</f>
        <v>0</v>
      </c>
      <c r="BI173" s="158">
        <f>IF(N173="nulová",J173,0)</f>
        <v>0</v>
      </c>
      <c r="BJ173" s="17" t="s">
        <v>80</v>
      </c>
      <c r="BK173" s="158">
        <f>ROUND(I173*H173,2)</f>
        <v>0</v>
      </c>
      <c r="BL173" s="17" t="s">
        <v>135</v>
      </c>
      <c r="BM173" s="157" t="s">
        <v>833</v>
      </c>
    </row>
    <row r="174" spans="1:65" s="2" customFormat="1" ht="24.2" customHeight="1">
      <c r="A174" s="32"/>
      <c r="B174" s="144"/>
      <c r="C174" s="145" t="s">
        <v>219</v>
      </c>
      <c r="D174" s="145" t="s">
        <v>131</v>
      </c>
      <c r="E174" s="146" t="s">
        <v>834</v>
      </c>
      <c r="F174" s="147" t="s">
        <v>835</v>
      </c>
      <c r="G174" s="148" t="s">
        <v>226</v>
      </c>
      <c r="H174" s="149">
        <v>6</v>
      </c>
      <c r="I174" s="150"/>
      <c r="J174" s="151">
        <f>ROUND(I174*H174,2)</f>
        <v>0</v>
      </c>
      <c r="K174" s="152"/>
      <c r="L174" s="33"/>
      <c r="M174" s="153" t="s">
        <v>1</v>
      </c>
      <c r="N174" s="154" t="s">
        <v>37</v>
      </c>
      <c r="O174" s="58"/>
      <c r="P174" s="155">
        <f>O174*H174</f>
        <v>0</v>
      </c>
      <c r="Q174" s="155">
        <v>0</v>
      </c>
      <c r="R174" s="155">
        <f>Q174*H174</f>
        <v>0</v>
      </c>
      <c r="S174" s="155">
        <v>0</v>
      </c>
      <c r="T174" s="156">
        <f>S174*H174</f>
        <v>0</v>
      </c>
      <c r="U174" s="32"/>
      <c r="V174" s="32"/>
      <c r="W174" s="32"/>
      <c r="X174" s="32"/>
      <c r="Y174" s="32"/>
      <c r="Z174" s="32"/>
      <c r="AA174" s="32"/>
      <c r="AB174" s="32"/>
      <c r="AC174" s="32"/>
      <c r="AD174" s="32"/>
      <c r="AE174" s="32"/>
      <c r="AR174" s="157" t="s">
        <v>135</v>
      </c>
      <c r="AT174" s="157" t="s">
        <v>131</v>
      </c>
      <c r="AU174" s="157" t="s">
        <v>82</v>
      </c>
      <c r="AY174" s="17" t="s">
        <v>128</v>
      </c>
      <c r="BE174" s="158">
        <f>IF(N174="základní",J174,0)</f>
        <v>0</v>
      </c>
      <c r="BF174" s="158">
        <f>IF(N174="snížená",J174,0)</f>
        <v>0</v>
      </c>
      <c r="BG174" s="158">
        <f>IF(N174="zákl. přenesená",J174,0)</f>
        <v>0</v>
      </c>
      <c r="BH174" s="158">
        <f>IF(N174="sníž. přenesená",J174,0)</f>
        <v>0</v>
      </c>
      <c r="BI174" s="158">
        <f>IF(N174="nulová",J174,0)</f>
        <v>0</v>
      </c>
      <c r="BJ174" s="17" t="s">
        <v>80</v>
      </c>
      <c r="BK174" s="158">
        <f>ROUND(I174*H174,2)</f>
        <v>0</v>
      </c>
      <c r="BL174" s="17" t="s">
        <v>135</v>
      </c>
      <c r="BM174" s="157" t="s">
        <v>836</v>
      </c>
    </row>
    <row r="175" spans="2:51" s="15" customFormat="1" ht="11.25">
      <c r="B175" s="192"/>
      <c r="D175" s="160" t="s">
        <v>137</v>
      </c>
      <c r="E175" s="193" t="s">
        <v>1</v>
      </c>
      <c r="F175" s="194" t="s">
        <v>837</v>
      </c>
      <c r="H175" s="193" t="s">
        <v>1</v>
      </c>
      <c r="I175" s="195"/>
      <c r="L175" s="192"/>
      <c r="M175" s="196"/>
      <c r="N175" s="197"/>
      <c r="O175" s="197"/>
      <c r="P175" s="197"/>
      <c r="Q175" s="197"/>
      <c r="R175" s="197"/>
      <c r="S175" s="197"/>
      <c r="T175" s="198"/>
      <c r="AT175" s="193" t="s">
        <v>137</v>
      </c>
      <c r="AU175" s="193" t="s">
        <v>82</v>
      </c>
      <c r="AV175" s="15" t="s">
        <v>80</v>
      </c>
      <c r="AW175" s="15" t="s">
        <v>29</v>
      </c>
      <c r="AX175" s="15" t="s">
        <v>72</v>
      </c>
      <c r="AY175" s="193" t="s">
        <v>128</v>
      </c>
    </row>
    <row r="176" spans="2:51" s="13" customFormat="1" ht="11.25">
      <c r="B176" s="159"/>
      <c r="D176" s="160" t="s">
        <v>137</v>
      </c>
      <c r="E176" s="161" t="s">
        <v>1</v>
      </c>
      <c r="F176" s="162" t="s">
        <v>838</v>
      </c>
      <c r="H176" s="163">
        <v>6</v>
      </c>
      <c r="I176" s="164"/>
      <c r="L176" s="159"/>
      <c r="M176" s="165"/>
      <c r="N176" s="166"/>
      <c r="O176" s="166"/>
      <c r="P176" s="166"/>
      <c r="Q176" s="166"/>
      <c r="R176" s="166"/>
      <c r="S176" s="166"/>
      <c r="T176" s="167"/>
      <c r="AT176" s="161" t="s">
        <v>137</v>
      </c>
      <c r="AU176" s="161" t="s">
        <v>82</v>
      </c>
      <c r="AV176" s="13" t="s">
        <v>82</v>
      </c>
      <c r="AW176" s="13" t="s">
        <v>29</v>
      </c>
      <c r="AX176" s="13" t="s">
        <v>72</v>
      </c>
      <c r="AY176" s="161" t="s">
        <v>128</v>
      </c>
    </row>
    <row r="177" spans="2:51" s="14" customFormat="1" ht="11.25">
      <c r="B177" s="184"/>
      <c r="D177" s="160" t="s">
        <v>137</v>
      </c>
      <c r="E177" s="185" t="s">
        <v>1</v>
      </c>
      <c r="F177" s="186" t="s">
        <v>594</v>
      </c>
      <c r="H177" s="187">
        <v>6</v>
      </c>
      <c r="I177" s="188"/>
      <c r="L177" s="184"/>
      <c r="M177" s="189"/>
      <c r="N177" s="190"/>
      <c r="O177" s="190"/>
      <c r="P177" s="190"/>
      <c r="Q177" s="190"/>
      <c r="R177" s="190"/>
      <c r="S177" s="190"/>
      <c r="T177" s="191"/>
      <c r="AT177" s="185" t="s">
        <v>137</v>
      </c>
      <c r="AU177" s="185" t="s">
        <v>82</v>
      </c>
      <c r="AV177" s="14" t="s">
        <v>135</v>
      </c>
      <c r="AW177" s="14" t="s">
        <v>29</v>
      </c>
      <c r="AX177" s="14" t="s">
        <v>80</v>
      </c>
      <c r="AY177" s="185" t="s">
        <v>128</v>
      </c>
    </row>
    <row r="178" spans="1:65" s="2" customFormat="1" ht="24.2" customHeight="1">
      <c r="A178" s="32"/>
      <c r="B178" s="144"/>
      <c r="C178" s="145" t="s">
        <v>223</v>
      </c>
      <c r="D178" s="145" t="s">
        <v>131</v>
      </c>
      <c r="E178" s="146" t="s">
        <v>717</v>
      </c>
      <c r="F178" s="147" t="s">
        <v>718</v>
      </c>
      <c r="G178" s="148" t="s">
        <v>226</v>
      </c>
      <c r="H178" s="149">
        <v>5</v>
      </c>
      <c r="I178" s="150"/>
      <c r="J178" s="151">
        <f>ROUND(I178*H178,2)</f>
        <v>0</v>
      </c>
      <c r="K178" s="152"/>
      <c r="L178" s="33"/>
      <c r="M178" s="153" t="s">
        <v>1</v>
      </c>
      <c r="N178" s="154" t="s">
        <v>37</v>
      </c>
      <c r="O178" s="58"/>
      <c r="P178" s="155">
        <f>O178*H178</f>
        <v>0</v>
      </c>
      <c r="Q178" s="155">
        <v>0</v>
      </c>
      <c r="R178" s="155">
        <f>Q178*H178</f>
        <v>0</v>
      </c>
      <c r="S178" s="155">
        <v>0</v>
      </c>
      <c r="T178" s="156">
        <f>S178*H178</f>
        <v>0</v>
      </c>
      <c r="U178" s="32"/>
      <c r="V178" s="32"/>
      <c r="W178" s="32"/>
      <c r="X178" s="32"/>
      <c r="Y178" s="32"/>
      <c r="Z178" s="32"/>
      <c r="AA178" s="32"/>
      <c r="AB178" s="32"/>
      <c r="AC178" s="32"/>
      <c r="AD178" s="32"/>
      <c r="AE178" s="32"/>
      <c r="AR178" s="157" t="s">
        <v>135</v>
      </c>
      <c r="AT178" s="157" t="s">
        <v>131</v>
      </c>
      <c r="AU178" s="157" t="s">
        <v>82</v>
      </c>
      <c r="AY178" s="17" t="s">
        <v>128</v>
      </c>
      <c r="BE178" s="158">
        <f>IF(N178="základní",J178,0)</f>
        <v>0</v>
      </c>
      <c r="BF178" s="158">
        <f>IF(N178="snížená",J178,0)</f>
        <v>0</v>
      </c>
      <c r="BG178" s="158">
        <f>IF(N178="zákl. přenesená",J178,0)</f>
        <v>0</v>
      </c>
      <c r="BH178" s="158">
        <f>IF(N178="sníž. přenesená",J178,0)</f>
        <v>0</v>
      </c>
      <c r="BI178" s="158">
        <f>IF(N178="nulová",J178,0)</f>
        <v>0</v>
      </c>
      <c r="BJ178" s="17" t="s">
        <v>80</v>
      </c>
      <c r="BK178" s="158">
        <f>ROUND(I178*H178,2)</f>
        <v>0</v>
      </c>
      <c r="BL178" s="17" t="s">
        <v>135</v>
      </c>
      <c r="BM178" s="157" t="s">
        <v>839</v>
      </c>
    </row>
    <row r="179" spans="1:65" s="2" customFormat="1" ht="24.2" customHeight="1">
      <c r="A179" s="32"/>
      <c r="B179" s="144"/>
      <c r="C179" s="145" t="s">
        <v>7</v>
      </c>
      <c r="D179" s="145" t="s">
        <v>131</v>
      </c>
      <c r="E179" s="146" t="s">
        <v>398</v>
      </c>
      <c r="F179" s="147" t="s">
        <v>399</v>
      </c>
      <c r="G179" s="148" t="s">
        <v>226</v>
      </c>
      <c r="H179" s="149">
        <v>13.862</v>
      </c>
      <c r="I179" s="150"/>
      <c r="J179" s="151">
        <f>ROUND(I179*H179,2)</f>
        <v>0</v>
      </c>
      <c r="K179" s="152"/>
      <c r="L179" s="33"/>
      <c r="M179" s="153" t="s">
        <v>1</v>
      </c>
      <c r="N179" s="154" t="s">
        <v>37</v>
      </c>
      <c r="O179" s="58"/>
      <c r="P179" s="155">
        <f>O179*H179</f>
        <v>0</v>
      </c>
      <c r="Q179" s="155">
        <v>0</v>
      </c>
      <c r="R179" s="155">
        <f>Q179*H179</f>
        <v>0</v>
      </c>
      <c r="S179" s="155">
        <v>0</v>
      </c>
      <c r="T179" s="156">
        <f>S179*H179</f>
        <v>0</v>
      </c>
      <c r="U179" s="32"/>
      <c r="V179" s="32"/>
      <c r="W179" s="32"/>
      <c r="X179" s="32"/>
      <c r="Y179" s="32"/>
      <c r="Z179" s="32"/>
      <c r="AA179" s="32"/>
      <c r="AB179" s="32"/>
      <c r="AC179" s="32"/>
      <c r="AD179" s="32"/>
      <c r="AE179" s="32"/>
      <c r="AR179" s="157" t="s">
        <v>135</v>
      </c>
      <c r="AT179" s="157" t="s">
        <v>131</v>
      </c>
      <c r="AU179" s="157" t="s">
        <v>82</v>
      </c>
      <c r="AY179" s="17" t="s">
        <v>128</v>
      </c>
      <c r="BE179" s="158">
        <f>IF(N179="základní",J179,0)</f>
        <v>0</v>
      </c>
      <c r="BF179" s="158">
        <f>IF(N179="snížená",J179,0)</f>
        <v>0</v>
      </c>
      <c r="BG179" s="158">
        <f>IF(N179="zákl. přenesená",J179,0)</f>
        <v>0</v>
      </c>
      <c r="BH179" s="158">
        <f>IF(N179="sníž. přenesená",J179,0)</f>
        <v>0</v>
      </c>
      <c r="BI179" s="158">
        <f>IF(N179="nulová",J179,0)</f>
        <v>0</v>
      </c>
      <c r="BJ179" s="17" t="s">
        <v>80</v>
      </c>
      <c r="BK179" s="158">
        <f>ROUND(I179*H179,2)</f>
        <v>0</v>
      </c>
      <c r="BL179" s="17" t="s">
        <v>135</v>
      </c>
      <c r="BM179" s="157" t="s">
        <v>840</v>
      </c>
    </row>
    <row r="180" spans="2:51" s="15" customFormat="1" ht="11.25">
      <c r="B180" s="192"/>
      <c r="D180" s="160" t="s">
        <v>137</v>
      </c>
      <c r="E180" s="193" t="s">
        <v>1</v>
      </c>
      <c r="F180" s="194" t="s">
        <v>841</v>
      </c>
      <c r="H180" s="193" t="s">
        <v>1</v>
      </c>
      <c r="I180" s="195"/>
      <c r="L180" s="192"/>
      <c r="M180" s="196"/>
      <c r="N180" s="197"/>
      <c r="O180" s="197"/>
      <c r="P180" s="197"/>
      <c r="Q180" s="197"/>
      <c r="R180" s="197"/>
      <c r="S180" s="197"/>
      <c r="T180" s="198"/>
      <c r="AT180" s="193" t="s">
        <v>137</v>
      </c>
      <c r="AU180" s="193" t="s">
        <v>82</v>
      </c>
      <c r="AV180" s="15" t="s">
        <v>80</v>
      </c>
      <c r="AW180" s="15" t="s">
        <v>29</v>
      </c>
      <c r="AX180" s="15" t="s">
        <v>72</v>
      </c>
      <c r="AY180" s="193" t="s">
        <v>128</v>
      </c>
    </row>
    <row r="181" spans="2:51" s="13" customFormat="1" ht="11.25">
      <c r="B181" s="159"/>
      <c r="D181" s="160" t="s">
        <v>137</v>
      </c>
      <c r="E181" s="161" t="s">
        <v>1</v>
      </c>
      <c r="F181" s="162" t="s">
        <v>842</v>
      </c>
      <c r="H181" s="163">
        <v>13.862</v>
      </c>
      <c r="I181" s="164"/>
      <c r="L181" s="159"/>
      <c r="M181" s="165"/>
      <c r="N181" s="166"/>
      <c r="O181" s="166"/>
      <c r="P181" s="166"/>
      <c r="Q181" s="166"/>
      <c r="R181" s="166"/>
      <c r="S181" s="166"/>
      <c r="T181" s="167"/>
      <c r="AT181" s="161" t="s">
        <v>137</v>
      </c>
      <c r="AU181" s="161" t="s">
        <v>82</v>
      </c>
      <c r="AV181" s="13" t="s">
        <v>82</v>
      </c>
      <c r="AW181" s="13" t="s">
        <v>29</v>
      </c>
      <c r="AX181" s="13" t="s">
        <v>72</v>
      </c>
      <c r="AY181" s="161" t="s">
        <v>128</v>
      </c>
    </row>
    <row r="182" spans="2:51" s="14" customFormat="1" ht="11.25">
      <c r="B182" s="184"/>
      <c r="D182" s="160" t="s">
        <v>137</v>
      </c>
      <c r="E182" s="185" t="s">
        <v>1</v>
      </c>
      <c r="F182" s="186" t="s">
        <v>594</v>
      </c>
      <c r="H182" s="187">
        <v>13.862</v>
      </c>
      <c r="I182" s="188"/>
      <c r="L182" s="184"/>
      <c r="M182" s="189"/>
      <c r="N182" s="190"/>
      <c r="O182" s="190"/>
      <c r="P182" s="190"/>
      <c r="Q182" s="190"/>
      <c r="R182" s="190"/>
      <c r="S182" s="190"/>
      <c r="T182" s="191"/>
      <c r="AT182" s="185" t="s">
        <v>137</v>
      </c>
      <c r="AU182" s="185" t="s">
        <v>82</v>
      </c>
      <c r="AV182" s="14" t="s">
        <v>135</v>
      </c>
      <c r="AW182" s="14" t="s">
        <v>29</v>
      </c>
      <c r="AX182" s="14" t="s">
        <v>80</v>
      </c>
      <c r="AY182" s="185" t="s">
        <v>128</v>
      </c>
    </row>
    <row r="183" spans="1:65" s="2" customFormat="1" ht="24.2" customHeight="1">
      <c r="A183" s="32"/>
      <c r="B183" s="144"/>
      <c r="C183" s="145" t="s">
        <v>232</v>
      </c>
      <c r="D183" s="145" t="s">
        <v>131</v>
      </c>
      <c r="E183" s="146" t="s">
        <v>720</v>
      </c>
      <c r="F183" s="147" t="s">
        <v>721</v>
      </c>
      <c r="G183" s="148" t="s">
        <v>134</v>
      </c>
      <c r="H183" s="149">
        <v>34.964</v>
      </c>
      <c r="I183" s="150"/>
      <c r="J183" s="151">
        <f>ROUND(I183*H183,2)</f>
        <v>0</v>
      </c>
      <c r="K183" s="152"/>
      <c r="L183" s="33"/>
      <c r="M183" s="153" t="s">
        <v>1</v>
      </c>
      <c r="N183" s="154" t="s">
        <v>37</v>
      </c>
      <c r="O183" s="58"/>
      <c r="P183" s="155">
        <f>O183*H183</f>
        <v>0</v>
      </c>
      <c r="Q183" s="155">
        <v>0</v>
      </c>
      <c r="R183" s="155">
        <f>Q183*H183</f>
        <v>0</v>
      </c>
      <c r="S183" s="155">
        <v>0</v>
      </c>
      <c r="T183" s="156">
        <f>S183*H183</f>
        <v>0</v>
      </c>
      <c r="U183" s="32"/>
      <c r="V183" s="32"/>
      <c r="W183" s="32"/>
      <c r="X183" s="32"/>
      <c r="Y183" s="32"/>
      <c r="Z183" s="32"/>
      <c r="AA183" s="32"/>
      <c r="AB183" s="32"/>
      <c r="AC183" s="32"/>
      <c r="AD183" s="32"/>
      <c r="AE183" s="32"/>
      <c r="AR183" s="157" t="s">
        <v>135</v>
      </c>
      <c r="AT183" s="157" t="s">
        <v>131</v>
      </c>
      <c r="AU183" s="157" t="s">
        <v>82</v>
      </c>
      <c r="AY183" s="17" t="s">
        <v>128</v>
      </c>
      <c r="BE183" s="158">
        <f>IF(N183="základní",J183,0)</f>
        <v>0</v>
      </c>
      <c r="BF183" s="158">
        <f>IF(N183="snížená",J183,0)</f>
        <v>0</v>
      </c>
      <c r="BG183" s="158">
        <f>IF(N183="zákl. přenesená",J183,0)</f>
        <v>0</v>
      </c>
      <c r="BH183" s="158">
        <f>IF(N183="sníž. přenesená",J183,0)</f>
        <v>0</v>
      </c>
      <c r="BI183" s="158">
        <f>IF(N183="nulová",J183,0)</f>
        <v>0</v>
      </c>
      <c r="BJ183" s="17" t="s">
        <v>80</v>
      </c>
      <c r="BK183" s="158">
        <f>ROUND(I183*H183,2)</f>
        <v>0</v>
      </c>
      <c r="BL183" s="17" t="s">
        <v>135</v>
      </c>
      <c r="BM183" s="157" t="s">
        <v>843</v>
      </c>
    </row>
    <row r="184" spans="2:51" s="15" customFormat="1" ht="11.25">
      <c r="B184" s="192"/>
      <c r="D184" s="160" t="s">
        <v>137</v>
      </c>
      <c r="E184" s="193" t="s">
        <v>1</v>
      </c>
      <c r="F184" s="194" t="s">
        <v>723</v>
      </c>
      <c r="H184" s="193" t="s">
        <v>1</v>
      </c>
      <c r="I184" s="195"/>
      <c r="L184" s="192"/>
      <c r="M184" s="196"/>
      <c r="N184" s="197"/>
      <c r="O184" s="197"/>
      <c r="P184" s="197"/>
      <c r="Q184" s="197"/>
      <c r="R184" s="197"/>
      <c r="S184" s="197"/>
      <c r="T184" s="198"/>
      <c r="AT184" s="193" t="s">
        <v>137</v>
      </c>
      <c r="AU184" s="193" t="s">
        <v>82</v>
      </c>
      <c r="AV184" s="15" t="s">
        <v>80</v>
      </c>
      <c r="AW184" s="15" t="s">
        <v>29</v>
      </c>
      <c r="AX184" s="15" t="s">
        <v>72</v>
      </c>
      <c r="AY184" s="193" t="s">
        <v>128</v>
      </c>
    </row>
    <row r="185" spans="2:51" s="13" customFormat="1" ht="11.25">
      <c r="B185" s="159"/>
      <c r="D185" s="160" t="s">
        <v>137</v>
      </c>
      <c r="E185" s="161" t="s">
        <v>1</v>
      </c>
      <c r="F185" s="162" t="s">
        <v>831</v>
      </c>
      <c r="H185" s="163">
        <v>34.964</v>
      </c>
      <c r="I185" s="164"/>
      <c r="L185" s="159"/>
      <c r="M185" s="165"/>
      <c r="N185" s="166"/>
      <c r="O185" s="166"/>
      <c r="P185" s="166"/>
      <c r="Q185" s="166"/>
      <c r="R185" s="166"/>
      <c r="S185" s="166"/>
      <c r="T185" s="167"/>
      <c r="AT185" s="161" t="s">
        <v>137</v>
      </c>
      <c r="AU185" s="161" t="s">
        <v>82</v>
      </c>
      <c r="AV185" s="13" t="s">
        <v>82</v>
      </c>
      <c r="AW185" s="13" t="s">
        <v>29</v>
      </c>
      <c r="AX185" s="13" t="s">
        <v>72</v>
      </c>
      <c r="AY185" s="161" t="s">
        <v>128</v>
      </c>
    </row>
    <row r="186" spans="2:51" s="14" customFormat="1" ht="11.25">
      <c r="B186" s="184"/>
      <c r="D186" s="160" t="s">
        <v>137</v>
      </c>
      <c r="E186" s="185" t="s">
        <v>1</v>
      </c>
      <c r="F186" s="186" t="s">
        <v>594</v>
      </c>
      <c r="H186" s="187">
        <v>34.964</v>
      </c>
      <c r="I186" s="188"/>
      <c r="L186" s="184"/>
      <c r="M186" s="189"/>
      <c r="N186" s="190"/>
      <c r="O186" s="190"/>
      <c r="P186" s="190"/>
      <c r="Q186" s="190"/>
      <c r="R186" s="190"/>
      <c r="S186" s="190"/>
      <c r="T186" s="191"/>
      <c r="AT186" s="185" t="s">
        <v>137</v>
      </c>
      <c r="AU186" s="185" t="s">
        <v>82</v>
      </c>
      <c r="AV186" s="14" t="s">
        <v>135</v>
      </c>
      <c r="AW186" s="14" t="s">
        <v>29</v>
      </c>
      <c r="AX186" s="14" t="s">
        <v>80</v>
      </c>
      <c r="AY186" s="185" t="s">
        <v>128</v>
      </c>
    </row>
    <row r="187" spans="1:65" s="2" customFormat="1" ht="24.2" customHeight="1">
      <c r="A187" s="32"/>
      <c r="B187" s="144"/>
      <c r="C187" s="145" t="s">
        <v>236</v>
      </c>
      <c r="D187" s="145" t="s">
        <v>131</v>
      </c>
      <c r="E187" s="146" t="s">
        <v>408</v>
      </c>
      <c r="F187" s="147" t="s">
        <v>409</v>
      </c>
      <c r="G187" s="148" t="s">
        <v>141</v>
      </c>
      <c r="H187" s="149">
        <v>40.045</v>
      </c>
      <c r="I187" s="150"/>
      <c r="J187" s="151">
        <f>ROUND(I187*H187,2)</f>
        <v>0</v>
      </c>
      <c r="K187" s="152"/>
      <c r="L187" s="33"/>
      <c r="M187" s="153" t="s">
        <v>1</v>
      </c>
      <c r="N187" s="154" t="s">
        <v>37</v>
      </c>
      <c r="O187" s="58"/>
      <c r="P187" s="155">
        <f>O187*H187</f>
        <v>0</v>
      </c>
      <c r="Q187" s="155">
        <v>0</v>
      </c>
      <c r="R187" s="155">
        <f>Q187*H187</f>
        <v>0</v>
      </c>
      <c r="S187" s="155">
        <v>0</v>
      </c>
      <c r="T187" s="156">
        <f>S187*H187</f>
        <v>0</v>
      </c>
      <c r="U187" s="32"/>
      <c r="V187" s="32"/>
      <c r="W187" s="32"/>
      <c r="X187" s="32"/>
      <c r="Y187" s="32"/>
      <c r="Z187" s="32"/>
      <c r="AA187" s="32"/>
      <c r="AB187" s="32"/>
      <c r="AC187" s="32"/>
      <c r="AD187" s="32"/>
      <c r="AE187" s="32"/>
      <c r="AR187" s="157" t="s">
        <v>135</v>
      </c>
      <c r="AT187" s="157" t="s">
        <v>131</v>
      </c>
      <c r="AU187" s="157" t="s">
        <v>82</v>
      </c>
      <c r="AY187" s="17" t="s">
        <v>128</v>
      </c>
      <c r="BE187" s="158">
        <f>IF(N187="základní",J187,0)</f>
        <v>0</v>
      </c>
      <c r="BF187" s="158">
        <f>IF(N187="snížená",J187,0)</f>
        <v>0</v>
      </c>
      <c r="BG187" s="158">
        <f>IF(N187="zákl. přenesená",J187,0)</f>
        <v>0</v>
      </c>
      <c r="BH187" s="158">
        <f>IF(N187="sníž. přenesená",J187,0)</f>
        <v>0</v>
      </c>
      <c r="BI187" s="158">
        <f>IF(N187="nulová",J187,0)</f>
        <v>0</v>
      </c>
      <c r="BJ187" s="17" t="s">
        <v>80</v>
      </c>
      <c r="BK187" s="158">
        <f>ROUND(I187*H187,2)</f>
        <v>0</v>
      </c>
      <c r="BL187" s="17" t="s">
        <v>135</v>
      </c>
      <c r="BM187" s="157" t="s">
        <v>844</v>
      </c>
    </row>
    <row r="188" spans="2:51" s="13" customFormat="1" ht="11.25">
      <c r="B188" s="159"/>
      <c r="D188" s="160" t="s">
        <v>137</v>
      </c>
      <c r="E188" s="161" t="s">
        <v>1</v>
      </c>
      <c r="F188" s="162" t="s">
        <v>845</v>
      </c>
      <c r="H188" s="163">
        <v>40.045</v>
      </c>
      <c r="I188" s="164"/>
      <c r="L188" s="159"/>
      <c r="M188" s="165"/>
      <c r="N188" s="166"/>
      <c r="O188" s="166"/>
      <c r="P188" s="166"/>
      <c r="Q188" s="166"/>
      <c r="R188" s="166"/>
      <c r="S188" s="166"/>
      <c r="T188" s="167"/>
      <c r="AT188" s="161" t="s">
        <v>137</v>
      </c>
      <c r="AU188" s="161" t="s">
        <v>82</v>
      </c>
      <c r="AV188" s="13" t="s">
        <v>82</v>
      </c>
      <c r="AW188" s="13" t="s">
        <v>29</v>
      </c>
      <c r="AX188" s="13" t="s">
        <v>72</v>
      </c>
      <c r="AY188" s="161" t="s">
        <v>128</v>
      </c>
    </row>
    <row r="189" spans="2:51" s="14" customFormat="1" ht="11.25">
      <c r="B189" s="184"/>
      <c r="D189" s="160" t="s">
        <v>137</v>
      </c>
      <c r="E189" s="185" t="s">
        <v>1</v>
      </c>
      <c r="F189" s="186" t="s">
        <v>594</v>
      </c>
      <c r="H189" s="187">
        <v>40.045</v>
      </c>
      <c r="I189" s="188"/>
      <c r="L189" s="184"/>
      <c r="M189" s="189"/>
      <c r="N189" s="190"/>
      <c r="O189" s="190"/>
      <c r="P189" s="190"/>
      <c r="Q189" s="190"/>
      <c r="R189" s="190"/>
      <c r="S189" s="190"/>
      <c r="T189" s="191"/>
      <c r="AT189" s="185" t="s">
        <v>137</v>
      </c>
      <c r="AU189" s="185" t="s">
        <v>82</v>
      </c>
      <c r="AV189" s="14" t="s">
        <v>135</v>
      </c>
      <c r="AW189" s="14" t="s">
        <v>29</v>
      </c>
      <c r="AX189" s="14" t="s">
        <v>80</v>
      </c>
      <c r="AY189" s="185" t="s">
        <v>128</v>
      </c>
    </row>
    <row r="190" spans="1:65" s="2" customFormat="1" ht="24.2" customHeight="1">
      <c r="A190" s="32"/>
      <c r="B190" s="144"/>
      <c r="C190" s="145" t="s">
        <v>241</v>
      </c>
      <c r="D190" s="145" t="s">
        <v>131</v>
      </c>
      <c r="E190" s="146" t="s">
        <v>412</v>
      </c>
      <c r="F190" s="147" t="s">
        <v>730</v>
      </c>
      <c r="G190" s="148" t="s">
        <v>141</v>
      </c>
      <c r="H190" s="149">
        <v>58.8</v>
      </c>
      <c r="I190" s="150"/>
      <c r="J190" s="151">
        <f>ROUND(I190*H190,2)</f>
        <v>0</v>
      </c>
      <c r="K190" s="152"/>
      <c r="L190" s="33"/>
      <c r="M190" s="153" t="s">
        <v>1</v>
      </c>
      <c r="N190" s="154" t="s">
        <v>37</v>
      </c>
      <c r="O190" s="58"/>
      <c r="P190" s="155">
        <f>O190*H190</f>
        <v>0</v>
      </c>
      <c r="Q190" s="155">
        <v>0</v>
      </c>
      <c r="R190" s="155">
        <f>Q190*H190</f>
        <v>0</v>
      </c>
      <c r="S190" s="155">
        <v>0</v>
      </c>
      <c r="T190" s="156">
        <f>S190*H190</f>
        <v>0</v>
      </c>
      <c r="U190" s="32"/>
      <c r="V190" s="32"/>
      <c r="W190" s="32"/>
      <c r="X190" s="32"/>
      <c r="Y190" s="32"/>
      <c r="Z190" s="32"/>
      <c r="AA190" s="32"/>
      <c r="AB190" s="32"/>
      <c r="AC190" s="32"/>
      <c r="AD190" s="32"/>
      <c r="AE190" s="32"/>
      <c r="AR190" s="157" t="s">
        <v>135</v>
      </c>
      <c r="AT190" s="157" t="s">
        <v>131</v>
      </c>
      <c r="AU190" s="157" t="s">
        <v>82</v>
      </c>
      <c r="AY190" s="17" t="s">
        <v>128</v>
      </c>
      <c r="BE190" s="158">
        <f>IF(N190="základní",J190,0)</f>
        <v>0</v>
      </c>
      <c r="BF190" s="158">
        <f>IF(N190="snížená",J190,0)</f>
        <v>0</v>
      </c>
      <c r="BG190" s="158">
        <f>IF(N190="zákl. přenesená",J190,0)</f>
        <v>0</v>
      </c>
      <c r="BH190" s="158">
        <f>IF(N190="sníž. přenesená",J190,0)</f>
        <v>0</v>
      </c>
      <c r="BI190" s="158">
        <f>IF(N190="nulová",J190,0)</f>
        <v>0</v>
      </c>
      <c r="BJ190" s="17" t="s">
        <v>80</v>
      </c>
      <c r="BK190" s="158">
        <f>ROUND(I190*H190,2)</f>
        <v>0</v>
      </c>
      <c r="BL190" s="17" t="s">
        <v>135</v>
      </c>
      <c r="BM190" s="157" t="s">
        <v>846</v>
      </c>
    </row>
    <row r="191" spans="2:51" s="15" customFormat="1" ht="11.25">
      <c r="B191" s="192"/>
      <c r="D191" s="160" t="s">
        <v>137</v>
      </c>
      <c r="E191" s="193" t="s">
        <v>1</v>
      </c>
      <c r="F191" s="194" t="s">
        <v>732</v>
      </c>
      <c r="H191" s="193" t="s">
        <v>1</v>
      </c>
      <c r="I191" s="195"/>
      <c r="L191" s="192"/>
      <c r="M191" s="196"/>
      <c r="N191" s="197"/>
      <c r="O191" s="197"/>
      <c r="P191" s="197"/>
      <c r="Q191" s="197"/>
      <c r="R191" s="197"/>
      <c r="S191" s="197"/>
      <c r="T191" s="198"/>
      <c r="AT191" s="193" t="s">
        <v>137</v>
      </c>
      <c r="AU191" s="193" t="s">
        <v>82</v>
      </c>
      <c r="AV191" s="15" t="s">
        <v>80</v>
      </c>
      <c r="AW191" s="15" t="s">
        <v>29</v>
      </c>
      <c r="AX191" s="15" t="s">
        <v>72</v>
      </c>
      <c r="AY191" s="193" t="s">
        <v>128</v>
      </c>
    </row>
    <row r="192" spans="2:51" s="13" customFormat="1" ht="11.25">
      <c r="B192" s="159"/>
      <c r="D192" s="160" t="s">
        <v>137</v>
      </c>
      <c r="E192" s="161" t="s">
        <v>1</v>
      </c>
      <c r="F192" s="162" t="s">
        <v>847</v>
      </c>
      <c r="H192" s="163">
        <v>5.378</v>
      </c>
      <c r="I192" s="164"/>
      <c r="L192" s="159"/>
      <c r="M192" s="165"/>
      <c r="N192" s="166"/>
      <c r="O192" s="166"/>
      <c r="P192" s="166"/>
      <c r="Q192" s="166"/>
      <c r="R192" s="166"/>
      <c r="S192" s="166"/>
      <c r="T192" s="167"/>
      <c r="AT192" s="161" t="s">
        <v>137</v>
      </c>
      <c r="AU192" s="161" t="s">
        <v>82</v>
      </c>
      <c r="AV192" s="13" t="s">
        <v>82</v>
      </c>
      <c r="AW192" s="13" t="s">
        <v>29</v>
      </c>
      <c r="AX192" s="13" t="s">
        <v>72</v>
      </c>
      <c r="AY192" s="161" t="s">
        <v>128</v>
      </c>
    </row>
    <row r="193" spans="2:51" s="15" customFormat="1" ht="11.25">
      <c r="B193" s="192"/>
      <c r="D193" s="160" t="s">
        <v>137</v>
      </c>
      <c r="E193" s="193" t="s">
        <v>1</v>
      </c>
      <c r="F193" s="194" t="s">
        <v>848</v>
      </c>
      <c r="H193" s="193" t="s">
        <v>1</v>
      </c>
      <c r="I193" s="195"/>
      <c r="L193" s="192"/>
      <c r="M193" s="196"/>
      <c r="N193" s="197"/>
      <c r="O193" s="197"/>
      <c r="P193" s="197"/>
      <c r="Q193" s="197"/>
      <c r="R193" s="197"/>
      <c r="S193" s="197"/>
      <c r="T193" s="198"/>
      <c r="AT193" s="193" t="s">
        <v>137</v>
      </c>
      <c r="AU193" s="193" t="s">
        <v>82</v>
      </c>
      <c r="AV193" s="15" t="s">
        <v>80</v>
      </c>
      <c r="AW193" s="15" t="s">
        <v>29</v>
      </c>
      <c r="AX193" s="15" t="s">
        <v>72</v>
      </c>
      <c r="AY193" s="193" t="s">
        <v>128</v>
      </c>
    </row>
    <row r="194" spans="2:51" s="13" customFormat="1" ht="11.25">
      <c r="B194" s="159"/>
      <c r="D194" s="160" t="s">
        <v>137</v>
      </c>
      <c r="E194" s="161" t="s">
        <v>1</v>
      </c>
      <c r="F194" s="162" t="s">
        <v>849</v>
      </c>
      <c r="H194" s="163">
        <v>53.422</v>
      </c>
      <c r="I194" s="164"/>
      <c r="L194" s="159"/>
      <c r="M194" s="165"/>
      <c r="N194" s="166"/>
      <c r="O194" s="166"/>
      <c r="P194" s="166"/>
      <c r="Q194" s="166"/>
      <c r="R194" s="166"/>
      <c r="S194" s="166"/>
      <c r="T194" s="167"/>
      <c r="AT194" s="161" t="s">
        <v>137</v>
      </c>
      <c r="AU194" s="161" t="s">
        <v>82</v>
      </c>
      <c r="AV194" s="13" t="s">
        <v>82</v>
      </c>
      <c r="AW194" s="13" t="s">
        <v>29</v>
      </c>
      <c r="AX194" s="13" t="s">
        <v>72</v>
      </c>
      <c r="AY194" s="161" t="s">
        <v>128</v>
      </c>
    </row>
    <row r="195" spans="2:51" s="14" customFormat="1" ht="11.25">
      <c r="B195" s="184"/>
      <c r="D195" s="160" t="s">
        <v>137</v>
      </c>
      <c r="E195" s="185" t="s">
        <v>1</v>
      </c>
      <c r="F195" s="186" t="s">
        <v>594</v>
      </c>
      <c r="H195" s="187">
        <v>58.8</v>
      </c>
      <c r="I195" s="188"/>
      <c r="L195" s="184"/>
      <c r="M195" s="189"/>
      <c r="N195" s="190"/>
      <c r="O195" s="190"/>
      <c r="P195" s="190"/>
      <c r="Q195" s="190"/>
      <c r="R195" s="190"/>
      <c r="S195" s="190"/>
      <c r="T195" s="191"/>
      <c r="AT195" s="185" t="s">
        <v>137</v>
      </c>
      <c r="AU195" s="185" t="s">
        <v>82</v>
      </c>
      <c r="AV195" s="14" t="s">
        <v>135</v>
      </c>
      <c r="AW195" s="14" t="s">
        <v>29</v>
      </c>
      <c r="AX195" s="14" t="s">
        <v>80</v>
      </c>
      <c r="AY195" s="185" t="s">
        <v>128</v>
      </c>
    </row>
    <row r="196" spans="1:65" s="2" customFormat="1" ht="16.5" customHeight="1">
      <c r="A196" s="32"/>
      <c r="B196" s="144"/>
      <c r="C196" s="145" t="s">
        <v>246</v>
      </c>
      <c r="D196" s="145" t="s">
        <v>131</v>
      </c>
      <c r="E196" s="146" t="s">
        <v>734</v>
      </c>
      <c r="F196" s="147" t="s">
        <v>735</v>
      </c>
      <c r="G196" s="148" t="s">
        <v>134</v>
      </c>
      <c r="H196" s="149">
        <v>35.617</v>
      </c>
      <c r="I196" s="150"/>
      <c r="J196" s="151">
        <f>ROUND(I196*H196,2)</f>
        <v>0</v>
      </c>
      <c r="K196" s="152"/>
      <c r="L196" s="33"/>
      <c r="M196" s="153" t="s">
        <v>1</v>
      </c>
      <c r="N196" s="154" t="s">
        <v>37</v>
      </c>
      <c r="O196" s="58"/>
      <c r="P196" s="155">
        <f>O196*H196</f>
        <v>0</v>
      </c>
      <c r="Q196" s="155">
        <v>0</v>
      </c>
      <c r="R196" s="155">
        <f>Q196*H196</f>
        <v>0</v>
      </c>
      <c r="S196" s="155">
        <v>0</v>
      </c>
      <c r="T196" s="156">
        <f>S196*H196</f>
        <v>0</v>
      </c>
      <c r="U196" s="32"/>
      <c r="V196" s="32"/>
      <c r="W196" s="32"/>
      <c r="X196" s="32"/>
      <c r="Y196" s="32"/>
      <c r="Z196" s="32"/>
      <c r="AA196" s="32"/>
      <c r="AB196" s="32"/>
      <c r="AC196" s="32"/>
      <c r="AD196" s="32"/>
      <c r="AE196" s="32"/>
      <c r="AR196" s="157" t="s">
        <v>135</v>
      </c>
      <c r="AT196" s="157" t="s">
        <v>131</v>
      </c>
      <c r="AU196" s="157" t="s">
        <v>82</v>
      </c>
      <c r="AY196" s="17" t="s">
        <v>128</v>
      </c>
      <c r="BE196" s="158">
        <f>IF(N196="základní",J196,0)</f>
        <v>0</v>
      </c>
      <c r="BF196" s="158">
        <f>IF(N196="snížená",J196,0)</f>
        <v>0</v>
      </c>
      <c r="BG196" s="158">
        <f>IF(N196="zákl. přenesená",J196,0)</f>
        <v>0</v>
      </c>
      <c r="BH196" s="158">
        <f>IF(N196="sníž. přenesená",J196,0)</f>
        <v>0</v>
      </c>
      <c r="BI196" s="158">
        <f>IF(N196="nulová",J196,0)</f>
        <v>0</v>
      </c>
      <c r="BJ196" s="17" t="s">
        <v>80</v>
      </c>
      <c r="BK196" s="158">
        <f>ROUND(I196*H196,2)</f>
        <v>0</v>
      </c>
      <c r="BL196" s="17" t="s">
        <v>135</v>
      </c>
      <c r="BM196" s="157" t="s">
        <v>850</v>
      </c>
    </row>
    <row r="197" spans="2:51" s="15" customFormat="1" ht="11.25">
      <c r="B197" s="192"/>
      <c r="D197" s="160" t="s">
        <v>137</v>
      </c>
      <c r="E197" s="193" t="s">
        <v>1</v>
      </c>
      <c r="F197" s="194" t="s">
        <v>737</v>
      </c>
      <c r="H197" s="193" t="s">
        <v>1</v>
      </c>
      <c r="I197" s="195"/>
      <c r="L197" s="192"/>
      <c r="M197" s="196"/>
      <c r="N197" s="197"/>
      <c r="O197" s="197"/>
      <c r="P197" s="197"/>
      <c r="Q197" s="197"/>
      <c r="R197" s="197"/>
      <c r="S197" s="197"/>
      <c r="T197" s="198"/>
      <c r="AT197" s="193" t="s">
        <v>137</v>
      </c>
      <c r="AU197" s="193" t="s">
        <v>82</v>
      </c>
      <c r="AV197" s="15" t="s">
        <v>80</v>
      </c>
      <c r="AW197" s="15" t="s">
        <v>29</v>
      </c>
      <c r="AX197" s="15" t="s">
        <v>72</v>
      </c>
      <c r="AY197" s="193" t="s">
        <v>128</v>
      </c>
    </row>
    <row r="198" spans="2:51" s="13" customFormat="1" ht="11.25">
      <c r="B198" s="159"/>
      <c r="D198" s="160" t="s">
        <v>137</v>
      </c>
      <c r="E198" s="161" t="s">
        <v>1</v>
      </c>
      <c r="F198" s="162" t="s">
        <v>851</v>
      </c>
      <c r="H198" s="163">
        <v>35.617</v>
      </c>
      <c r="I198" s="164"/>
      <c r="L198" s="159"/>
      <c r="M198" s="165"/>
      <c r="N198" s="166"/>
      <c r="O198" s="166"/>
      <c r="P198" s="166"/>
      <c r="Q198" s="166"/>
      <c r="R198" s="166"/>
      <c r="S198" s="166"/>
      <c r="T198" s="167"/>
      <c r="AT198" s="161" t="s">
        <v>137</v>
      </c>
      <c r="AU198" s="161" t="s">
        <v>82</v>
      </c>
      <c r="AV198" s="13" t="s">
        <v>82</v>
      </c>
      <c r="AW198" s="13" t="s">
        <v>29</v>
      </c>
      <c r="AX198" s="13" t="s">
        <v>72</v>
      </c>
      <c r="AY198" s="161" t="s">
        <v>128</v>
      </c>
    </row>
    <row r="199" spans="2:51" s="14" customFormat="1" ht="11.25">
      <c r="B199" s="184"/>
      <c r="D199" s="160" t="s">
        <v>137</v>
      </c>
      <c r="E199" s="185" t="s">
        <v>1</v>
      </c>
      <c r="F199" s="186" t="s">
        <v>594</v>
      </c>
      <c r="H199" s="187">
        <v>35.617</v>
      </c>
      <c r="I199" s="188"/>
      <c r="L199" s="184"/>
      <c r="M199" s="189"/>
      <c r="N199" s="190"/>
      <c r="O199" s="190"/>
      <c r="P199" s="190"/>
      <c r="Q199" s="190"/>
      <c r="R199" s="190"/>
      <c r="S199" s="190"/>
      <c r="T199" s="191"/>
      <c r="AT199" s="185" t="s">
        <v>137</v>
      </c>
      <c r="AU199" s="185" t="s">
        <v>82</v>
      </c>
      <c r="AV199" s="14" t="s">
        <v>135</v>
      </c>
      <c r="AW199" s="14" t="s">
        <v>29</v>
      </c>
      <c r="AX199" s="14" t="s">
        <v>80</v>
      </c>
      <c r="AY199" s="185" t="s">
        <v>128</v>
      </c>
    </row>
    <row r="200" spans="2:63" s="12" customFormat="1" ht="25.9" customHeight="1">
      <c r="B200" s="131"/>
      <c r="D200" s="132" t="s">
        <v>71</v>
      </c>
      <c r="E200" s="133" t="s">
        <v>739</v>
      </c>
      <c r="F200" s="133" t="s">
        <v>740</v>
      </c>
      <c r="I200" s="134"/>
      <c r="J200" s="135">
        <f>BK200</f>
        <v>0</v>
      </c>
      <c r="L200" s="131"/>
      <c r="M200" s="136"/>
      <c r="N200" s="137"/>
      <c r="O200" s="137"/>
      <c r="P200" s="138">
        <f>P201</f>
        <v>0</v>
      </c>
      <c r="Q200" s="137"/>
      <c r="R200" s="138">
        <f>R201</f>
        <v>0</v>
      </c>
      <c r="S200" s="137"/>
      <c r="T200" s="139">
        <f>T201</f>
        <v>0</v>
      </c>
      <c r="AR200" s="132" t="s">
        <v>82</v>
      </c>
      <c r="AT200" s="140" t="s">
        <v>71</v>
      </c>
      <c r="AU200" s="140" t="s">
        <v>72</v>
      </c>
      <c r="AY200" s="132" t="s">
        <v>128</v>
      </c>
      <c r="BK200" s="141">
        <f>BK201</f>
        <v>0</v>
      </c>
    </row>
    <row r="201" spans="2:63" s="12" customFormat="1" ht="22.9" customHeight="1">
      <c r="B201" s="131"/>
      <c r="D201" s="132" t="s">
        <v>71</v>
      </c>
      <c r="E201" s="142" t="s">
        <v>741</v>
      </c>
      <c r="F201" s="142" t="s">
        <v>742</v>
      </c>
      <c r="I201" s="134"/>
      <c r="J201" s="143">
        <f>BK201</f>
        <v>0</v>
      </c>
      <c r="L201" s="131"/>
      <c r="M201" s="136"/>
      <c r="N201" s="137"/>
      <c r="O201" s="137"/>
      <c r="P201" s="138">
        <f>SUM(P202:P205)</f>
        <v>0</v>
      </c>
      <c r="Q201" s="137"/>
      <c r="R201" s="138">
        <f>SUM(R202:R205)</f>
        <v>0</v>
      </c>
      <c r="S201" s="137"/>
      <c r="T201" s="139">
        <f>SUM(T202:T205)</f>
        <v>0</v>
      </c>
      <c r="AR201" s="132" t="s">
        <v>82</v>
      </c>
      <c r="AT201" s="140" t="s">
        <v>71</v>
      </c>
      <c r="AU201" s="140" t="s">
        <v>80</v>
      </c>
      <c r="AY201" s="132" t="s">
        <v>128</v>
      </c>
      <c r="BK201" s="141">
        <f>SUM(BK202:BK205)</f>
        <v>0</v>
      </c>
    </row>
    <row r="202" spans="1:65" s="2" customFormat="1" ht="24.2" customHeight="1">
      <c r="A202" s="32"/>
      <c r="B202" s="144"/>
      <c r="C202" s="145" t="s">
        <v>250</v>
      </c>
      <c r="D202" s="145" t="s">
        <v>131</v>
      </c>
      <c r="E202" s="146" t="s">
        <v>743</v>
      </c>
      <c r="F202" s="147" t="s">
        <v>744</v>
      </c>
      <c r="G202" s="148" t="s">
        <v>226</v>
      </c>
      <c r="H202" s="149">
        <v>2.8</v>
      </c>
      <c r="I202" s="150"/>
      <c r="J202" s="151">
        <f>ROUND(I202*H202,2)</f>
        <v>0</v>
      </c>
      <c r="K202" s="152"/>
      <c r="L202" s="33"/>
      <c r="M202" s="153" t="s">
        <v>1</v>
      </c>
      <c r="N202" s="154" t="s">
        <v>37</v>
      </c>
      <c r="O202" s="58"/>
      <c r="P202" s="155">
        <f>O202*H202</f>
        <v>0</v>
      </c>
      <c r="Q202" s="155">
        <v>0</v>
      </c>
      <c r="R202" s="155">
        <f>Q202*H202</f>
        <v>0</v>
      </c>
      <c r="S202" s="155">
        <v>0</v>
      </c>
      <c r="T202" s="156">
        <f>S202*H202</f>
        <v>0</v>
      </c>
      <c r="U202" s="32"/>
      <c r="V202" s="32"/>
      <c r="W202" s="32"/>
      <c r="X202" s="32"/>
      <c r="Y202" s="32"/>
      <c r="Z202" s="32"/>
      <c r="AA202" s="32"/>
      <c r="AB202" s="32"/>
      <c r="AC202" s="32"/>
      <c r="AD202" s="32"/>
      <c r="AE202" s="32"/>
      <c r="AR202" s="157" t="s">
        <v>204</v>
      </c>
      <c r="AT202" s="157" t="s">
        <v>131</v>
      </c>
      <c r="AU202" s="157" t="s">
        <v>82</v>
      </c>
      <c r="AY202" s="17" t="s">
        <v>128</v>
      </c>
      <c r="BE202" s="158">
        <f>IF(N202="základní",J202,0)</f>
        <v>0</v>
      </c>
      <c r="BF202" s="158">
        <f>IF(N202="snížená",J202,0)</f>
        <v>0</v>
      </c>
      <c r="BG202" s="158">
        <f>IF(N202="zákl. přenesená",J202,0)</f>
        <v>0</v>
      </c>
      <c r="BH202" s="158">
        <f>IF(N202="sníž. přenesená",J202,0)</f>
        <v>0</v>
      </c>
      <c r="BI202" s="158">
        <f>IF(N202="nulová",J202,0)</f>
        <v>0</v>
      </c>
      <c r="BJ202" s="17" t="s">
        <v>80</v>
      </c>
      <c r="BK202" s="158">
        <f>ROUND(I202*H202,2)</f>
        <v>0</v>
      </c>
      <c r="BL202" s="17" t="s">
        <v>204</v>
      </c>
      <c r="BM202" s="157" t="s">
        <v>852</v>
      </c>
    </row>
    <row r="203" spans="1:65" s="2" customFormat="1" ht="16.5" customHeight="1">
      <c r="A203" s="32"/>
      <c r="B203" s="144"/>
      <c r="C203" s="168" t="s">
        <v>255</v>
      </c>
      <c r="D203" s="168" t="s">
        <v>261</v>
      </c>
      <c r="E203" s="169" t="s">
        <v>746</v>
      </c>
      <c r="F203" s="170" t="s">
        <v>747</v>
      </c>
      <c r="G203" s="171" t="s">
        <v>226</v>
      </c>
      <c r="H203" s="172">
        <v>2.8</v>
      </c>
      <c r="I203" s="173"/>
      <c r="J203" s="174">
        <f>ROUND(I203*H203,2)</f>
        <v>0</v>
      </c>
      <c r="K203" s="175"/>
      <c r="L203" s="176"/>
      <c r="M203" s="177" t="s">
        <v>1</v>
      </c>
      <c r="N203" s="178" t="s">
        <v>37</v>
      </c>
      <c r="O203" s="58"/>
      <c r="P203" s="155">
        <f>O203*H203</f>
        <v>0</v>
      </c>
      <c r="Q203" s="155">
        <v>0</v>
      </c>
      <c r="R203" s="155">
        <f>Q203*H203</f>
        <v>0</v>
      </c>
      <c r="S203" s="155">
        <v>0</v>
      </c>
      <c r="T203" s="156">
        <f>S203*H203</f>
        <v>0</v>
      </c>
      <c r="U203" s="32"/>
      <c r="V203" s="32"/>
      <c r="W203" s="32"/>
      <c r="X203" s="32"/>
      <c r="Y203" s="32"/>
      <c r="Z203" s="32"/>
      <c r="AA203" s="32"/>
      <c r="AB203" s="32"/>
      <c r="AC203" s="32"/>
      <c r="AD203" s="32"/>
      <c r="AE203" s="32"/>
      <c r="AR203" s="157" t="s">
        <v>279</v>
      </c>
      <c r="AT203" s="157" t="s">
        <v>261</v>
      </c>
      <c r="AU203" s="157" t="s">
        <v>82</v>
      </c>
      <c r="AY203" s="17" t="s">
        <v>128</v>
      </c>
      <c r="BE203" s="158">
        <f>IF(N203="základní",J203,0)</f>
        <v>0</v>
      </c>
      <c r="BF203" s="158">
        <f>IF(N203="snížená",J203,0)</f>
        <v>0</v>
      </c>
      <c r="BG203" s="158">
        <f>IF(N203="zákl. přenesená",J203,0)</f>
        <v>0</v>
      </c>
      <c r="BH203" s="158">
        <f>IF(N203="sníž. přenesená",J203,0)</f>
        <v>0</v>
      </c>
      <c r="BI203" s="158">
        <f>IF(N203="nulová",J203,0)</f>
        <v>0</v>
      </c>
      <c r="BJ203" s="17" t="s">
        <v>80</v>
      </c>
      <c r="BK203" s="158">
        <f>ROUND(I203*H203,2)</f>
        <v>0</v>
      </c>
      <c r="BL203" s="17" t="s">
        <v>204</v>
      </c>
      <c r="BM203" s="157" t="s">
        <v>853</v>
      </c>
    </row>
    <row r="204" spans="2:51" s="13" customFormat="1" ht="11.25">
      <c r="B204" s="159"/>
      <c r="D204" s="160" t="s">
        <v>137</v>
      </c>
      <c r="E204" s="161" t="s">
        <v>1</v>
      </c>
      <c r="F204" s="162" t="s">
        <v>854</v>
      </c>
      <c r="H204" s="163">
        <v>2.8</v>
      </c>
      <c r="I204" s="164"/>
      <c r="L204" s="159"/>
      <c r="M204" s="165"/>
      <c r="N204" s="166"/>
      <c r="O204" s="166"/>
      <c r="P204" s="166"/>
      <c r="Q204" s="166"/>
      <c r="R204" s="166"/>
      <c r="S204" s="166"/>
      <c r="T204" s="167"/>
      <c r="AT204" s="161" t="s">
        <v>137</v>
      </c>
      <c r="AU204" s="161" t="s">
        <v>82</v>
      </c>
      <c r="AV204" s="13" t="s">
        <v>82</v>
      </c>
      <c r="AW204" s="13" t="s">
        <v>29</v>
      </c>
      <c r="AX204" s="13" t="s">
        <v>72</v>
      </c>
      <c r="AY204" s="161" t="s">
        <v>128</v>
      </c>
    </row>
    <row r="205" spans="2:51" s="14" customFormat="1" ht="11.25">
      <c r="B205" s="184"/>
      <c r="D205" s="160" t="s">
        <v>137</v>
      </c>
      <c r="E205" s="185" t="s">
        <v>1</v>
      </c>
      <c r="F205" s="186" t="s">
        <v>594</v>
      </c>
      <c r="H205" s="187">
        <v>2.8</v>
      </c>
      <c r="I205" s="188"/>
      <c r="L205" s="184"/>
      <c r="M205" s="189"/>
      <c r="N205" s="190"/>
      <c r="O205" s="190"/>
      <c r="P205" s="190"/>
      <c r="Q205" s="190"/>
      <c r="R205" s="190"/>
      <c r="S205" s="190"/>
      <c r="T205" s="191"/>
      <c r="AT205" s="185" t="s">
        <v>137</v>
      </c>
      <c r="AU205" s="185" t="s">
        <v>82</v>
      </c>
      <c r="AV205" s="14" t="s">
        <v>135</v>
      </c>
      <c r="AW205" s="14" t="s">
        <v>29</v>
      </c>
      <c r="AX205" s="14" t="s">
        <v>80</v>
      </c>
      <c r="AY205" s="185" t="s">
        <v>128</v>
      </c>
    </row>
    <row r="206" spans="2:63" s="12" customFormat="1" ht="25.9" customHeight="1">
      <c r="B206" s="131"/>
      <c r="D206" s="132" t="s">
        <v>71</v>
      </c>
      <c r="E206" s="133" t="s">
        <v>299</v>
      </c>
      <c r="F206" s="133" t="s">
        <v>300</v>
      </c>
      <c r="I206" s="134"/>
      <c r="J206" s="135">
        <f>BK206</f>
        <v>0</v>
      </c>
      <c r="L206" s="131"/>
      <c r="M206" s="136"/>
      <c r="N206" s="137"/>
      <c r="O206" s="137"/>
      <c r="P206" s="138">
        <f>SUM(P207:P252)</f>
        <v>0</v>
      </c>
      <c r="Q206" s="137"/>
      <c r="R206" s="138">
        <f>SUM(R207:R252)</f>
        <v>0</v>
      </c>
      <c r="S206" s="137"/>
      <c r="T206" s="139">
        <f>SUM(T207:T252)</f>
        <v>0</v>
      </c>
      <c r="AR206" s="132" t="s">
        <v>135</v>
      </c>
      <c r="AT206" s="140" t="s">
        <v>71</v>
      </c>
      <c r="AU206" s="140" t="s">
        <v>72</v>
      </c>
      <c r="AY206" s="132" t="s">
        <v>128</v>
      </c>
      <c r="BK206" s="141">
        <f>SUM(BK207:BK252)</f>
        <v>0</v>
      </c>
    </row>
    <row r="207" spans="1:65" s="2" customFormat="1" ht="55.5" customHeight="1">
      <c r="A207" s="32"/>
      <c r="B207" s="144"/>
      <c r="C207" s="145" t="s">
        <v>260</v>
      </c>
      <c r="D207" s="145" t="s">
        <v>131</v>
      </c>
      <c r="E207" s="146" t="s">
        <v>302</v>
      </c>
      <c r="F207" s="147" t="s">
        <v>618</v>
      </c>
      <c r="G207" s="148" t="s">
        <v>239</v>
      </c>
      <c r="H207" s="149">
        <v>37.51</v>
      </c>
      <c r="I207" s="150"/>
      <c r="J207" s="151">
        <f>ROUND(I207*H207,2)</f>
        <v>0</v>
      </c>
      <c r="K207" s="152"/>
      <c r="L207" s="33"/>
      <c r="M207" s="153" t="s">
        <v>1</v>
      </c>
      <c r="N207" s="154" t="s">
        <v>37</v>
      </c>
      <c r="O207" s="58"/>
      <c r="P207" s="155">
        <f>O207*H207</f>
        <v>0</v>
      </c>
      <c r="Q207" s="155">
        <v>0</v>
      </c>
      <c r="R207" s="155">
        <f>Q207*H207</f>
        <v>0</v>
      </c>
      <c r="S207" s="155">
        <v>0</v>
      </c>
      <c r="T207" s="156">
        <f>S207*H207</f>
        <v>0</v>
      </c>
      <c r="U207" s="32"/>
      <c r="V207" s="32"/>
      <c r="W207" s="32"/>
      <c r="X207" s="32"/>
      <c r="Y207" s="32"/>
      <c r="Z207" s="32"/>
      <c r="AA207" s="32"/>
      <c r="AB207" s="32"/>
      <c r="AC207" s="32"/>
      <c r="AD207" s="32"/>
      <c r="AE207" s="32"/>
      <c r="AR207" s="157" t="s">
        <v>619</v>
      </c>
      <c r="AT207" s="157" t="s">
        <v>131</v>
      </c>
      <c r="AU207" s="157" t="s">
        <v>80</v>
      </c>
      <c r="AY207" s="17" t="s">
        <v>128</v>
      </c>
      <c r="BE207" s="158">
        <f>IF(N207="základní",J207,0)</f>
        <v>0</v>
      </c>
      <c r="BF207" s="158">
        <f>IF(N207="snížená",J207,0)</f>
        <v>0</v>
      </c>
      <c r="BG207" s="158">
        <f>IF(N207="zákl. přenesená",J207,0)</f>
        <v>0</v>
      </c>
      <c r="BH207" s="158">
        <f>IF(N207="sníž. přenesená",J207,0)</f>
        <v>0</v>
      </c>
      <c r="BI207" s="158">
        <f>IF(N207="nulová",J207,0)</f>
        <v>0</v>
      </c>
      <c r="BJ207" s="17" t="s">
        <v>80</v>
      </c>
      <c r="BK207" s="158">
        <f>ROUND(I207*H207,2)</f>
        <v>0</v>
      </c>
      <c r="BL207" s="17" t="s">
        <v>619</v>
      </c>
      <c r="BM207" s="157" t="s">
        <v>855</v>
      </c>
    </row>
    <row r="208" spans="2:51" s="15" customFormat="1" ht="11.25">
      <c r="B208" s="192"/>
      <c r="D208" s="160" t="s">
        <v>137</v>
      </c>
      <c r="E208" s="193" t="s">
        <v>1</v>
      </c>
      <c r="F208" s="194" t="s">
        <v>750</v>
      </c>
      <c r="H208" s="193" t="s">
        <v>1</v>
      </c>
      <c r="I208" s="195"/>
      <c r="L208" s="192"/>
      <c r="M208" s="196"/>
      <c r="N208" s="197"/>
      <c r="O208" s="197"/>
      <c r="P208" s="197"/>
      <c r="Q208" s="197"/>
      <c r="R208" s="197"/>
      <c r="S208" s="197"/>
      <c r="T208" s="198"/>
      <c r="AT208" s="193" t="s">
        <v>137</v>
      </c>
      <c r="AU208" s="193" t="s">
        <v>80</v>
      </c>
      <c r="AV208" s="15" t="s">
        <v>80</v>
      </c>
      <c r="AW208" s="15" t="s">
        <v>29</v>
      </c>
      <c r="AX208" s="15" t="s">
        <v>72</v>
      </c>
      <c r="AY208" s="193" t="s">
        <v>128</v>
      </c>
    </row>
    <row r="209" spans="2:51" s="13" customFormat="1" ht="11.25">
      <c r="B209" s="159"/>
      <c r="D209" s="160" t="s">
        <v>137</v>
      </c>
      <c r="E209" s="161" t="s">
        <v>1</v>
      </c>
      <c r="F209" s="162" t="s">
        <v>856</v>
      </c>
      <c r="H209" s="163">
        <v>37.51</v>
      </c>
      <c r="I209" s="164"/>
      <c r="L209" s="159"/>
      <c r="M209" s="165"/>
      <c r="N209" s="166"/>
      <c r="O209" s="166"/>
      <c r="P209" s="166"/>
      <c r="Q209" s="166"/>
      <c r="R209" s="166"/>
      <c r="S209" s="166"/>
      <c r="T209" s="167"/>
      <c r="AT209" s="161" t="s">
        <v>137</v>
      </c>
      <c r="AU209" s="161" t="s">
        <v>80</v>
      </c>
      <c r="AV209" s="13" t="s">
        <v>82</v>
      </c>
      <c r="AW209" s="13" t="s">
        <v>29</v>
      </c>
      <c r="AX209" s="13" t="s">
        <v>72</v>
      </c>
      <c r="AY209" s="161" t="s">
        <v>128</v>
      </c>
    </row>
    <row r="210" spans="2:51" s="14" customFormat="1" ht="11.25">
      <c r="B210" s="184"/>
      <c r="D210" s="160" t="s">
        <v>137</v>
      </c>
      <c r="E210" s="185" t="s">
        <v>1</v>
      </c>
      <c r="F210" s="186" t="s">
        <v>594</v>
      </c>
      <c r="H210" s="187">
        <v>37.51</v>
      </c>
      <c r="I210" s="188"/>
      <c r="L210" s="184"/>
      <c r="M210" s="189"/>
      <c r="N210" s="190"/>
      <c r="O210" s="190"/>
      <c r="P210" s="190"/>
      <c r="Q210" s="190"/>
      <c r="R210" s="190"/>
      <c r="S210" s="190"/>
      <c r="T210" s="191"/>
      <c r="AT210" s="185" t="s">
        <v>137</v>
      </c>
      <c r="AU210" s="185" t="s">
        <v>80</v>
      </c>
      <c r="AV210" s="14" t="s">
        <v>135</v>
      </c>
      <c r="AW210" s="14" t="s">
        <v>29</v>
      </c>
      <c r="AX210" s="14" t="s">
        <v>80</v>
      </c>
      <c r="AY210" s="185" t="s">
        <v>128</v>
      </c>
    </row>
    <row r="211" spans="1:65" s="2" customFormat="1" ht="66.75" customHeight="1">
      <c r="A211" s="32"/>
      <c r="B211" s="144"/>
      <c r="C211" s="145" t="s">
        <v>266</v>
      </c>
      <c r="D211" s="145" t="s">
        <v>131</v>
      </c>
      <c r="E211" s="146" t="s">
        <v>308</v>
      </c>
      <c r="F211" s="147" t="s">
        <v>752</v>
      </c>
      <c r="G211" s="148" t="s">
        <v>239</v>
      </c>
      <c r="H211" s="149">
        <v>2.813</v>
      </c>
      <c r="I211" s="150"/>
      <c r="J211" s="151">
        <f>ROUND(I211*H211,2)</f>
        <v>0</v>
      </c>
      <c r="K211" s="152"/>
      <c r="L211" s="33"/>
      <c r="M211" s="153" t="s">
        <v>1</v>
      </c>
      <c r="N211" s="154" t="s">
        <v>37</v>
      </c>
      <c r="O211" s="58"/>
      <c r="P211" s="155">
        <f>O211*H211</f>
        <v>0</v>
      </c>
      <c r="Q211" s="155">
        <v>0</v>
      </c>
      <c r="R211" s="155">
        <f>Q211*H211</f>
        <v>0</v>
      </c>
      <c r="S211" s="155">
        <v>0</v>
      </c>
      <c r="T211" s="156">
        <f>S211*H211</f>
        <v>0</v>
      </c>
      <c r="U211" s="32"/>
      <c r="V211" s="32"/>
      <c r="W211" s="32"/>
      <c r="X211" s="32"/>
      <c r="Y211" s="32"/>
      <c r="Z211" s="32"/>
      <c r="AA211" s="32"/>
      <c r="AB211" s="32"/>
      <c r="AC211" s="32"/>
      <c r="AD211" s="32"/>
      <c r="AE211" s="32"/>
      <c r="AR211" s="157" t="s">
        <v>619</v>
      </c>
      <c r="AT211" s="157" t="s">
        <v>131</v>
      </c>
      <c r="AU211" s="157" t="s">
        <v>80</v>
      </c>
      <c r="AY211" s="17" t="s">
        <v>128</v>
      </c>
      <c r="BE211" s="158">
        <f>IF(N211="základní",J211,0)</f>
        <v>0</v>
      </c>
      <c r="BF211" s="158">
        <f>IF(N211="snížená",J211,0)</f>
        <v>0</v>
      </c>
      <c r="BG211" s="158">
        <f>IF(N211="zákl. přenesená",J211,0)</f>
        <v>0</v>
      </c>
      <c r="BH211" s="158">
        <f>IF(N211="sníž. přenesená",J211,0)</f>
        <v>0</v>
      </c>
      <c r="BI211" s="158">
        <f>IF(N211="nulová",J211,0)</f>
        <v>0</v>
      </c>
      <c r="BJ211" s="17" t="s">
        <v>80</v>
      </c>
      <c r="BK211" s="158">
        <f>ROUND(I211*H211,2)</f>
        <v>0</v>
      </c>
      <c r="BL211" s="17" t="s">
        <v>619</v>
      </c>
      <c r="BM211" s="157" t="s">
        <v>857</v>
      </c>
    </row>
    <row r="212" spans="2:51" s="15" customFormat="1" ht="11.25">
      <c r="B212" s="192"/>
      <c r="D212" s="160" t="s">
        <v>137</v>
      </c>
      <c r="E212" s="193" t="s">
        <v>1</v>
      </c>
      <c r="F212" s="194" t="s">
        <v>754</v>
      </c>
      <c r="H212" s="193" t="s">
        <v>1</v>
      </c>
      <c r="I212" s="195"/>
      <c r="L212" s="192"/>
      <c r="M212" s="196"/>
      <c r="N212" s="197"/>
      <c r="O212" s="197"/>
      <c r="P212" s="197"/>
      <c r="Q212" s="197"/>
      <c r="R212" s="197"/>
      <c r="S212" s="197"/>
      <c r="T212" s="198"/>
      <c r="AT212" s="193" t="s">
        <v>137</v>
      </c>
      <c r="AU212" s="193" t="s">
        <v>80</v>
      </c>
      <c r="AV212" s="15" t="s">
        <v>80</v>
      </c>
      <c r="AW212" s="15" t="s">
        <v>29</v>
      </c>
      <c r="AX212" s="15" t="s">
        <v>72</v>
      </c>
      <c r="AY212" s="193" t="s">
        <v>128</v>
      </c>
    </row>
    <row r="213" spans="2:51" s="13" customFormat="1" ht="11.25">
      <c r="B213" s="159"/>
      <c r="D213" s="160" t="s">
        <v>137</v>
      </c>
      <c r="E213" s="161" t="s">
        <v>1</v>
      </c>
      <c r="F213" s="162" t="s">
        <v>858</v>
      </c>
      <c r="H213" s="163">
        <v>2.813</v>
      </c>
      <c r="I213" s="164"/>
      <c r="L213" s="159"/>
      <c r="M213" s="165"/>
      <c r="N213" s="166"/>
      <c r="O213" s="166"/>
      <c r="P213" s="166"/>
      <c r="Q213" s="166"/>
      <c r="R213" s="166"/>
      <c r="S213" s="166"/>
      <c r="T213" s="167"/>
      <c r="AT213" s="161" t="s">
        <v>137</v>
      </c>
      <c r="AU213" s="161" t="s">
        <v>80</v>
      </c>
      <c r="AV213" s="13" t="s">
        <v>82</v>
      </c>
      <c r="AW213" s="13" t="s">
        <v>29</v>
      </c>
      <c r="AX213" s="13" t="s">
        <v>72</v>
      </c>
      <c r="AY213" s="161" t="s">
        <v>128</v>
      </c>
    </row>
    <row r="214" spans="2:51" s="14" customFormat="1" ht="11.25">
      <c r="B214" s="184"/>
      <c r="D214" s="160" t="s">
        <v>137</v>
      </c>
      <c r="E214" s="185" t="s">
        <v>1</v>
      </c>
      <c r="F214" s="186" t="s">
        <v>594</v>
      </c>
      <c r="H214" s="187">
        <v>2.813</v>
      </c>
      <c r="I214" s="188"/>
      <c r="L214" s="184"/>
      <c r="M214" s="189"/>
      <c r="N214" s="190"/>
      <c r="O214" s="190"/>
      <c r="P214" s="190"/>
      <c r="Q214" s="190"/>
      <c r="R214" s="190"/>
      <c r="S214" s="190"/>
      <c r="T214" s="191"/>
      <c r="AT214" s="185" t="s">
        <v>137</v>
      </c>
      <c r="AU214" s="185" t="s">
        <v>80</v>
      </c>
      <c r="AV214" s="14" t="s">
        <v>135</v>
      </c>
      <c r="AW214" s="14" t="s">
        <v>29</v>
      </c>
      <c r="AX214" s="14" t="s">
        <v>80</v>
      </c>
      <c r="AY214" s="185" t="s">
        <v>128</v>
      </c>
    </row>
    <row r="215" spans="1:65" s="2" customFormat="1" ht="49.15" customHeight="1">
      <c r="A215" s="32"/>
      <c r="B215" s="144"/>
      <c r="C215" s="145" t="s">
        <v>271</v>
      </c>
      <c r="D215" s="145" t="s">
        <v>131</v>
      </c>
      <c r="E215" s="146" t="s">
        <v>756</v>
      </c>
      <c r="F215" s="147" t="s">
        <v>757</v>
      </c>
      <c r="G215" s="148" t="s">
        <v>239</v>
      </c>
      <c r="H215" s="149">
        <v>30.474</v>
      </c>
      <c r="I215" s="150"/>
      <c r="J215" s="151">
        <f>ROUND(I215*H215,2)</f>
        <v>0</v>
      </c>
      <c r="K215" s="152"/>
      <c r="L215" s="33"/>
      <c r="M215" s="153" t="s">
        <v>1</v>
      </c>
      <c r="N215" s="154" t="s">
        <v>37</v>
      </c>
      <c r="O215" s="58"/>
      <c r="P215" s="155">
        <f>O215*H215</f>
        <v>0</v>
      </c>
      <c r="Q215" s="155">
        <v>0</v>
      </c>
      <c r="R215" s="155">
        <f>Q215*H215</f>
        <v>0</v>
      </c>
      <c r="S215" s="155">
        <v>0</v>
      </c>
      <c r="T215" s="156">
        <f>S215*H215</f>
        <v>0</v>
      </c>
      <c r="U215" s="32"/>
      <c r="V215" s="32"/>
      <c r="W215" s="32"/>
      <c r="X215" s="32"/>
      <c r="Y215" s="32"/>
      <c r="Z215" s="32"/>
      <c r="AA215" s="32"/>
      <c r="AB215" s="32"/>
      <c r="AC215" s="32"/>
      <c r="AD215" s="32"/>
      <c r="AE215" s="32"/>
      <c r="AR215" s="157" t="s">
        <v>619</v>
      </c>
      <c r="AT215" s="157" t="s">
        <v>131</v>
      </c>
      <c r="AU215" s="157" t="s">
        <v>80</v>
      </c>
      <c r="AY215" s="17" t="s">
        <v>128</v>
      </c>
      <c r="BE215" s="158">
        <f>IF(N215="základní",J215,0)</f>
        <v>0</v>
      </c>
      <c r="BF215" s="158">
        <f>IF(N215="snížená",J215,0)</f>
        <v>0</v>
      </c>
      <c r="BG215" s="158">
        <f>IF(N215="zákl. přenesená",J215,0)</f>
        <v>0</v>
      </c>
      <c r="BH215" s="158">
        <f>IF(N215="sníž. přenesená",J215,0)</f>
        <v>0</v>
      </c>
      <c r="BI215" s="158">
        <f>IF(N215="nulová",J215,0)</f>
        <v>0</v>
      </c>
      <c r="BJ215" s="17" t="s">
        <v>80</v>
      </c>
      <c r="BK215" s="158">
        <f>ROUND(I215*H215,2)</f>
        <v>0</v>
      </c>
      <c r="BL215" s="17" t="s">
        <v>619</v>
      </c>
      <c r="BM215" s="157" t="s">
        <v>859</v>
      </c>
    </row>
    <row r="216" spans="2:51" s="15" customFormat="1" ht="11.25">
      <c r="B216" s="192"/>
      <c r="D216" s="160" t="s">
        <v>137</v>
      </c>
      <c r="E216" s="193" t="s">
        <v>1</v>
      </c>
      <c r="F216" s="194" t="s">
        <v>759</v>
      </c>
      <c r="H216" s="193" t="s">
        <v>1</v>
      </c>
      <c r="I216" s="195"/>
      <c r="L216" s="192"/>
      <c r="M216" s="196"/>
      <c r="N216" s="197"/>
      <c r="O216" s="197"/>
      <c r="P216" s="197"/>
      <c r="Q216" s="197"/>
      <c r="R216" s="197"/>
      <c r="S216" s="197"/>
      <c r="T216" s="198"/>
      <c r="AT216" s="193" t="s">
        <v>137</v>
      </c>
      <c r="AU216" s="193" t="s">
        <v>80</v>
      </c>
      <c r="AV216" s="15" t="s">
        <v>80</v>
      </c>
      <c r="AW216" s="15" t="s">
        <v>29</v>
      </c>
      <c r="AX216" s="15" t="s">
        <v>72</v>
      </c>
      <c r="AY216" s="193" t="s">
        <v>128</v>
      </c>
    </row>
    <row r="217" spans="2:51" s="13" customFormat="1" ht="11.25">
      <c r="B217" s="159"/>
      <c r="D217" s="160" t="s">
        <v>137</v>
      </c>
      <c r="E217" s="161" t="s">
        <v>1</v>
      </c>
      <c r="F217" s="162" t="s">
        <v>860</v>
      </c>
      <c r="H217" s="163">
        <v>8.916</v>
      </c>
      <c r="I217" s="164"/>
      <c r="L217" s="159"/>
      <c r="M217" s="165"/>
      <c r="N217" s="166"/>
      <c r="O217" s="166"/>
      <c r="P217" s="166"/>
      <c r="Q217" s="166"/>
      <c r="R217" s="166"/>
      <c r="S217" s="166"/>
      <c r="T217" s="167"/>
      <c r="AT217" s="161" t="s">
        <v>137</v>
      </c>
      <c r="AU217" s="161" t="s">
        <v>80</v>
      </c>
      <c r="AV217" s="13" t="s">
        <v>82</v>
      </c>
      <c r="AW217" s="13" t="s">
        <v>29</v>
      </c>
      <c r="AX217" s="13" t="s">
        <v>72</v>
      </c>
      <c r="AY217" s="161" t="s">
        <v>128</v>
      </c>
    </row>
    <row r="218" spans="2:51" s="15" customFormat="1" ht="11.25">
      <c r="B218" s="192"/>
      <c r="D218" s="160" t="s">
        <v>137</v>
      </c>
      <c r="E218" s="193" t="s">
        <v>1</v>
      </c>
      <c r="F218" s="194" t="s">
        <v>761</v>
      </c>
      <c r="H218" s="193" t="s">
        <v>1</v>
      </c>
      <c r="I218" s="195"/>
      <c r="L218" s="192"/>
      <c r="M218" s="196"/>
      <c r="N218" s="197"/>
      <c r="O218" s="197"/>
      <c r="P218" s="197"/>
      <c r="Q218" s="197"/>
      <c r="R218" s="197"/>
      <c r="S218" s="197"/>
      <c r="T218" s="198"/>
      <c r="AT218" s="193" t="s">
        <v>137</v>
      </c>
      <c r="AU218" s="193" t="s">
        <v>80</v>
      </c>
      <c r="AV218" s="15" t="s">
        <v>80</v>
      </c>
      <c r="AW218" s="15" t="s">
        <v>29</v>
      </c>
      <c r="AX218" s="15" t="s">
        <v>72</v>
      </c>
      <c r="AY218" s="193" t="s">
        <v>128</v>
      </c>
    </row>
    <row r="219" spans="2:51" s="13" customFormat="1" ht="11.25">
      <c r="B219" s="159"/>
      <c r="D219" s="160" t="s">
        <v>137</v>
      </c>
      <c r="E219" s="161" t="s">
        <v>1</v>
      </c>
      <c r="F219" s="162" t="s">
        <v>861</v>
      </c>
      <c r="H219" s="163">
        <v>1.783</v>
      </c>
      <c r="I219" s="164"/>
      <c r="L219" s="159"/>
      <c r="M219" s="165"/>
      <c r="N219" s="166"/>
      <c r="O219" s="166"/>
      <c r="P219" s="166"/>
      <c r="Q219" s="166"/>
      <c r="R219" s="166"/>
      <c r="S219" s="166"/>
      <c r="T219" s="167"/>
      <c r="AT219" s="161" t="s">
        <v>137</v>
      </c>
      <c r="AU219" s="161" t="s">
        <v>80</v>
      </c>
      <c r="AV219" s="13" t="s">
        <v>82</v>
      </c>
      <c r="AW219" s="13" t="s">
        <v>29</v>
      </c>
      <c r="AX219" s="13" t="s">
        <v>72</v>
      </c>
      <c r="AY219" s="161" t="s">
        <v>128</v>
      </c>
    </row>
    <row r="220" spans="2:51" s="15" customFormat="1" ht="11.25">
      <c r="B220" s="192"/>
      <c r="D220" s="160" t="s">
        <v>137</v>
      </c>
      <c r="E220" s="193" t="s">
        <v>1</v>
      </c>
      <c r="F220" s="194" t="s">
        <v>862</v>
      </c>
      <c r="H220" s="193" t="s">
        <v>1</v>
      </c>
      <c r="I220" s="195"/>
      <c r="L220" s="192"/>
      <c r="M220" s="196"/>
      <c r="N220" s="197"/>
      <c r="O220" s="197"/>
      <c r="P220" s="197"/>
      <c r="Q220" s="197"/>
      <c r="R220" s="197"/>
      <c r="S220" s="197"/>
      <c r="T220" s="198"/>
      <c r="AT220" s="193" t="s">
        <v>137</v>
      </c>
      <c r="AU220" s="193" t="s">
        <v>80</v>
      </c>
      <c r="AV220" s="15" t="s">
        <v>80</v>
      </c>
      <c r="AW220" s="15" t="s">
        <v>29</v>
      </c>
      <c r="AX220" s="15" t="s">
        <v>72</v>
      </c>
      <c r="AY220" s="193" t="s">
        <v>128</v>
      </c>
    </row>
    <row r="221" spans="2:51" s="13" customFormat="1" ht="11.25">
      <c r="B221" s="159"/>
      <c r="D221" s="160" t="s">
        <v>137</v>
      </c>
      <c r="E221" s="161" t="s">
        <v>1</v>
      </c>
      <c r="F221" s="162" t="s">
        <v>863</v>
      </c>
      <c r="H221" s="163">
        <v>3.4</v>
      </c>
      <c r="I221" s="164"/>
      <c r="L221" s="159"/>
      <c r="M221" s="165"/>
      <c r="N221" s="166"/>
      <c r="O221" s="166"/>
      <c r="P221" s="166"/>
      <c r="Q221" s="166"/>
      <c r="R221" s="166"/>
      <c r="S221" s="166"/>
      <c r="T221" s="167"/>
      <c r="AT221" s="161" t="s">
        <v>137</v>
      </c>
      <c r="AU221" s="161" t="s">
        <v>80</v>
      </c>
      <c r="AV221" s="13" t="s">
        <v>82</v>
      </c>
      <c r="AW221" s="13" t="s">
        <v>29</v>
      </c>
      <c r="AX221" s="13" t="s">
        <v>72</v>
      </c>
      <c r="AY221" s="161" t="s">
        <v>128</v>
      </c>
    </row>
    <row r="222" spans="2:51" s="15" customFormat="1" ht="11.25">
      <c r="B222" s="192"/>
      <c r="D222" s="160" t="s">
        <v>137</v>
      </c>
      <c r="E222" s="193" t="s">
        <v>1</v>
      </c>
      <c r="F222" s="194" t="s">
        <v>763</v>
      </c>
      <c r="H222" s="193" t="s">
        <v>1</v>
      </c>
      <c r="I222" s="195"/>
      <c r="L222" s="192"/>
      <c r="M222" s="196"/>
      <c r="N222" s="197"/>
      <c r="O222" s="197"/>
      <c r="P222" s="197"/>
      <c r="Q222" s="197"/>
      <c r="R222" s="197"/>
      <c r="S222" s="197"/>
      <c r="T222" s="198"/>
      <c r="AT222" s="193" t="s">
        <v>137</v>
      </c>
      <c r="AU222" s="193" t="s">
        <v>80</v>
      </c>
      <c r="AV222" s="15" t="s">
        <v>80</v>
      </c>
      <c r="AW222" s="15" t="s">
        <v>29</v>
      </c>
      <c r="AX222" s="15" t="s">
        <v>72</v>
      </c>
      <c r="AY222" s="193" t="s">
        <v>128</v>
      </c>
    </row>
    <row r="223" spans="2:51" s="13" customFormat="1" ht="11.25">
      <c r="B223" s="159"/>
      <c r="D223" s="160" t="s">
        <v>137</v>
      </c>
      <c r="E223" s="161" t="s">
        <v>1</v>
      </c>
      <c r="F223" s="162" t="s">
        <v>864</v>
      </c>
      <c r="H223" s="163">
        <v>15.962</v>
      </c>
      <c r="I223" s="164"/>
      <c r="L223" s="159"/>
      <c r="M223" s="165"/>
      <c r="N223" s="166"/>
      <c r="O223" s="166"/>
      <c r="P223" s="166"/>
      <c r="Q223" s="166"/>
      <c r="R223" s="166"/>
      <c r="S223" s="166"/>
      <c r="T223" s="167"/>
      <c r="AT223" s="161" t="s">
        <v>137</v>
      </c>
      <c r="AU223" s="161" t="s">
        <v>80</v>
      </c>
      <c r="AV223" s="13" t="s">
        <v>82</v>
      </c>
      <c r="AW223" s="13" t="s">
        <v>29</v>
      </c>
      <c r="AX223" s="13" t="s">
        <v>72</v>
      </c>
      <c r="AY223" s="161" t="s">
        <v>128</v>
      </c>
    </row>
    <row r="224" spans="2:51" s="15" customFormat="1" ht="11.25">
      <c r="B224" s="192"/>
      <c r="D224" s="160" t="s">
        <v>137</v>
      </c>
      <c r="E224" s="193" t="s">
        <v>1</v>
      </c>
      <c r="F224" s="194" t="s">
        <v>765</v>
      </c>
      <c r="H224" s="193" t="s">
        <v>1</v>
      </c>
      <c r="I224" s="195"/>
      <c r="L224" s="192"/>
      <c r="M224" s="196"/>
      <c r="N224" s="197"/>
      <c r="O224" s="197"/>
      <c r="P224" s="197"/>
      <c r="Q224" s="197"/>
      <c r="R224" s="197"/>
      <c r="S224" s="197"/>
      <c r="T224" s="198"/>
      <c r="AT224" s="193" t="s">
        <v>137</v>
      </c>
      <c r="AU224" s="193" t="s">
        <v>80</v>
      </c>
      <c r="AV224" s="15" t="s">
        <v>80</v>
      </c>
      <c r="AW224" s="15" t="s">
        <v>29</v>
      </c>
      <c r="AX224" s="15" t="s">
        <v>72</v>
      </c>
      <c r="AY224" s="193" t="s">
        <v>128</v>
      </c>
    </row>
    <row r="225" spans="2:51" s="13" customFormat="1" ht="11.25">
      <c r="B225" s="159"/>
      <c r="D225" s="160" t="s">
        <v>137</v>
      </c>
      <c r="E225" s="161" t="s">
        <v>1</v>
      </c>
      <c r="F225" s="162" t="s">
        <v>865</v>
      </c>
      <c r="H225" s="163">
        <v>0.413</v>
      </c>
      <c r="I225" s="164"/>
      <c r="L225" s="159"/>
      <c r="M225" s="165"/>
      <c r="N225" s="166"/>
      <c r="O225" s="166"/>
      <c r="P225" s="166"/>
      <c r="Q225" s="166"/>
      <c r="R225" s="166"/>
      <c r="S225" s="166"/>
      <c r="T225" s="167"/>
      <c r="AT225" s="161" t="s">
        <v>137</v>
      </c>
      <c r="AU225" s="161" t="s">
        <v>80</v>
      </c>
      <c r="AV225" s="13" t="s">
        <v>82</v>
      </c>
      <c r="AW225" s="13" t="s">
        <v>29</v>
      </c>
      <c r="AX225" s="13" t="s">
        <v>72</v>
      </c>
      <c r="AY225" s="161" t="s">
        <v>128</v>
      </c>
    </row>
    <row r="226" spans="2:51" s="14" customFormat="1" ht="11.25">
      <c r="B226" s="184"/>
      <c r="D226" s="160" t="s">
        <v>137</v>
      </c>
      <c r="E226" s="185" t="s">
        <v>1</v>
      </c>
      <c r="F226" s="186" t="s">
        <v>594</v>
      </c>
      <c r="H226" s="187">
        <v>30.474</v>
      </c>
      <c r="I226" s="188"/>
      <c r="L226" s="184"/>
      <c r="M226" s="189"/>
      <c r="N226" s="190"/>
      <c r="O226" s="190"/>
      <c r="P226" s="190"/>
      <c r="Q226" s="190"/>
      <c r="R226" s="190"/>
      <c r="S226" s="190"/>
      <c r="T226" s="191"/>
      <c r="AT226" s="185" t="s">
        <v>137</v>
      </c>
      <c r="AU226" s="185" t="s">
        <v>80</v>
      </c>
      <c r="AV226" s="14" t="s">
        <v>135</v>
      </c>
      <c r="AW226" s="14" t="s">
        <v>29</v>
      </c>
      <c r="AX226" s="14" t="s">
        <v>80</v>
      </c>
      <c r="AY226" s="185" t="s">
        <v>128</v>
      </c>
    </row>
    <row r="227" spans="1:65" s="2" customFormat="1" ht="62.65" customHeight="1">
      <c r="A227" s="32"/>
      <c r="B227" s="144"/>
      <c r="C227" s="145" t="s">
        <v>275</v>
      </c>
      <c r="D227" s="145" t="s">
        <v>131</v>
      </c>
      <c r="E227" s="146" t="s">
        <v>767</v>
      </c>
      <c r="F227" s="147" t="s">
        <v>768</v>
      </c>
      <c r="G227" s="148" t="s">
        <v>239</v>
      </c>
      <c r="H227" s="149">
        <v>15.249</v>
      </c>
      <c r="I227" s="150"/>
      <c r="J227" s="151">
        <f>ROUND(I227*H227,2)</f>
        <v>0</v>
      </c>
      <c r="K227" s="152"/>
      <c r="L227" s="33"/>
      <c r="M227" s="153" t="s">
        <v>1</v>
      </c>
      <c r="N227" s="154" t="s">
        <v>37</v>
      </c>
      <c r="O227" s="58"/>
      <c r="P227" s="155">
        <f>O227*H227</f>
        <v>0</v>
      </c>
      <c r="Q227" s="155">
        <v>0</v>
      </c>
      <c r="R227" s="155">
        <f>Q227*H227</f>
        <v>0</v>
      </c>
      <c r="S227" s="155">
        <v>0</v>
      </c>
      <c r="T227" s="156">
        <f>S227*H227</f>
        <v>0</v>
      </c>
      <c r="U227" s="32"/>
      <c r="V227" s="32"/>
      <c r="W227" s="32"/>
      <c r="X227" s="32"/>
      <c r="Y227" s="32"/>
      <c r="Z227" s="32"/>
      <c r="AA227" s="32"/>
      <c r="AB227" s="32"/>
      <c r="AC227" s="32"/>
      <c r="AD227" s="32"/>
      <c r="AE227" s="32"/>
      <c r="AR227" s="157" t="s">
        <v>619</v>
      </c>
      <c r="AT227" s="157" t="s">
        <v>131</v>
      </c>
      <c r="AU227" s="157" t="s">
        <v>80</v>
      </c>
      <c r="AY227" s="17" t="s">
        <v>128</v>
      </c>
      <c r="BE227" s="158">
        <f>IF(N227="základní",J227,0)</f>
        <v>0</v>
      </c>
      <c r="BF227" s="158">
        <f>IF(N227="snížená",J227,0)</f>
        <v>0</v>
      </c>
      <c r="BG227" s="158">
        <f>IF(N227="zákl. přenesená",J227,0)</f>
        <v>0</v>
      </c>
      <c r="BH227" s="158">
        <f>IF(N227="sníž. přenesená",J227,0)</f>
        <v>0</v>
      </c>
      <c r="BI227" s="158">
        <f>IF(N227="nulová",J227,0)</f>
        <v>0</v>
      </c>
      <c r="BJ227" s="17" t="s">
        <v>80</v>
      </c>
      <c r="BK227" s="158">
        <f>ROUND(I227*H227,2)</f>
        <v>0</v>
      </c>
      <c r="BL227" s="17" t="s">
        <v>619</v>
      </c>
      <c r="BM227" s="157" t="s">
        <v>866</v>
      </c>
    </row>
    <row r="228" spans="2:51" s="15" customFormat="1" ht="11.25">
      <c r="B228" s="192"/>
      <c r="D228" s="160" t="s">
        <v>137</v>
      </c>
      <c r="E228" s="193" t="s">
        <v>1</v>
      </c>
      <c r="F228" s="194" t="s">
        <v>770</v>
      </c>
      <c r="H228" s="193" t="s">
        <v>1</v>
      </c>
      <c r="I228" s="195"/>
      <c r="L228" s="192"/>
      <c r="M228" s="196"/>
      <c r="N228" s="197"/>
      <c r="O228" s="197"/>
      <c r="P228" s="197"/>
      <c r="Q228" s="197"/>
      <c r="R228" s="197"/>
      <c r="S228" s="197"/>
      <c r="T228" s="198"/>
      <c r="AT228" s="193" t="s">
        <v>137</v>
      </c>
      <c r="AU228" s="193" t="s">
        <v>80</v>
      </c>
      <c r="AV228" s="15" t="s">
        <v>80</v>
      </c>
      <c r="AW228" s="15" t="s">
        <v>29</v>
      </c>
      <c r="AX228" s="15" t="s">
        <v>72</v>
      </c>
      <c r="AY228" s="193" t="s">
        <v>128</v>
      </c>
    </row>
    <row r="229" spans="2:51" s="13" customFormat="1" ht="11.25">
      <c r="B229" s="159"/>
      <c r="D229" s="160" t="s">
        <v>137</v>
      </c>
      <c r="E229" s="161" t="s">
        <v>1</v>
      </c>
      <c r="F229" s="162" t="s">
        <v>867</v>
      </c>
      <c r="H229" s="163">
        <v>7.704</v>
      </c>
      <c r="I229" s="164"/>
      <c r="L229" s="159"/>
      <c r="M229" s="165"/>
      <c r="N229" s="166"/>
      <c r="O229" s="166"/>
      <c r="P229" s="166"/>
      <c r="Q229" s="166"/>
      <c r="R229" s="166"/>
      <c r="S229" s="166"/>
      <c r="T229" s="167"/>
      <c r="AT229" s="161" t="s">
        <v>137</v>
      </c>
      <c r="AU229" s="161" t="s">
        <v>80</v>
      </c>
      <c r="AV229" s="13" t="s">
        <v>82</v>
      </c>
      <c r="AW229" s="13" t="s">
        <v>29</v>
      </c>
      <c r="AX229" s="13" t="s">
        <v>72</v>
      </c>
      <c r="AY229" s="161" t="s">
        <v>128</v>
      </c>
    </row>
    <row r="230" spans="2:51" s="15" customFormat="1" ht="11.25">
      <c r="B230" s="192"/>
      <c r="D230" s="160" t="s">
        <v>137</v>
      </c>
      <c r="E230" s="193" t="s">
        <v>1</v>
      </c>
      <c r="F230" s="194" t="s">
        <v>868</v>
      </c>
      <c r="H230" s="193" t="s">
        <v>1</v>
      </c>
      <c r="I230" s="195"/>
      <c r="L230" s="192"/>
      <c r="M230" s="196"/>
      <c r="N230" s="197"/>
      <c r="O230" s="197"/>
      <c r="P230" s="197"/>
      <c r="Q230" s="197"/>
      <c r="R230" s="197"/>
      <c r="S230" s="197"/>
      <c r="T230" s="198"/>
      <c r="AT230" s="193" t="s">
        <v>137</v>
      </c>
      <c r="AU230" s="193" t="s">
        <v>80</v>
      </c>
      <c r="AV230" s="15" t="s">
        <v>80</v>
      </c>
      <c r="AW230" s="15" t="s">
        <v>29</v>
      </c>
      <c r="AX230" s="15" t="s">
        <v>72</v>
      </c>
      <c r="AY230" s="193" t="s">
        <v>128</v>
      </c>
    </row>
    <row r="231" spans="2:51" s="13" customFormat="1" ht="11.25">
      <c r="B231" s="159"/>
      <c r="D231" s="160" t="s">
        <v>137</v>
      </c>
      <c r="E231" s="161" t="s">
        <v>1</v>
      </c>
      <c r="F231" s="162" t="s">
        <v>869</v>
      </c>
      <c r="H231" s="163">
        <v>7.545</v>
      </c>
      <c r="I231" s="164"/>
      <c r="L231" s="159"/>
      <c r="M231" s="165"/>
      <c r="N231" s="166"/>
      <c r="O231" s="166"/>
      <c r="P231" s="166"/>
      <c r="Q231" s="166"/>
      <c r="R231" s="166"/>
      <c r="S231" s="166"/>
      <c r="T231" s="167"/>
      <c r="AT231" s="161" t="s">
        <v>137</v>
      </c>
      <c r="AU231" s="161" t="s">
        <v>80</v>
      </c>
      <c r="AV231" s="13" t="s">
        <v>82</v>
      </c>
      <c r="AW231" s="13" t="s">
        <v>29</v>
      </c>
      <c r="AX231" s="13" t="s">
        <v>72</v>
      </c>
      <c r="AY231" s="161" t="s">
        <v>128</v>
      </c>
    </row>
    <row r="232" spans="2:51" s="14" customFormat="1" ht="11.25">
      <c r="B232" s="184"/>
      <c r="D232" s="160" t="s">
        <v>137</v>
      </c>
      <c r="E232" s="185" t="s">
        <v>1</v>
      </c>
      <c r="F232" s="186" t="s">
        <v>594</v>
      </c>
      <c r="H232" s="187">
        <v>15.249</v>
      </c>
      <c r="I232" s="188"/>
      <c r="L232" s="184"/>
      <c r="M232" s="189"/>
      <c r="N232" s="190"/>
      <c r="O232" s="190"/>
      <c r="P232" s="190"/>
      <c r="Q232" s="190"/>
      <c r="R232" s="190"/>
      <c r="S232" s="190"/>
      <c r="T232" s="191"/>
      <c r="AT232" s="185" t="s">
        <v>137</v>
      </c>
      <c r="AU232" s="185" t="s">
        <v>80</v>
      </c>
      <c r="AV232" s="14" t="s">
        <v>135</v>
      </c>
      <c r="AW232" s="14" t="s">
        <v>29</v>
      </c>
      <c r="AX232" s="14" t="s">
        <v>80</v>
      </c>
      <c r="AY232" s="185" t="s">
        <v>128</v>
      </c>
    </row>
    <row r="233" spans="1:65" s="2" customFormat="1" ht="62.65" customHeight="1">
      <c r="A233" s="32"/>
      <c r="B233" s="144"/>
      <c r="C233" s="145" t="s">
        <v>279</v>
      </c>
      <c r="D233" s="145" t="s">
        <v>131</v>
      </c>
      <c r="E233" s="146" t="s">
        <v>772</v>
      </c>
      <c r="F233" s="147" t="s">
        <v>773</v>
      </c>
      <c r="G233" s="148" t="s">
        <v>239</v>
      </c>
      <c r="H233" s="149">
        <v>11</v>
      </c>
      <c r="I233" s="150"/>
      <c r="J233" s="151">
        <f>ROUND(I233*H233,2)</f>
        <v>0</v>
      </c>
      <c r="K233" s="152"/>
      <c r="L233" s="33"/>
      <c r="M233" s="153" t="s">
        <v>1</v>
      </c>
      <c r="N233" s="154" t="s">
        <v>37</v>
      </c>
      <c r="O233" s="58"/>
      <c r="P233" s="155">
        <f>O233*H233</f>
        <v>0</v>
      </c>
      <c r="Q233" s="155">
        <v>0</v>
      </c>
      <c r="R233" s="155">
        <f>Q233*H233</f>
        <v>0</v>
      </c>
      <c r="S233" s="155">
        <v>0</v>
      </c>
      <c r="T233" s="156">
        <f>S233*H233</f>
        <v>0</v>
      </c>
      <c r="U233" s="32"/>
      <c r="V233" s="32"/>
      <c r="W233" s="32"/>
      <c r="X233" s="32"/>
      <c r="Y233" s="32"/>
      <c r="Z233" s="32"/>
      <c r="AA233" s="32"/>
      <c r="AB233" s="32"/>
      <c r="AC233" s="32"/>
      <c r="AD233" s="32"/>
      <c r="AE233" s="32"/>
      <c r="AR233" s="157" t="s">
        <v>619</v>
      </c>
      <c r="AT233" s="157" t="s">
        <v>131</v>
      </c>
      <c r="AU233" s="157" t="s">
        <v>80</v>
      </c>
      <c r="AY233" s="17" t="s">
        <v>128</v>
      </c>
      <c r="BE233" s="158">
        <f>IF(N233="základní",J233,0)</f>
        <v>0</v>
      </c>
      <c r="BF233" s="158">
        <f>IF(N233="snížená",J233,0)</f>
        <v>0</v>
      </c>
      <c r="BG233" s="158">
        <f>IF(N233="zákl. přenesená",J233,0)</f>
        <v>0</v>
      </c>
      <c r="BH233" s="158">
        <f>IF(N233="sníž. přenesená",J233,0)</f>
        <v>0</v>
      </c>
      <c r="BI233" s="158">
        <f>IF(N233="nulová",J233,0)</f>
        <v>0</v>
      </c>
      <c r="BJ233" s="17" t="s">
        <v>80</v>
      </c>
      <c r="BK233" s="158">
        <f>ROUND(I233*H233,2)</f>
        <v>0</v>
      </c>
      <c r="BL233" s="17" t="s">
        <v>619</v>
      </c>
      <c r="BM233" s="157" t="s">
        <v>870</v>
      </c>
    </row>
    <row r="234" spans="2:51" s="15" customFormat="1" ht="11.25">
      <c r="B234" s="192"/>
      <c r="D234" s="160" t="s">
        <v>137</v>
      </c>
      <c r="E234" s="193" t="s">
        <v>1</v>
      </c>
      <c r="F234" s="194" t="s">
        <v>775</v>
      </c>
      <c r="H234" s="193" t="s">
        <v>1</v>
      </c>
      <c r="I234" s="195"/>
      <c r="L234" s="192"/>
      <c r="M234" s="196"/>
      <c r="N234" s="197"/>
      <c r="O234" s="197"/>
      <c r="P234" s="197"/>
      <c r="Q234" s="197"/>
      <c r="R234" s="197"/>
      <c r="S234" s="197"/>
      <c r="T234" s="198"/>
      <c r="AT234" s="193" t="s">
        <v>137</v>
      </c>
      <c r="AU234" s="193" t="s">
        <v>80</v>
      </c>
      <c r="AV234" s="15" t="s">
        <v>80</v>
      </c>
      <c r="AW234" s="15" t="s">
        <v>29</v>
      </c>
      <c r="AX234" s="15" t="s">
        <v>72</v>
      </c>
      <c r="AY234" s="193" t="s">
        <v>128</v>
      </c>
    </row>
    <row r="235" spans="2:51" s="13" customFormat="1" ht="11.25">
      <c r="B235" s="159"/>
      <c r="D235" s="160" t="s">
        <v>137</v>
      </c>
      <c r="E235" s="161" t="s">
        <v>1</v>
      </c>
      <c r="F235" s="162" t="s">
        <v>182</v>
      </c>
      <c r="H235" s="163">
        <v>11</v>
      </c>
      <c r="I235" s="164"/>
      <c r="L235" s="159"/>
      <c r="M235" s="165"/>
      <c r="N235" s="166"/>
      <c r="O235" s="166"/>
      <c r="P235" s="166"/>
      <c r="Q235" s="166"/>
      <c r="R235" s="166"/>
      <c r="S235" s="166"/>
      <c r="T235" s="167"/>
      <c r="AT235" s="161" t="s">
        <v>137</v>
      </c>
      <c r="AU235" s="161" t="s">
        <v>80</v>
      </c>
      <c r="AV235" s="13" t="s">
        <v>82</v>
      </c>
      <c r="AW235" s="13" t="s">
        <v>29</v>
      </c>
      <c r="AX235" s="13" t="s">
        <v>72</v>
      </c>
      <c r="AY235" s="161" t="s">
        <v>128</v>
      </c>
    </row>
    <row r="236" spans="2:51" s="14" customFormat="1" ht="11.25">
      <c r="B236" s="184"/>
      <c r="D236" s="160" t="s">
        <v>137</v>
      </c>
      <c r="E236" s="185" t="s">
        <v>1</v>
      </c>
      <c r="F236" s="186" t="s">
        <v>594</v>
      </c>
      <c r="H236" s="187">
        <v>11</v>
      </c>
      <c r="I236" s="188"/>
      <c r="L236" s="184"/>
      <c r="M236" s="189"/>
      <c r="N236" s="190"/>
      <c r="O236" s="190"/>
      <c r="P236" s="190"/>
      <c r="Q236" s="190"/>
      <c r="R236" s="190"/>
      <c r="S236" s="190"/>
      <c r="T236" s="191"/>
      <c r="AT236" s="185" t="s">
        <v>137</v>
      </c>
      <c r="AU236" s="185" t="s">
        <v>80</v>
      </c>
      <c r="AV236" s="14" t="s">
        <v>135</v>
      </c>
      <c r="AW236" s="14" t="s">
        <v>29</v>
      </c>
      <c r="AX236" s="14" t="s">
        <v>80</v>
      </c>
      <c r="AY236" s="185" t="s">
        <v>128</v>
      </c>
    </row>
    <row r="237" spans="1:65" s="2" customFormat="1" ht="21.75" customHeight="1">
      <c r="A237" s="32"/>
      <c r="B237" s="144"/>
      <c r="C237" s="145" t="s">
        <v>284</v>
      </c>
      <c r="D237" s="145" t="s">
        <v>131</v>
      </c>
      <c r="E237" s="146" t="s">
        <v>776</v>
      </c>
      <c r="F237" s="147" t="s">
        <v>777</v>
      </c>
      <c r="G237" s="148" t="s">
        <v>239</v>
      </c>
      <c r="H237" s="149">
        <v>37.51</v>
      </c>
      <c r="I237" s="150"/>
      <c r="J237" s="151">
        <f>ROUND(I237*H237,2)</f>
        <v>0</v>
      </c>
      <c r="K237" s="152"/>
      <c r="L237" s="33"/>
      <c r="M237" s="153" t="s">
        <v>1</v>
      </c>
      <c r="N237" s="154" t="s">
        <v>37</v>
      </c>
      <c r="O237" s="58"/>
      <c r="P237" s="155">
        <f>O237*H237</f>
        <v>0</v>
      </c>
      <c r="Q237" s="155">
        <v>0</v>
      </c>
      <c r="R237" s="155">
        <f>Q237*H237</f>
        <v>0</v>
      </c>
      <c r="S237" s="155">
        <v>0</v>
      </c>
      <c r="T237" s="156">
        <f>S237*H237</f>
        <v>0</v>
      </c>
      <c r="U237" s="32"/>
      <c r="V237" s="32"/>
      <c r="W237" s="32"/>
      <c r="X237" s="32"/>
      <c r="Y237" s="32"/>
      <c r="Z237" s="32"/>
      <c r="AA237" s="32"/>
      <c r="AB237" s="32"/>
      <c r="AC237" s="32"/>
      <c r="AD237" s="32"/>
      <c r="AE237" s="32"/>
      <c r="AR237" s="157" t="s">
        <v>619</v>
      </c>
      <c r="AT237" s="157" t="s">
        <v>131</v>
      </c>
      <c r="AU237" s="157" t="s">
        <v>80</v>
      </c>
      <c r="AY237" s="17" t="s">
        <v>128</v>
      </c>
      <c r="BE237" s="158">
        <f>IF(N237="základní",J237,0)</f>
        <v>0</v>
      </c>
      <c r="BF237" s="158">
        <f>IF(N237="snížená",J237,0)</f>
        <v>0</v>
      </c>
      <c r="BG237" s="158">
        <f>IF(N237="zákl. přenesená",J237,0)</f>
        <v>0</v>
      </c>
      <c r="BH237" s="158">
        <f>IF(N237="sníž. přenesená",J237,0)</f>
        <v>0</v>
      </c>
      <c r="BI237" s="158">
        <f>IF(N237="nulová",J237,0)</f>
        <v>0</v>
      </c>
      <c r="BJ237" s="17" t="s">
        <v>80</v>
      </c>
      <c r="BK237" s="158">
        <f>ROUND(I237*H237,2)</f>
        <v>0</v>
      </c>
      <c r="BL237" s="17" t="s">
        <v>619</v>
      </c>
      <c r="BM237" s="157" t="s">
        <v>871</v>
      </c>
    </row>
    <row r="238" spans="2:51" s="15" customFormat="1" ht="11.25">
      <c r="B238" s="192"/>
      <c r="D238" s="160" t="s">
        <v>137</v>
      </c>
      <c r="E238" s="193" t="s">
        <v>1</v>
      </c>
      <c r="F238" s="194" t="s">
        <v>779</v>
      </c>
      <c r="H238" s="193" t="s">
        <v>1</v>
      </c>
      <c r="I238" s="195"/>
      <c r="L238" s="192"/>
      <c r="M238" s="196"/>
      <c r="N238" s="197"/>
      <c r="O238" s="197"/>
      <c r="P238" s="197"/>
      <c r="Q238" s="197"/>
      <c r="R238" s="197"/>
      <c r="S238" s="197"/>
      <c r="T238" s="198"/>
      <c r="AT238" s="193" t="s">
        <v>137</v>
      </c>
      <c r="AU238" s="193" t="s">
        <v>80</v>
      </c>
      <c r="AV238" s="15" t="s">
        <v>80</v>
      </c>
      <c r="AW238" s="15" t="s">
        <v>29</v>
      </c>
      <c r="AX238" s="15" t="s">
        <v>72</v>
      </c>
      <c r="AY238" s="193" t="s">
        <v>128</v>
      </c>
    </row>
    <row r="239" spans="2:51" s="13" customFormat="1" ht="11.25">
      <c r="B239" s="159"/>
      <c r="D239" s="160" t="s">
        <v>137</v>
      </c>
      <c r="E239" s="161" t="s">
        <v>1</v>
      </c>
      <c r="F239" s="162" t="s">
        <v>872</v>
      </c>
      <c r="H239" s="163">
        <v>37.51</v>
      </c>
      <c r="I239" s="164"/>
      <c r="L239" s="159"/>
      <c r="M239" s="165"/>
      <c r="N239" s="166"/>
      <c r="O239" s="166"/>
      <c r="P239" s="166"/>
      <c r="Q239" s="166"/>
      <c r="R239" s="166"/>
      <c r="S239" s="166"/>
      <c r="T239" s="167"/>
      <c r="AT239" s="161" t="s">
        <v>137</v>
      </c>
      <c r="AU239" s="161" t="s">
        <v>80</v>
      </c>
      <c r="AV239" s="13" t="s">
        <v>82</v>
      </c>
      <c r="AW239" s="13" t="s">
        <v>29</v>
      </c>
      <c r="AX239" s="13" t="s">
        <v>72</v>
      </c>
      <c r="AY239" s="161" t="s">
        <v>128</v>
      </c>
    </row>
    <row r="240" spans="2:51" s="14" customFormat="1" ht="11.25">
      <c r="B240" s="184"/>
      <c r="D240" s="160" t="s">
        <v>137</v>
      </c>
      <c r="E240" s="185" t="s">
        <v>1</v>
      </c>
      <c r="F240" s="186" t="s">
        <v>594</v>
      </c>
      <c r="H240" s="187">
        <v>37.51</v>
      </c>
      <c r="I240" s="188"/>
      <c r="L240" s="184"/>
      <c r="M240" s="189"/>
      <c r="N240" s="190"/>
      <c r="O240" s="190"/>
      <c r="P240" s="190"/>
      <c r="Q240" s="190"/>
      <c r="R240" s="190"/>
      <c r="S240" s="190"/>
      <c r="T240" s="191"/>
      <c r="AT240" s="185" t="s">
        <v>137</v>
      </c>
      <c r="AU240" s="185" t="s">
        <v>80</v>
      </c>
      <c r="AV240" s="14" t="s">
        <v>135</v>
      </c>
      <c r="AW240" s="14" t="s">
        <v>29</v>
      </c>
      <c r="AX240" s="14" t="s">
        <v>80</v>
      </c>
      <c r="AY240" s="185" t="s">
        <v>128</v>
      </c>
    </row>
    <row r="241" spans="1:65" s="2" customFormat="1" ht="24.2" customHeight="1">
      <c r="A241" s="32"/>
      <c r="B241" s="144"/>
      <c r="C241" s="145" t="s">
        <v>289</v>
      </c>
      <c r="D241" s="145" t="s">
        <v>131</v>
      </c>
      <c r="E241" s="146" t="s">
        <v>328</v>
      </c>
      <c r="F241" s="147" t="s">
        <v>329</v>
      </c>
      <c r="G241" s="148" t="s">
        <v>239</v>
      </c>
      <c r="H241" s="149">
        <v>2.813</v>
      </c>
      <c r="I241" s="150"/>
      <c r="J241" s="151">
        <f>ROUND(I241*H241,2)</f>
        <v>0</v>
      </c>
      <c r="K241" s="152"/>
      <c r="L241" s="33"/>
      <c r="M241" s="153" t="s">
        <v>1</v>
      </c>
      <c r="N241" s="154" t="s">
        <v>37</v>
      </c>
      <c r="O241" s="58"/>
      <c r="P241" s="155">
        <f>O241*H241</f>
        <v>0</v>
      </c>
      <c r="Q241" s="155">
        <v>0</v>
      </c>
      <c r="R241" s="155">
        <f>Q241*H241</f>
        <v>0</v>
      </c>
      <c r="S241" s="155">
        <v>0</v>
      </c>
      <c r="T241" s="156">
        <f>S241*H241</f>
        <v>0</v>
      </c>
      <c r="U241" s="32"/>
      <c r="V241" s="32"/>
      <c r="W241" s="32"/>
      <c r="X241" s="32"/>
      <c r="Y241" s="32"/>
      <c r="Z241" s="32"/>
      <c r="AA241" s="32"/>
      <c r="AB241" s="32"/>
      <c r="AC241" s="32"/>
      <c r="AD241" s="32"/>
      <c r="AE241" s="32"/>
      <c r="AR241" s="157" t="s">
        <v>619</v>
      </c>
      <c r="AT241" s="157" t="s">
        <v>131</v>
      </c>
      <c r="AU241" s="157" t="s">
        <v>80</v>
      </c>
      <c r="AY241" s="17" t="s">
        <v>128</v>
      </c>
      <c r="BE241" s="158">
        <f>IF(N241="základní",J241,0)</f>
        <v>0</v>
      </c>
      <c r="BF241" s="158">
        <f>IF(N241="snížená",J241,0)</f>
        <v>0</v>
      </c>
      <c r="BG241" s="158">
        <f>IF(N241="zákl. přenesená",J241,0)</f>
        <v>0</v>
      </c>
      <c r="BH241" s="158">
        <f>IF(N241="sníž. přenesená",J241,0)</f>
        <v>0</v>
      </c>
      <c r="BI241" s="158">
        <f>IF(N241="nulová",J241,0)</f>
        <v>0</v>
      </c>
      <c r="BJ241" s="17" t="s">
        <v>80</v>
      </c>
      <c r="BK241" s="158">
        <f>ROUND(I241*H241,2)</f>
        <v>0</v>
      </c>
      <c r="BL241" s="17" t="s">
        <v>619</v>
      </c>
      <c r="BM241" s="157" t="s">
        <v>873</v>
      </c>
    </row>
    <row r="242" spans="2:51" s="15" customFormat="1" ht="11.25">
      <c r="B242" s="192"/>
      <c r="D242" s="160" t="s">
        <v>137</v>
      </c>
      <c r="E242" s="193" t="s">
        <v>1</v>
      </c>
      <c r="F242" s="194" t="s">
        <v>782</v>
      </c>
      <c r="H242" s="193" t="s">
        <v>1</v>
      </c>
      <c r="I242" s="195"/>
      <c r="L242" s="192"/>
      <c r="M242" s="196"/>
      <c r="N242" s="197"/>
      <c r="O242" s="197"/>
      <c r="P242" s="197"/>
      <c r="Q242" s="197"/>
      <c r="R242" s="197"/>
      <c r="S242" s="197"/>
      <c r="T242" s="198"/>
      <c r="AT242" s="193" t="s">
        <v>137</v>
      </c>
      <c r="AU242" s="193" t="s">
        <v>80</v>
      </c>
      <c r="AV242" s="15" t="s">
        <v>80</v>
      </c>
      <c r="AW242" s="15" t="s">
        <v>29</v>
      </c>
      <c r="AX242" s="15" t="s">
        <v>72</v>
      </c>
      <c r="AY242" s="193" t="s">
        <v>128</v>
      </c>
    </row>
    <row r="243" spans="2:51" s="13" customFormat="1" ht="11.25">
      <c r="B243" s="159"/>
      <c r="D243" s="160" t="s">
        <v>137</v>
      </c>
      <c r="E243" s="161" t="s">
        <v>1</v>
      </c>
      <c r="F243" s="162" t="s">
        <v>858</v>
      </c>
      <c r="H243" s="163">
        <v>2.813</v>
      </c>
      <c r="I243" s="164"/>
      <c r="L243" s="159"/>
      <c r="M243" s="165"/>
      <c r="N243" s="166"/>
      <c r="O243" s="166"/>
      <c r="P243" s="166"/>
      <c r="Q243" s="166"/>
      <c r="R243" s="166"/>
      <c r="S243" s="166"/>
      <c r="T243" s="167"/>
      <c r="AT243" s="161" t="s">
        <v>137</v>
      </c>
      <c r="AU243" s="161" t="s">
        <v>80</v>
      </c>
      <c r="AV243" s="13" t="s">
        <v>82</v>
      </c>
      <c r="AW243" s="13" t="s">
        <v>29</v>
      </c>
      <c r="AX243" s="13" t="s">
        <v>72</v>
      </c>
      <c r="AY243" s="161" t="s">
        <v>128</v>
      </c>
    </row>
    <row r="244" spans="2:51" s="14" customFormat="1" ht="11.25">
      <c r="B244" s="184"/>
      <c r="D244" s="160" t="s">
        <v>137</v>
      </c>
      <c r="E244" s="185" t="s">
        <v>1</v>
      </c>
      <c r="F244" s="186" t="s">
        <v>594</v>
      </c>
      <c r="H244" s="187">
        <v>2.813</v>
      </c>
      <c r="I244" s="188"/>
      <c r="L244" s="184"/>
      <c r="M244" s="189"/>
      <c r="N244" s="190"/>
      <c r="O244" s="190"/>
      <c r="P244" s="190"/>
      <c r="Q244" s="190"/>
      <c r="R244" s="190"/>
      <c r="S244" s="190"/>
      <c r="T244" s="191"/>
      <c r="AT244" s="185" t="s">
        <v>137</v>
      </c>
      <c r="AU244" s="185" t="s">
        <v>80</v>
      </c>
      <c r="AV244" s="14" t="s">
        <v>135</v>
      </c>
      <c r="AW244" s="14" t="s">
        <v>29</v>
      </c>
      <c r="AX244" s="14" t="s">
        <v>80</v>
      </c>
      <c r="AY244" s="185" t="s">
        <v>128</v>
      </c>
    </row>
    <row r="245" spans="1:65" s="2" customFormat="1" ht="21.75" customHeight="1">
      <c r="A245" s="32"/>
      <c r="B245" s="144"/>
      <c r="C245" s="145" t="s">
        <v>294</v>
      </c>
      <c r="D245" s="145" t="s">
        <v>131</v>
      </c>
      <c r="E245" s="146" t="s">
        <v>494</v>
      </c>
      <c r="F245" s="147" t="s">
        <v>495</v>
      </c>
      <c r="G245" s="148" t="s">
        <v>239</v>
      </c>
      <c r="H245" s="149">
        <v>37.51</v>
      </c>
      <c r="I245" s="150"/>
      <c r="J245" s="151">
        <f>ROUND(I245*H245,2)</f>
        <v>0</v>
      </c>
      <c r="K245" s="152"/>
      <c r="L245" s="33"/>
      <c r="M245" s="153" t="s">
        <v>1</v>
      </c>
      <c r="N245" s="154" t="s">
        <v>37</v>
      </c>
      <c r="O245" s="58"/>
      <c r="P245" s="155">
        <f>O245*H245</f>
        <v>0</v>
      </c>
      <c r="Q245" s="155">
        <v>0</v>
      </c>
      <c r="R245" s="155">
        <f>Q245*H245</f>
        <v>0</v>
      </c>
      <c r="S245" s="155">
        <v>0</v>
      </c>
      <c r="T245" s="156">
        <f>S245*H245</f>
        <v>0</v>
      </c>
      <c r="U245" s="32"/>
      <c r="V245" s="32"/>
      <c r="W245" s="32"/>
      <c r="X245" s="32"/>
      <c r="Y245" s="32"/>
      <c r="Z245" s="32"/>
      <c r="AA245" s="32"/>
      <c r="AB245" s="32"/>
      <c r="AC245" s="32"/>
      <c r="AD245" s="32"/>
      <c r="AE245" s="32"/>
      <c r="AR245" s="157" t="s">
        <v>619</v>
      </c>
      <c r="AT245" s="157" t="s">
        <v>131</v>
      </c>
      <c r="AU245" s="157" t="s">
        <v>80</v>
      </c>
      <c r="AY245" s="17" t="s">
        <v>128</v>
      </c>
      <c r="BE245" s="158">
        <f>IF(N245="základní",J245,0)</f>
        <v>0</v>
      </c>
      <c r="BF245" s="158">
        <f>IF(N245="snížená",J245,0)</f>
        <v>0</v>
      </c>
      <c r="BG245" s="158">
        <f>IF(N245="zákl. přenesená",J245,0)</f>
        <v>0</v>
      </c>
      <c r="BH245" s="158">
        <f>IF(N245="sníž. přenesená",J245,0)</f>
        <v>0</v>
      </c>
      <c r="BI245" s="158">
        <f>IF(N245="nulová",J245,0)</f>
        <v>0</v>
      </c>
      <c r="BJ245" s="17" t="s">
        <v>80</v>
      </c>
      <c r="BK245" s="158">
        <f>ROUND(I245*H245,2)</f>
        <v>0</v>
      </c>
      <c r="BL245" s="17" t="s">
        <v>619</v>
      </c>
      <c r="BM245" s="157" t="s">
        <v>874</v>
      </c>
    </row>
    <row r="246" spans="2:51" s="15" customFormat="1" ht="11.25">
      <c r="B246" s="192"/>
      <c r="D246" s="160" t="s">
        <v>137</v>
      </c>
      <c r="E246" s="193" t="s">
        <v>1</v>
      </c>
      <c r="F246" s="194" t="s">
        <v>785</v>
      </c>
      <c r="H246" s="193" t="s">
        <v>1</v>
      </c>
      <c r="I246" s="195"/>
      <c r="L246" s="192"/>
      <c r="M246" s="196"/>
      <c r="N246" s="197"/>
      <c r="O246" s="197"/>
      <c r="P246" s="197"/>
      <c r="Q246" s="197"/>
      <c r="R246" s="197"/>
      <c r="S246" s="197"/>
      <c r="T246" s="198"/>
      <c r="AT246" s="193" t="s">
        <v>137</v>
      </c>
      <c r="AU246" s="193" t="s">
        <v>80</v>
      </c>
      <c r="AV246" s="15" t="s">
        <v>80</v>
      </c>
      <c r="AW246" s="15" t="s">
        <v>29</v>
      </c>
      <c r="AX246" s="15" t="s">
        <v>72</v>
      </c>
      <c r="AY246" s="193" t="s">
        <v>128</v>
      </c>
    </row>
    <row r="247" spans="2:51" s="13" customFormat="1" ht="11.25">
      <c r="B247" s="159"/>
      <c r="D247" s="160" t="s">
        <v>137</v>
      </c>
      <c r="E247" s="161" t="s">
        <v>1</v>
      </c>
      <c r="F247" s="162" t="s">
        <v>872</v>
      </c>
      <c r="H247" s="163">
        <v>37.51</v>
      </c>
      <c r="I247" s="164"/>
      <c r="L247" s="159"/>
      <c r="M247" s="165"/>
      <c r="N247" s="166"/>
      <c r="O247" s="166"/>
      <c r="P247" s="166"/>
      <c r="Q247" s="166"/>
      <c r="R247" s="166"/>
      <c r="S247" s="166"/>
      <c r="T247" s="167"/>
      <c r="AT247" s="161" t="s">
        <v>137</v>
      </c>
      <c r="AU247" s="161" t="s">
        <v>80</v>
      </c>
      <c r="AV247" s="13" t="s">
        <v>82</v>
      </c>
      <c r="AW247" s="13" t="s">
        <v>29</v>
      </c>
      <c r="AX247" s="13" t="s">
        <v>72</v>
      </c>
      <c r="AY247" s="161" t="s">
        <v>128</v>
      </c>
    </row>
    <row r="248" spans="2:51" s="14" customFormat="1" ht="11.25">
      <c r="B248" s="184"/>
      <c r="D248" s="160" t="s">
        <v>137</v>
      </c>
      <c r="E248" s="185" t="s">
        <v>1</v>
      </c>
      <c r="F248" s="186" t="s">
        <v>594</v>
      </c>
      <c r="H248" s="187">
        <v>37.51</v>
      </c>
      <c r="I248" s="188"/>
      <c r="L248" s="184"/>
      <c r="M248" s="189"/>
      <c r="N248" s="190"/>
      <c r="O248" s="190"/>
      <c r="P248" s="190"/>
      <c r="Q248" s="190"/>
      <c r="R248" s="190"/>
      <c r="S248" s="190"/>
      <c r="T248" s="191"/>
      <c r="AT248" s="185" t="s">
        <v>137</v>
      </c>
      <c r="AU248" s="185" t="s">
        <v>80</v>
      </c>
      <c r="AV248" s="14" t="s">
        <v>135</v>
      </c>
      <c r="AW248" s="14" t="s">
        <v>29</v>
      </c>
      <c r="AX248" s="14" t="s">
        <v>80</v>
      </c>
      <c r="AY248" s="185" t="s">
        <v>128</v>
      </c>
    </row>
    <row r="249" spans="1:65" s="2" customFormat="1" ht="16.5" customHeight="1">
      <c r="A249" s="32"/>
      <c r="B249" s="144"/>
      <c r="C249" s="145" t="s">
        <v>301</v>
      </c>
      <c r="D249" s="145" t="s">
        <v>131</v>
      </c>
      <c r="E249" s="146" t="s">
        <v>348</v>
      </c>
      <c r="F249" s="147" t="s">
        <v>349</v>
      </c>
      <c r="G249" s="148" t="s">
        <v>239</v>
      </c>
      <c r="H249" s="149">
        <v>2.813</v>
      </c>
      <c r="I249" s="150"/>
      <c r="J249" s="151">
        <f>ROUND(I249*H249,2)</f>
        <v>0</v>
      </c>
      <c r="K249" s="152"/>
      <c r="L249" s="33"/>
      <c r="M249" s="153" t="s">
        <v>1</v>
      </c>
      <c r="N249" s="154" t="s">
        <v>37</v>
      </c>
      <c r="O249" s="58"/>
      <c r="P249" s="155">
        <f>O249*H249</f>
        <v>0</v>
      </c>
      <c r="Q249" s="155">
        <v>0</v>
      </c>
      <c r="R249" s="155">
        <f>Q249*H249</f>
        <v>0</v>
      </c>
      <c r="S249" s="155">
        <v>0</v>
      </c>
      <c r="T249" s="156">
        <f>S249*H249</f>
        <v>0</v>
      </c>
      <c r="U249" s="32"/>
      <c r="V249" s="32"/>
      <c r="W249" s="32"/>
      <c r="X249" s="32"/>
      <c r="Y249" s="32"/>
      <c r="Z249" s="32"/>
      <c r="AA249" s="32"/>
      <c r="AB249" s="32"/>
      <c r="AC249" s="32"/>
      <c r="AD249" s="32"/>
      <c r="AE249" s="32"/>
      <c r="AR249" s="157" t="s">
        <v>619</v>
      </c>
      <c r="AT249" s="157" t="s">
        <v>131</v>
      </c>
      <c r="AU249" s="157" t="s">
        <v>80</v>
      </c>
      <c r="AY249" s="17" t="s">
        <v>128</v>
      </c>
      <c r="BE249" s="158">
        <f>IF(N249="základní",J249,0)</f>
        <v>0</v>
      </c>
      <c r="BF249" s="158">
        <f>IF(N249="snížená",J249,0)</f>
        <v>0</v>
      </c>
      <c r="BG249" s="158">
        <f>IF(N249="zákl. přenesená",J249,0)</f>
        <v>0</v>
      </c>
      <c r="BH249" s="158">
        <f>IF(N249="sníž. přenesená",J249,0)</f>
        <v>0</v>
      </c>
      <c r="BI249" s="158">
        <f>IF(N249="nulová",J249,0)</f>
        <v>0</v>
      </c>
      <c r="BJ249" s="17" t="s">
        <v>80</v>
      </c>
      <c r="BK249" s="158">
        <f>ROUND(I249*H249,2)</f>
        <v>0</v>
      </c>
      <c r="BL249" s="17" t="s">
        <v>619</v>
      </c>
      <c r="BM249" s="157" t="s">
        <v>875</v>
      </c>
    </row>
    <row r="250" spans="2:51" s="15" customFormat="1" ht="11.25">
      <c r="B250" s="192"/>
      <c r="D250" s="160" t="s">
        <v>137</v>
      </c>
      <c r="E250" s="193" t="s">
        <v>1</v>
      </c>
      <c r="F250" s="194" t="s">
        <v>787</v>
      </c>
      <c r="H250" s="193" t="s">
        <v>1</v>
      </c>
      <c r="I250" s="195"/>
      <c r="L250" s="192"/>
      <c r="M250" s="196"/>
      <c r="N250" s="197"/>
      <c r="O250" s="197"/>
      <c r="P250" s="197"/>
      <c r="Q250" s="197"/>
      <c r="R250" s="197"/>
      <c r="S250" s="197"/>
      <c r="T250" s="198"/>
      <c r="AT250" s="193" t="s">
        <v>137</v>
      </c>
      <c r="AU250" s="193" t="s">
        <v>80</v>
      </c>
      <c r="AV250" s="15" t="s">
        <v>80</v>
      </c>
      <c r="AW250" s="15" t="s">
        <v>29</v>
      </c>
      <c r="AX250" s="15" t="s">
        <v>72</v>
      </c>
      <c r="AY250" s="193" t="s">
        <v>128</v>
      </c>
    </row>
    <row r="251" spans="2:51" s="13" customFormat="1" ht="11.25">
      <c r="B251" s="159"/>
      <c r="D251" s="160" t="s">
        <v>137</v>
      </c>
      <c r="E251" s="161" t="s">
        <v>1</v>
      </c>
      <c r="F251" s="162" t="s">
        <v>876</v>
      </c>
      <c r="H251" s="163">
        <v>2.813</v>
      </c>
      <c r="I251" s="164"/>
      <c r="L251" s="159"/>
      <c r="M251" s="165"/>
      <c r="N251" s="166"/>
      <c r="O251" s="166"/>
      <c r="P251" s="166"/>
      <c r="Q251" s="166"/>
      <c r="R251" s="166"/>
      <c r="S251" s="166"/>
      <c r="T251" s="167"/>
      <c r="AT251" s="161" t="s">
        <v>137</v>
      </c>
      <c r="AU251" s="161" t="s">
        <v>80</v>
      </c>
      <c r="AV251" s="13" t="s">
        <v>82</v>
      </c>
      <c r="AW251" s="13" t="s">
        <v>29</v>
      </c>
      <c r="AX251" s="13" t="s">
        <v>72</v>
      </c>
      <c r="AY251" s="161" t="s">
        <v>128</v>
      </c>
    </row>
    <row r="252" spans="2:51" s="14" customFormat="1" ht="11.25">
      <c r="B252" s="184"/>
      <c r="D252" s="160" t="s">
        <v>137</v>
      </c>
      <c r="E252" s="185" t="s">
        <v>1</v>
      </c>
      <c r="F252" s="186" t="s">
        <v>594</v>
      </c>
      <c r="H252" s="187">
        <v>2.813</v>
      </c>
      <c r="I252" s="188"/>
      <c r="L252" s="184"/>
      <c r="M252" s="189"/>
      <c r="N252" s="190"/>
      <c r="O252" s="190"/>
      <c r="P252" s="190"/>
      <c r="Q252" s="190"/>
      <c r="R252" s="190"/>
      <c r="S252" s="190"/>
      <c r="T252" s="191"/>
      <c r="AT252" s="185" t="s">
        <v>137</v>
      </c>
      <c r="AU252" s="185" t="s">
        <v>80</v>
      </c>
      <c r="AV252" s="14" t="s">
        <v>135</v>
      </c>
      <c r="AW252" s="14" t="s">
        <v>29</v>
      </c>
      <c r="AX252" s="14" t="s">
        <v>80</v>
      </c>
      <c r="AY252" s="185" t="s">
        <v>128</v>
      </c>
    </row>
    <row r="253" spans="2:63" s="12" customFormat="1" ht="25.9" customHeight="1">
      <c r="B253" s="131"/>
      <c r="D253" s="132" t="s">
        <v>71</v>
      </c>
      <c r="E253" s="133" t="s">
        <v>352</v>
      </c>
      <c r="F253" s="133" t="s">
        <v>353</v>
      </c>
      <c r="I253" s="134"/>
      <c r="J253" s="135">
        <f>BK253</f>
        <v>0</v>
      </c>
      <c r="L253" s="131"/>
      <c r="M253" s="136"/>
      <c r="N253" s="137"/>
      <c r="O253" s="137"/>
      <c r="P253" s="138">
        <f>P254</f>
        <v>0</v>
      </c>
      <c r="Q253" s="137"/>
      <c r="R253" s="138">
        <f>R254</f>
        <v>0</v>
      </c>
      <c r="S253" s="137"/>
      <c r="T253" s="139">
        <f>T254</f>
        <v>0</v>
      </c>
      <c r="AR253" s="132" t="s">
        <v>129</v>
      </c>
      <c r="AT253" s="140" t="s">
        <v>71</v>
      </c>
      <c r="AU253" s="140" t="s">
        <v>72</v>
      </c>
      <c r="AY253" s="132" t="s">
        <v>128</v>
      </c>
      <c r="BK253" s="141">
        <f>BK254</f>
        <v>0</v>
      </c>
    </row>
    <row r="254" spans="1:65" s="2" customFormat="1" ht="24.2" customHeight="1">
      <c r="A254" s="32"/>
      <c r="B254" s="144"/>
      <c r="C254" s="145" t="s">
        <v>307</v>
      </c>
      <c r="D254" s="145" t="s">
        <v>131</v>
      </c>
      <c r="E254" s="146" t="s">
        <v>789</v>
      </c>
      <c r="F254" s="147" t="s">
        <v>790</v>
      </c>
      <c r="G254" s="148" t="s">
        <v>791</v>
      </c>
      <c r="H254" s="149">
        <v>1</v>
      </c>
      <c r="I254" s="150"/>
      <c r="J254" s="151">
        <f>ROUND(I254*H254,2)</f>
        <v>0</v>
      </c>
      <c r="K254" s="152"/>
      <c r="L254" s="33"/>
      <c r="M254" s="179" t="s">
        <v>1</v>
      </c>
      <c r="N254" s="180" t="s">
        <v>37</v>
      </c>
      <c r="O254" s="181"/>
      <c r="P254" s="182">
        <f>O254*H254</f>
        <v>0</v>
      </c>
      <c r="Q254" s="182">
        <v>0</v>
      </c>
      <c r="R254" s="182">
        <f>Q254*H254</f>
        <v>0</v>
      </c>
      <c r="S254" s="182">
        <v>0</v>
      </c>
      <c r="T254" s="183">
        <f>S254*H254</f>
        <v>0</v>
      </c>
      <c r="U254" s="32"/>
      <c r="V254" s="32"/>
      <c r="W254" s="32"/>
      <c r="X254" s="32"/>
      <c r="Y254" s="32"/>
      <c r="Z254" s="32"/>
      <c r="AA254" s="32"/>
      <c r="AB254" s="32"/>
      <c r="AC254" s="32"/>
      <c r="AD254" s="32"/>
      <c r="AE254" s="32"/>
      <c r="AR254" s="157" t="s">
        <v>135</v>
      </c>
      <c r="AT254" s="157" t="s">
        <v>131</v>
      </c>
      <c r="AU254" s="157" t="s">
        <v>80</v>
      </c>
      <c r="AY254" s="17" t="s">
        <v>128</v>
      </c>
      <c r="BE254" s="158">
        <f>IF(N254="základní",J254,0)</f>
        <v>0</v>
      </c>
      <c r="BF254" s="158">
        <f>IF(N254="snížená",J254,0)</f>
        <v>0</v>
      </c>
      <c r="BG254" s="158">
        <f>IF(N254="zákl. přenesená",J254,0)</f>
        <v>0</v>
      </c>
      <c r="BH254" s="158">
        <f>IF(N254="sníž. přenesená",J254,0)</f>
        <v>0</v>
      </c>
      <c r="BI254" s="158">
        <f>IF(N254="nulová",J254,0)</f>
        <v>0</v>
      </c>
      <c r="BJ254" s="17" t="s">
        <v>80</v>
      </c>
      <c r="BK254" s="158">
        <f>ROUND(I254*H254,2)</f>
        <v>0</v>
      </c>
      <c r="BL254" s="17" t="s">
        <v>135</v>
      </c>
      <c r="BM254" s="157" t="s">
        <v>877</v>
      </c>
    </row>
    <row r="255" spans="1:31" s="2" customFormat="1" ht="6.95" customHeight="1">
      <c r="A255" s="32"/>
      <c r="B255" s="47"/>
      <c r="C255" s="48"/>
      <c r="D255" s="48"/>
      <c r="E255" s="48"/>
      <c r="F255" s="48"/>
      <c r="G255" s="48"/>
      <c r="H255" s="48"/>
      <c r="I255" s="48"/>
      <c r="J255" s="48"/>
      <c r="K255" s="48"/>
      <c r="L255" s="33"/>
      <c r="M255" s="32"/>
      <c r="O255" s="32"/>
      <c r="P255" s="32"/>
      <c r="Q255" s="32"/>
      <c r="R255" s="32"/>
      <c r="S255" s="32"/>
      <c r="T255" s="32"/>
      <c r="U255" s="32"/>
      <c r="V255" s="32"/>
      <c r="W255" s="32"/>
      <c r="X255" s="32"/>
      <c r="Y255" s="32"/>
      <c r="Z255" s="32"/>
      <c r="AA255" s="32"/>
      <c r="AB255" s="32"/>
      <c r="AC255" s="32"/>
      <c r="AD255" s="32"/>
      <c r="AE255" s="32"/>
    </row>
  </sheetData>
  <autoFilter ref="C122:K254"/>
  <mergeCells count="9">
    <mergeCell ref="E87:H87"/>
    <mergeCell ref="E113:H113"/>
    <mergeCell ref="E115:H115"/>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6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40" t="s">
        <v>5</v>
      </c>
      <c r="M2" s="225"/>
      <c r="N2" s="225"/>
      <c r="O2" s="225"/>
      <c r="P2" s="225"/>
      <c r="Q2" s="225"/>
      <c r="R2" s="225"/>
      <c r="S2" s="225"/>
      <c r="T2" s="225"/>
      <c r="U2" s="225"/>
      <c r="V2" s="225"/>
      <c r="AT2" s="17" t="s">
        <v>97</v>
      </c>
    </row>
    <row r="3" spans="2:46" s="1" customFormat="1" ht="6.95" customHeight="1">
      <c r="B3" s="18"/>
      <c r="C3" s="19"/>
      <c r="D3" s="19"/>
      <c r="E3" s="19"/>
      <c r="F3" s="19"/>
      <c r="G3" s="19"/>
      <c r="H3" s="19"/>
      <c r="I3" s="19"/>
      <c r="J3" s="19"/>
      <c r="K3" s="19"/>
      <c r="L3" s="20"/>
      <c r="AT3" s="17" t="s">
        <v>82</v>
      </c>
    </row>
    <row r="4" spans="2:46" s="1" customFormat="1" ht="24.95" customHeight="1">
      <c r="B4" s="20"/>
      <c r="D4" s="21" t="s">
        <v>101</v>
      </c>
      <c r="L4" s="20"/>
      <c r="M4" s="93" t="s">
        <v>10</v>
      </c>
      <c r="AT4" s="17" t="s">
        <v>3</v>
      </c>
    </row>
    <row r="5" spans="2:12" s="1" customFormat="1" ht="6.95" customHeight="1">
      <c r="B5" s="20"/>
      <c r="L5" s="20"/>
    </row>
    <row r="6" spans="2:12" s="1" customFormat="1" ht="12" customHeight="1">
      <c r="B6" s="20"/>
      <c r="D6" s="27" t="s">
        <v>16</v>
      </c>
      <c r="L6" s="20"/>
    </row>
    <row r="7" spans="2:12" s="1" customFormat="1" ht="16.5" customHeight="1">
      <c r="B7" s="20"/>
      <c r="E7" s="241" t="str">
        <f>'Rekapitulace stavby'!K6</f>
        <v>Oprava trati v úseku Luka nad Jihavou-Jihlava, II.etapa</v>
      </c>
      <c r="F7" s="242"/>
      <c r="G7" s="242"/>
      <c r="H7" s="242"/>
      <c r="L7" s="20"/>
    </row>
    <row r="8" spans="1:31" s="2" customFormat="1" ht="12" customHeight="1">
      <c r="A8" s="32"/>
      <c r="B8" s="33"/>
      <c r="C8" s="32"/>
      <c r="D8" s="27" t="s">
        <v>102</v>
      </c>
      <c r="E8" s="32"/>
      <c r="F8" s="32"/>
      <c r="G8" s="32"/>
      <c r="H8" s="32"/>
      <c r="I8" s="32"/>
      <c r="J8" s="32"/>
      <c r="K8" s="32"/>
      <c r="L8" s="42"/>
      <c r="S8" s="32"/>
      <c r="T8" s="32"/>
      <c r="U8" s="32"/>
      <c r="V8" s="32"/>
      <c r="W8" s="32"/>
      <c r="X8" s="32"/>
      <c r="Y8" s="32"/>
      <c r="Z8" s="32"/>
      <c r="AA8" s="32"/>
      <c r="AB8" s="32"/>
      <c r="AC8" s="32"/>
      <c r="AD8" s="32"/>
      <c r="AE8" s="32"/>
    </row>
    <row r="9" spans="1:31" s="2" customFormat="1" ht="30" customHeight="1">
      <c r="A9" s="32"/>
      <c r="B9" s="33"/>
      <c r="C9" s="32"/>
      <c r="D9" s="32"/>
      <c r="E9" s="202" t="s">
        <v>878</v>
      </c>
      <c r="F9" s="243"/>
      <c r="G9" s="243"/>
      <c r="H9" s="243"/>
      <c r="I9" s="32"/>
      <c r="J9" s="32"/>
      <c r="K9" s="32"/>
      <c r="L9" s="42"/>
      <c r="S9" s="32"/>
      <c r="T9" s="32"/>
      <c r="U9" s="32"/>
      <c r="V9" s="32"/>
      <c r="W9" s="32"/>
      <c r="X9" s="32"/>
      <c r="Y9" s="32"/>
      <c r="Z9" s="32"/>
      <c r="AA9" s="32"/>
      <c r="AB9" s="32"/>
      <c r="AC9" s="32"/>
      <c r="AD9" s="32"/>
      <c r="AE9" s="32"/>
    </row>
    <row r="10" spans="1:31" s="2" customFormat="1" ht="11.25">
      <c r="A10" s="32"/>
      <c r="B10" s="33"/>
      <c r="C10" s="32"/>
      <c r="D10" s="32"/>
      <c r="E10" s="32"/>
      <c r="F10" s="32"/>
      <c r="G10" s="32"/>
      <c r="H10" s="32"/>
      <c r="I10" s="32"/>
      <c r="J10" s="32"/>
      <c r="K10" s="32"/>
      <c r="L10" s="42"/>
      <c r="S10" s="32"/>
      <c r="T10" s="32"/>
      <c r="U10" s="32"/>
      <c r="V10" s="32"/>
      <c r="W10" s="32"/>
      <c r="X10" s="32"/>
      <c r="Y10" s="32"/>
      <c r="Z10" s="32"/>
      <c r="AA10" s="32"/>
      <c r="AB10" s="32"/>
      <c r="AC10" s="32"/>
      <c r="AD10" s="32"/>
      <c r="AE10" s="32"/>
    </row>
    <row r="11" spans="1:31" s="2" customFormat="1" ht="12" customHeight="1">
      <c r="A11" s="32"/>
      <c r="B11" s="33"/>
      <c r="C11" s="32"/>
      <c r="D11" s="27" t="s">
        <v>18</v>
      </c>
      <c r="E11" s="32"/>
      <c r="F11" s="25" t="s">
        <v>1</v>
      </c>
      <c r="G11" s="32"/>
      <c r="H11" s="32"/>
      <c r="I11" s="27" t="s">
        <v>19</v>
      </c>
      <c r="J11" s="25" t="s">
        <v>1</v>
      </c>
      <c r="K11" s="32"/>
      <c r="L11" s="42"/>
      <c r="S11" s="32"/>
      <c r="T11" s="32"/>
      <c r="U11" s="32"/>
      <c r="V11" s="32"/>
      <c r="W11" s="32"/>
      <c r="X11" s="32"/>
      <c r="Y11" s="32"/>
      <c r="Z11" s="32"/>
      <c r="AA11" s="32"/>
      <c r="AB11" s="32"/>
      <c r="AC11" s="32"/>
      <c r="AD11" s="32"/>
      <c r="AE11" s="32"/>
    </row>
    <row r="12" spans="1:31" s="2" customFormat="1" ht="12" customHeight="1">
      <c r="A12" s="32"/>
      <c r="B12" s="33"/>
      <c r="C12" s="32"/>
      <c r="D12" s="27" t="s">
        <v>20</v>
      </c>
      <c r="E12" s="32"/>
      <c r="F12" s="25" t="s">
        <v>21</v>
      </c>
      <c r="G12" s="32"/>
      <c r="H12" s="32"/>
      <c r="I12" s="27" t="s">
        <v>22</v>
      </c>
      <c r="J12" s="55" t="str">
        <f>'Rekapitulace stavby'!AN8</f>
        <v>Vyplň údaj</v>
      </c>
      <c r="K12" s="32"/>
      <c r="L12" s="42"/>
      <c r="S12" s="32"/>
      <c r="T12" s="32"/>
      <c r="U12" s="32"/>
      <c r="V12" s="32"/>
      <c r="W12" s="32"/>
      <c r="X12" s="32"/>
      <c r="Y12" s="32"/>
      <c r="Z12" s="32"/>
      <c r="AA12" s="32"/>
      <c r="AB12" s="32"/>
      <c r="AC12" s="32"/>
      <c r="AD12" s="32"/>
      <c r="AE12" s="32"/>
    </row>
    <row r="13" spans="1:31" s="2" customFormat="1" ht="10.9" customHeight="1">
      <c r="A13" s="32"/>
      <c r="B13" s="33"/>
      <c r="C13" s="32"/>
      <c r="D13" s="32"/>
      <c r="E13" s="32"/>
      <c r="F13" s="32"/>
      <c r="G13" s="32"/>
      <c r="H13" s="32"/>
      <c r="I13" s="32"/>
      <c r="J13" s="32"/>
      <c r="K13" s="32"/>
      <c r="L13" s="42"/>
      <c r="S13" s="32"/>
      <c r="T13" s="32"/>
      <c r="U13" s="32"/>
      <c r="V13" s="32"/>
      <c r="W13" s="32"/>
      <c r="X13" s="32"/>
      <c r="Y13" s="32"/>
      <c r="Z13" s="32"/>
      <c r="AA13" s="32"/>
      <c r="AB13" s="32"/>
      <c r="AC13" s="32"/>
      <c r="AD13" s="32"/>
      <c r="AE13" s="32"/>
    </row>
    <row r="14" spans="1:31" s="2" customFormat="1" ht="12" customHeight="1">
      <c r="A14" s="32"/>
      <c r="B14" s="33"/>
      <c r="C14" s="32"/>
      <c r="D14" s="27" t="s">
        <v>23</v>
      </c>
      <c r="E14" s="32"/>
      <c r="F14" s="32"/>
      <c r="G14" s="32"/>
      <c r="H14" s="32"/>
      <c r="I14" s="27" t="s">
        <v>24</v>
      </c>
      <c r="J14" s="25" t="str">
        <f>IF('Rekapitulace stavby'!AN10="","",'Rekapitulace stavby'!AN10)</f>
        <v/>
      </c>
      <c r="K14" s="32"/>
      <c r="L14" s="42"/>
      <c r="S14" s="32"/>
      <c r="T14" s="32"/>
      <c r="U14" s="32"/>
      <c r="V14" s="32"/>
      <c r="W14" s="32"/>
      <c r="X14" s="32"/>
      <c r="Y14" s="32"/>
      <c r="Z14" s="32"/>
      <c r="AA14" s="32"/>
      <c r="AB14" s="32"/>
      <c r="AC14" s="32"/>
      <c r="AD14" s="32"/>
      <c r="AE14" s="32"/>
    </row>
    <row r="15" spans="1:31" s="2" customFormat="1" ht="18" customHeight="1">
      <c r="A15" s="32"/>
      <c r="B15" s="33"/>
      <c r="C15" s="32"/>
      <c r="D15" s="32"/>
      <c r="E15" s="25" t="str">
        <f>IF('Rekapitulace stavby'!E11="","",'Rekapitulace stavby'!E11)</f>
        <v xml:space="preserve"> </v>
      </c>
      <c r="F15" s="32"/>
      <c r="G15" s="32"/>
      <c r="H15" s="32"/>
      <c r="I15" s="27" t="s">
        <v>25</v>
      </c>
      <c r="J15" s="25" t="str">
        <f>IF('Rekapitulace stavby'!AN11="","",'Rekapitulace stavby'!AN11)</f>
        <v/>
      </c>
      <c r="K15" s="32"/>
      <c r="L15" s="42"/>
      <c r="S15" s="32"/>
      <c r="T15" s="32"/>
      <c r="U15" s="32"/>
      <c r="V15" s="32"/>
      <c r="W15" s="32"/>
      <c r="X15" s="32"/>
      <c r="Y15" s="32"/>
      <c r="Z15" s="32"/>
      <c r="AA15" s="32"/>
      <c r="AB15" s="32"/>
      <c r="AC15" s="32"/>
      <c r="AD15" s="32"/>
      <c r="AE15" s="32"/>
    </row>
    <row r="16" spans="1:31" s="2" customFormat="1" ht="6.95" customHeight="1">
      <c r="A16" s="32"/>
      <c r="B16" s="33"/>
      <c r="C16" s="32"/>
      <c r="D16" s="32"/>
      <c r="E16" s="32"/>
      <c r="F16" s="32"/>
      <c r="G16" s="32"/>
      <c r="H16" s="32"/>
      <c r="I16" s="32"/>
      <c r="J16" s="32"/>
      <c r="K16" s="32"/>
      <c r="L16" s="42"/>
      <c r="S16" s="32"/>
      <c r="T16" s="32"/>
      <c r="U16" s="32"/>
      <c r="V16" s="32"/>
      <c r="W16" s="32"/>
      <c r="X16" s="32"/>
      <c r="Y16" s="32"/>
      <c r="Z16" s="32"/>
      <c r="AA16" s="32"/>
      <c r="AB16" s="32"/>
      <c r="AC16" s="32"/>
      <c r="AD16" s="32"/>
      <c r="AE16" s="32"/>
    </row>
    <row r="17" spans="1:31" s="2" customFormat="1" ht="12" customHeight="1">
      <c r="A17" s="32"/>
      <c r="B17" s="33"/>
      <c r="C17" s="32"/>
      <c r="D17" s="27" t="s">
        <v>26</v>
      </c>
      <c r="E17" s="32"/>
      <c r="F17" s="32"/>
      <c r="G17" s="32"/>
      <c r="H17" s="32"/>
      <c r="I17" s="27" t="s">
        <v>24</v>
      </c>
      <c r="J17" s="28" t="str">
        <f>'Rekapitulace stavby'!AN13</f>
        <v>Vyplň údaj</v>
      </c>
      <c r="K17" s="32"/>
      <c r="L17" s="42"/>
      <c r="S17" s="32"/>
      <c r="T17" s="32"/>
      <c r="U17" s="32"/>
      <c r="V17" s="32"/>
      <c r="W17" s="32"/>
      <c r="X17" s="32"/>
      <c r="Y17" s="32"/>
      <c r="Z17" s="32"/>
      <c r="AA17" s="32"/>
      <c r="AB17" s="32"/>
      <c r="AC17" s="32"/>
      <c r="AD17" s="32"/>
      <c r="AE17" s="32"/>
    </row>
    <row r="18" spans="1:31" s="2" customFormat="1" ht="18" customHeight="1">
      <c r="A18" s="32"/>
      <c r="B18" s="33"/>
      <c r="C18" s="32"/>
      <c r="D18" s="32"/>
      <c r="E18" s="244" t="str">
        <f>'Rekapitulace stavby'!E14</f>
        <v>Vyplň údaj</v>
      </c>
      <c r="F18" s="224"/>
      <c r="G18" s="224"/>
      <c r="H18" s="224"/>
      <c r="I18" s="27" t="s">
        <v>25</v>
      </c>
      <c r="J18" s="28" t="str">
        <f>'Rekapitulace stavby'!AN14</f>
        <v>Vyplň údaj</v>
      </c>
      <c r="K18" s="32"/>
      <c r="L18" s="42"/>
      <c r="S18" s="32"/>
      <c r="T18" s="32"/>
      <c r="U18" s="32"/>
      <c r="V18" s="32"/>
      <c r="W18" s="32"/>
      <c r="X18" s="32"/>
      <c r="Y18" s="32"/>
      <c r="Z18" s="32"/>
      <c r="AA18" s="32"/>
      <c r="AB18" s="32"/>
      <c r="AC18" s="32"/>
      <c r="AD18" s="32"/>
      <c r="AE18" s="32"/>
    </row>
    <row r="19" spans="1:31" s="2" customFormat="1" ht="6.95" customHeight="1">
      <c r="A19" s="32"/>
      <c r="B19" s="33"/>
      <c r="C19" s="32"/>
      <c r="D19" s="32"/>
      <c r="E19" s="32"/>
      <c r="F19" s="32"/>
      <c r="G19" s="32"/>
      <c r="H19" s="32"/>
      <c r="I19" s="32"/>
      <c r="J19" s="32"/>
      <c r="K19" s="32"/>
      <c r="L19" s="42"/>
      <c r="S19" s="32"/>
      <c r="T19" s="32"/>
      <c r="U19" s="32"/>
      <c r="V19" s="32"/>
      <c r="W19" s="32"/>
      <c r="X19" s="32"/>
      <c r="Y19" s="32"/>
      <c r="Z19" s="32"/>
      <c r="AA19" s="32"/>
      <c r="AB19" s="32"/>
      <c r="AC19" s="32"/>
      <c r="AD19" s="32"/>
      <c r="AE19" s="32"/>
    </row>
    <row r="20" spans="1:31" s="2" customFormat="1" ht="12" customHeight="1">
      <c r="A20" s="32"/>
      <c r="B20" s="33"/>
      <c r="C20" s="32"/>
      <c r="D20" s="27" t="s">
        <v>28</v>
      </c>
      <c r="E20" s="32"/>
      <c r="F20" s="32"/>
      <c r="G20" s="32"/>
      <c r="H20" s="32"/>
      <c r="I20" s="27" t="s">
        <v>24</v>
      </c>
      <c r="J20" s="25" t="str">
        <f>IF('Rekapitulace stavby'!AN16="","",'Rekapitulace stavby'!AN16)</f>
        <v/>
      </c>
      <c r="K20" s="32"/>
      <c r="L20" s="42"/>
      <c r="S20" s="32"/>
      <c r="T20" s="32"/>
      <c r="U20" s="32"/>
      <c r="V20" s="32"/>
      <c r="W20" s="32"/>
      <c r="X20" s="32"/>
      <c r="Y20" s="32"/>
      <c r="Z20" s="32"/>
      <c r="AA20" s="32"/>
      <c r="AB20" s="32"/>
      <c r="AC20" s="32"/>
      <c r="AD20" s="32"/>
      <c r="AE20" s="32"/>
    </row>
    <row r="21" spans="1:31" s="2" customFormat="1" ht="18" customHeight="1">
      <c r="A21" s="32"/>
      <c r="B21" s="33"/>
      <c r="C21" s="32"/>
      <c r="D21" s="32"/>
      <c r="E21" s="25" t="str">
        <f>IF('Rekapitulace stavby'!E17="","",'Rekapitulace stavby'!E17)</f>
        <v xml:space="preserve"> </v>
      </c>
      <c r="F21" s="32"/>
      <c r="G21" s="32"/>
      <c r="H21" s="32"/>
      <c r="I21" s="27" t="s">
        <v>25</v>
      </c>
      <c r="J21" s="25" t="str">
        <f>IF('Rekapitulace stavby'!AN17="","",'Rekapitulace stavby'!AN17)</f>
        <v/>
      </c>
      <c r="K21" s="32"/>
      <c r="L21" s="42"/>
      <c r="S21" s="32"/>
      <c r="T21" s="32"/>
      <c r="U21" s="32"/>
      <c r="V21" s="32"/>
      <c r="W21" s="32"/>
      <c r="X21" s="32"/>
      <c r="Y21" s="32"/>
      <c r="Z21" s="32"/>
      <c r="AA21" s="32"/>
      <c r="AB21" s="32"/>
      <c r="AC21" s="32"/>
      <c r="AD21" s="32"/>
      <c r="AE21" s="32"/>
    </row>
    <row r="22" spans="1:31" s="2" customFormat="1" ht="6.95" customHeight="1">
      <c r="A22" s="32"/>
      <c r="B22" s="33"/>
      <c r="C22" s="32"/>
      <c r="D22" s="32"/>
      <c r="E22" s="32"/>
      <c r="F22" s="32"/>
      <c r="G22" s="32"/>
      <c r="H22" s="32"/>
      <c r="I22" s="32"/>
      <c r="J22" s="32"/>
      <c r="K22" s="32"/>
      <c r="L22" s="42"/>
      <c r="S22" s="32"/>
      <c r="T22" s="32"/>
      <c r="U22" s="32"/>
      <c r="V22" s="32"/>
      <c r="W22" s="32"/>
      <c r="X22" s="32"/>
      <c r="Y22" s="32"/>
      <c r="Z22" s="32"/>
      <c r="AA22" s="32"/>
      <c r="AB22" s="32"/>
      <c r="AC22" s="32"/>
      <c r="AD22" s="32"/>
      <c r="AE22" s="32"/>
    </row>
    <row r="23" spans="1:31" s="2" customFormat="1" ht="12" customHeight="1">
      <c r="A23" s="32"/>
      <c r="B23" s="33"/>
      <c r="C23" s="32"/>
      <c r="D23" s="27" t="s">
        <v>30</v>
      </c>
      <c r="E23" s="32"/>
      <c r="F23" s="32"/>
      <c r="G23" s="32"/>
      <c r="H23" s="32"/>
      <c r="I23" s="27" t="s">
        <v>24</v>
      </c>
      <c r="J23" s="25" t="str">
        <f>IF('Rekapitulace stavby'!AN19="","",'Rekapitulace stavby'!AN19)</f>
        <v/>
      </c>
      <c r="K23" s="32"/>
      <c r="L23" s="42"/>
      <c r="S23" s="32"/>
      <c r="T23" s="32"/>
      <c r="U23" s="32"/>
      <c r="V23" s="32"/>
      <c r="W23" s="32"/>
      <c r="X23" s="32"/>
      <c r="Y23" s="32"/>
      <c r="Z23" s="32"/>
      <c r="AA23" s="32"/>
      <c r="AB23" s="32"/>
      <c r="AC23" s="32"/>
      <c r="AD23" s="32"/>
      <c r="AE23" s="32"/>
    </row>
    <row r="24" spans="1:31" s="2" customFormat="1" ht="18" customHeight="1">
      <c r="A24" s="32"/>
      <c r="B24" s="33"/>
      <c r="C24" s="32"/>
      <c r="D24" s="32"/>
      <c r="E24" s="25" t="str">
        <f>IF('Rekapitulace stavby'!E20="","",'Rekapitulace stavby'!E20)</f>
        <v xml:space="preserve"> </v>
      </c>
      <c r="F24" s="32"/>
      <c r="G24" s="32"/>
      <c r="H24" s="32"/>
      <c r="I24" s="27" t="s">
        <v>25</v>
      </c>
      <c r="J24" s="25" t="str">
        <f>IF('Rekapitulace stavby'!AN20="","",'Rekapitulace stavby'!AN20)</f>
        <v/>
      </c>
      <c r="K24" s="32"/>
      <c r="L24" s="42"/>
      <c r="S24" s="32"/>
      <c r="T24" s="32"/>
      <c r="U24" s="32"/>
      <c r="V24" s="32"/>
      <c r="W24" s="32"/>
      <c r="X24" s="32"/>
      <c r="Y24" s="32"/>
      <c r="Z24" s="32"/>
      <c r="AA24" s="32"/>
      <c r="AB24" s="32"/>
      <c r="AC24" s="32"/>
      <c r="AD24" s="32"/>
      <c r="AE24" s="32"/>
    </row>
    <row r="25" spans="1:31" s="2" customFormat="1" ht="6.95" customHeight="1">
      <c r="A25" s="32"/>
      <c r="B25" s="33"/>
      <c r="C25" s="32"/>
      <c r="D25" s="32"/>
      <c r="E25" s="32"/>
      <c r="F25" s="32"/>
      <c r="G25" s="32"/>
      <c r="H25" s="32"/>
      <c r="I25" s="32"/>
      <c r="J25" s="32"/>
      <c r="K25" s="32"/>
      <c r="L25" s="42"/>
      <c r="S25" s="32"/>
      <c r="T25" s="32"/>
      <c r="U25" s="32"/>
      <c r="V25" s="32"/>
      <c r="W25" s="32"/>
      <c r="X25" s="32"/>
      <c r="Y25" s="32"/>
      <c r="Z25" s="32"/>
      <c r="AA25" s="32"/>
      <c r="AB25" s="32"/>
      <c r="AC25" s="32"/>
      <c r="AD25" s="32"/>
      <c r="AE25" s="32"/>
    </row>
    <row r="26" spans="1:31" s="2" customFormat="1" ht="12" customHeight="1">
      <c r="A26" s="32"/>
      <c r="B26" s="33"/>
      <c r="C26" s="32"/>
      <c r="D26" s="27" t="s">
        <v>31</v>
      </c>
      <c r="E26" s="32"/>
      <c r="F26" s="32"/>
      <c r="G26" s="32"/>
      <c r="H26" s="32"/>
      <c r="I26" s="32"/>
      <c r="J26" s="32"/>
      <c r="K26" s="32"/>
      <c r="L26" s="42"/>
      <c r="S26" s="32"/>
      <c r="T26" s="32"/>
      <c r="U26" s="32"/>
      <c r="V26" s="32"/>
      <c r="W26" s="32"/>
      <c r="X26" s="32"/>
      <c r="Y26" s="32"/>
      <c r="Z26" s="32"/>
      <c r="AA26" s="32"/>
      <c r="AB26" s="32"/>
      <c r="AC26" s="32"/>
      <c r="AD26" s="32"/>
      <c r="AE26" s="32"/>
    </row>
    <row r="27" spans="1:31" s="8" customFormat="1" ht="16.5" customHeight="1">
      <c r="A27" s="94"/>
      <c r="B27" s="95"/>
      <c r="C27" s="94"/>
      <c r="D27" s="94"/>
      <c r="E27" s="229" t="s">
        <v>1</v>
      </c>
      <c r="F27" s="229"/>
      <c r="G27" s="229"/>
      <c r="H27" s="229"/>
      <c r="I27" s="94"/>
      <c r="J27" s="94"/>
      <c r="K27" s="94"/>
      <c r="L27" s="96"/>
      <c r="S27" s="94"/>
      <c r="T27" s="94"/>
      <c r="U27" s="94"/>
      <c r="V27" s="94"/>
      <c r="W27" s="94"/>
      <c r="X27" s="94"/>
      <c r="Y27" s="94"/>
      <c r="Z27" s="94"/>
      <c r="AA27" s="94"/>
      <c r="AB27" s="94"/>
      <c r="AC27" s="94"/>
      <c r="AD27" s="94"/>
      <c r="AE27" s="94"/>
    </row>
    <row r="28" spans="1:31" s="2" customFormat="1" ht="6.95" customHeight="1">
      <c r="A28" s="32"/>
      <c r="B28" s="33"/>
      <c r="C28" s="32"/>
      <c r="D28" s="32"/>
      <c r="E28" s="32"/>
      <c r="F28" s="32"/>
      <c r="G28" s="32"/>
      <c r="H28" s="32"/>
      <c r="I28" s="32"/>
      <c r="J28" s="32"/>
      <c r="K28" s="32"/>
      <c r="L28" s="42"/>
      <c r="S28" s="32"/>
      <c r="T28" s="32"/>
      <c r="U28" s="32"/>
      <c r="V28" s="32"/>
      <c r="W28" s="32"/>
      <c r="X28" s="32"/>
      <c r="Y28" s="32"/>
      <c r="Z28" s="32"/>
      <c r="AA28" s="32"/>
      <c r="AB28" s="32"/>
      <c r="AC28" s="32"/>
      <c r="AD28" s="32"/>
      <c r="AE28" s="32"/>
    </row>
    <row r="29" spans="1:31" s="2" customFormat="1" ht="6.95" customHeight="1">
      <c r="A29" s="32"/>
      <c r="B29" s="33"/>
      <c r="C29" s="32"/>
      <c r="D29" s="66"/>
      <c r="E29" s="66"/>
      <c r="F29" s="66"/>
      <c r="G29" s="66"/>
      <c r="H29" s="66"/>
      <c r="I29" s="66"/>
      <c r="J29" s="66"/>
      <c r="K29" s="66"/>
      <c r="L29" s="42"/>
      <c r="S29" s="32"/>
      <c r="T29" s="32"/>
      <c r="U29" s="32"/>
      <c r="V29" s="32"/>
      <c r="W29" s="32"/>
      <c r="X29" s="32"/>
      <c r="Y29" s="32"/>
      <c r="Z29" s="32"/>
      <c r="AA29" s="32"/>
      <c r="AB29" s="32"/>
      <c r="AC29" s="32"/>
      <c r="AD29" s="32"/>
      <c r="AE29" s="32"/>
    </row>
    <row r="30" spans="1:31" s="2" customFormat="1" ht="25.35" customHeight="1">
      <c r="A30" s="32"/>
      <c r="B30" s="33"/>
      <c r="C30" s="32"/>
      <c r="D30" s="97" t="s">
        <v>32</v>
      </c>
      <c r="E30" s="32"/>
      <c r="F30" s="32"/>
      <c r="G30" s="32"/>
      <c r="H30" s="32"/>
      <c r="I30" s="32"/>
      <c r="J30" s="71">
        <f>ROUND(J120,2)</f>
        <v>0</v>
      </c>
      <c r="K30" s="32"/>
      <c r="L30" s="42"/>
      <c r="S30" s="32"/>
      <c r="T30" s="32"/>
      <c r="U30" s="32"/>
      <c r="V30" s="32"/>
      <c r="W30" s="32"/>
      <c r="X30" s="32"/>
      <c r="Y30" s="32"/>
      <c r="Z30" s="32"/>
      <c r="AA30" s="32"/>
      <c r="AB30" s="32"/>
      <c r="AC30" s="32"/>
      <c r="AD30" s="32"/>
      <c r="AE30" s="32"/>
    </row>
    <row r="31" spans="1:31" s="2" customFormat="1" ht="6.95" customHeight="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14.45" customHeight="1">
      <c r="A32" s="32"/>
      <c r="B32" s="33"/>
      <c r="C32" s="32"/>
      <c r="D32" s="32"/>
      <c r="E32" s="32"/>
      <c r="F32" s="36" t="s">
        <v>34</v>
      </c>
      <c r="G32" s="32"/>
      <c r="H32" s="32"/>
      <c r="I32" s="36" t="s">
        <v>33</v>
      </c>
      <c r="J32" s="36" t="s">
        <v>35</v>
      </c>
      <c r="K32" s="32"/>
      <c r="L32" s="42"/>
      <c r="S32" s="32"/>
      <c r="T32" s="32"/>
      <c r="U32" s="32"/>
      <c r="V32" s="32"/>
      <c r="W32" s="32"/>
      <c r="X32" s="32"/>
      <c r="Y32" s="32"/>
      <c r="Z32" s="32"/>
      <c r="AA32" s="32"/>
      <c r="AB32" s="32"/>
      <c r="AC32" s="32"/>
      <c r="AD32" s="32"/>
      <c r="AE32" s="32"/>
    </row>
    <row r="33" spans="1:31" s="2" customFormat="1" ht="14.45" customHeight="1">
      <c r="A33" s="32"/>
      <c r="B33" s="33"/>
      <c r="C33" s="32"/>
      <c r="D33" s="98" t="s">
        <v>36</v>
      </c>
      <c r="E33" s="27" t="s">
        <v>37</v>
      </c>
      <c r="F33" s="99">
        <f>ROUND((SUM(BE120:BE163)),2)</f>
        <v>0</v>
      </c>
      <c r="G33" s="32"/>
      <c r="H33" s="32"/>
      <c r="I33" s="100">
        <v>0.21</v>
      </c>
      <c r="J33" s="99">
        <f>ROUND(((SUM(BE120:BE163))*I33),2)</f>
        <v>0</v>
      </c>
      <c r="K33" s="32"/>
      <c r="L33" s="42"/>
      <c r="S33" s="32"/>
      <c r="T33" s="32"/>
      <c r="U33" s="32"/>
      <c r="V33" s="32"/>
      <c r="W33" s="32"/>
      <c r="X33" s="32"/>
      <c r="Y33" s="32"/>
      <c r="Z33" s="32"/>
      <c r="AA33" s="32"/>
      <c r="AB33" s="32"/>
      <c r="AC33" s="32"/>
      <c r="AD33" s="32"/>
      <c r="AE33" s="32"/>
    </row>
    <row r="34" spans="1:31" s="2" customFormat="1" ht="14.45" customHeight="1">
      <c r="A34" s="32"/>
      <c r="B34" s="33"/>
      <c r="C34" s="32"/>
      <c r="D34" s="32"/>
      <c r="E34" s="27" t="s">
        <v>38</v>
      </c>
      <c r="F34" s="99">
        <f>ROUND((SUM(BF120:BF163)),2)</f>
        <v>0</v>
      </c>
      <c r="G34" s="32"/>
      <c r="H34" s="32"/>
      <c r="I34" s="100">
        <v>0.15</v>
      </c>
      <c r="J34" s="99">
        <f>ROUND(((SUM(BF120:BF163))*I34),2)</f>
        <v>0</v>
      </c>
      <c r="K34" s="32"/>
      <c r="L34" s="42"/>
      <c r="S34" s="32"/>
      <c r="T34" s="32"/>
      <c r="U34" s="32"/>
      <c r="V34" s="32"/>
      <c r="W34" s="32"/>
      <c r="X34" s="32"/>
      <c r="Y34" s="32"/>
      <c r="Z34" s="32"/>
      <c r="AA34" s="32"/>
      <c r="AB34" s="32"/>
      <c r="AC34" s="32"/>
      <c r="AD34" s="32"/>
      <c r="AE34" s="32"/>
    </row>
    <row r="35" spans="1:31" s="2" customFormat="1" ht="14.45" customHeight="1" hidden="1">
      <c r="A35" s="32"/>
      <c r="B35" s="33"/>
      <c r="C35" s="32"/>
      <c r="D35" s="32"/>
      <c r="E35" s="27" t="s">
        <v>39</v>
      </c>
      <c r="F35" s="99">
        <f>ROUND((SUM(BG120:BG163)),2)</f>
        <v>0</v>
      </c>
      <c r="G35" s="32"/>
      <c r="H35" s="32"/>
      <c r="I35" s="100">
        <v>0.21</v>
      </c>
      <c r="J35" s="99">
        <f>0</f>
        <v>0</v>
      </c>
      <c r="K35" s="32"/>
      <c r="L35" s="42"/>
      <c r="S35" s="32"/>
      <c r="T35" s="32"/>
      <c r="U35" s="32"/>
      <c r="V35" s="32"/>
      <c r="W35" s="32"/>
      <c r="X35" s="32"/>
      <c r="Y35" s="32"/>
      <c r="Z35" s="32"/>
      <c r="AA35" s="32"/>
      <c r="AB35" s="32"/>
      <c r="AC35" s="32"/>
      <c r="AD35" s="32"/>
      <c r="AE35" s="32"/>
    </row>
    <row r="36" spans="1:31" s="2" customFormat="1" ht="14.45" customHeight="1" hidden="1">
      <c r="A36" s="32"/>
      <c r="B36" s="33"/>
      <c r="C36" s="32"/>
      <c r="D36" s="32"/>
      <c r="E36" s="27" t="s">
        <v>40</v>
      </c>
      <c r="F36" s="99">
        <f>ROUND((SUM(BH120:BH163)),2)</f>
        <v>0</v>
      </c>
      <c r="G36" s="32"/>
      <c r="H36" s="32"/>
      <c r="I36" s="100">
        <v>0.15</v>
      </c>
      <c r="J36" s="99">
        <f>0</f>
        <v>0</v>
      </c>
      <c r="K36" s="32"/>
      <c r="L36" s="42"/>
      <c r="S36" s="32"/>
      <c r="T36" s="32"/>
      <c r="U36" s="32"/>
      <c r="V36" s="32"/>
      <c r="W36" s="32"/>
      <c r="X36" s="32"/>
      <c r="Y36" s="32"/>
      <c r="Z36" s="32"/>
      <c r="AA36" s="32"/>
      <c r="AB36" s="32"/>
      <c r="AC36" s="32"/>
      <c r="AD36" s="32"/>
      <c r="AE36" s="32"/>
    </row>
    <row r="37" spans="1:31" s="2" customFormat="1" ht="14.45" customHeight="1" hidden="1">
      <c r="A37" s="32"/>
      <c r="B37" s="33"/>
      <c r="C37" s="32"/>
      <c r="D37" s="32"/>
      <c r="E37" s="27" t="s">
        <v>41</v>
      </c>
      <c r="F37" s="99">
        <f>ROUND((SUM(BI120:BI163)),2)</f>
        <v>0</v>
      </c>
      <c r="G37" s="32"/>
      <c r="H37" s="32"/>
      <c r="I37" s="100">
        <v>0</v>
      </c>
      <c r="J37" s="99">
        <f>0</f>
        <v>0</v>
      </c>
      <c r="K37" s="32"/>
      <c r="L37" s="42"/>
      <c r="S37" s="32"/>
      <c r="T37" s="32"/>
      <c r="U37" s="32"/>
      <c r="V37" s="32"/>
      <c r="W37" s="32"/>
      <c r="X37" s="32"/>
      <c r="Y37" s="32"/>
      <c r="Z37" s="32"/>
      <c r="AA37" s="32"/>
      <c r="AB37" s="32"/>
      <c r="AC37" s="32"/>
      <c r="AD37" s="32"/>
      <c r="AE37" s="32"/>
    </row>
    <row r="38" spans="1:31" s="2" customFormat="1" ht="6.95" customHeight="1">
      <c r="A38" s="32"/>
      <c r="B38" s="33"/>
      <c r="C38" s="32"/>
      <c r="D38" s="32"/>
      <c r="E38" s="32"/>
      <c r="F38" s="32"/>
      <c r="G38" s="32"/>
      <c r="H38" s="32"/>
      <c r="I38" s="32"/>
      <c r="J38" s="32"/>
      <c r="K38" s="32"/>
      <c r="L38" s="42"/>
      <c r="S38" s="32"/>
      <c r="T38" s="32"/>
      <c r="U38" s="32"/>
      <c r="V38" s="32"/>
      <c r="W38" s="32"/>
      <c r="X38" s="32"/>
      <c r="Y38" s="32"/>
      <c r="Z38" s="32"/>
      <c r="AA38" s="32"/>
      <c r="AB38" s="32"/>
      <c r="AC38" s="32"/>
      <c r="AD38" s="32"/>
      <c r="AE38" s="32"/>
    </row>
    <row r="39" spans="1:31" s="2" customFormat="1" ht="25.35" customHeight="1">
      <c r="A39" s="32"/>
      <c r="B39" s="33"/>
      <c r="C39" s="101"/>
      <c r="D39" s="102" t="s">
        <v>42</v>
      </c>
      <c r="E39" s="60"/>
      <c r="F39" s="60"/>
      <c r="G39" s="103" t="s">
        <v>43</v>
      </c>
      <c r="H39" s="104" t="s">
        <v>44</v>
      </c>
      <c r="I39" s="60"/>
      <c r="J39" s="105">
        <f>SUM(J30:J37)</f>
        <v>0</v>
      </c>
      <c r="K39" s="106"/>
      <c r="L39" s="42"/>
      <c r="S39" s="32"/>
      <c r="T39" s="32"/>
      <c r="U39" s="32"/>
      <c r="V39" s="32"/>
      <c r="W39" s="32"/>
      <c r="X39" s="32"/>
      <c r="Y39" s="32"/>
      <c r="Z39" s="32"/>
      <c r="AA39" s="32"/>
      <c r="AB39" s="32"/>
      <c r="AC39" s="32"/>
      <c r="AD39" s="32"/>
      <c r="AE39" s="32"/>
    </row>
    <row r="40" spans="1:31" s="2" customFormat="1" ht="14.45" customHeight="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2:12" s="1" customFormat="1" ht="14.45" customHeight="1">
      <c r="B41" s="20"/>
      <c r="L41" s="20"/>
    </row>
    <row r="42" spans="2:12" s="1" customFormat="1" ht="14.45" customHeight="1">
      <c r="B42" s="20"/>
      <c r="L42" s="20"/>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42"/>
      <c r="D50" s="43" t="s">
        <v>45</v>
      </c>
      <c r="E50" s="44"/>
      <c r="F50" s="44"/>
      <c r="G50" s="43" t="s">
        <v>46</v>
      </c>
      <c r="H50" s="44"/>
      <c r="I50" s="44"/>
      <c r="J50" s="44"/>
      <c r="K50" s="44"/>
      <c r="L50" s="4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1:31" s="2" customFormat="1" ht="12">
      <c r="A61" s="32"/>
      <c r="B61" s="33"/>
      <c r="C61" s="32"/>
      <c r="D61" s="45" t="s">
        <v>47</v>
      </c>
      <c r="E61" s="35"/>
      <c r="F61" s="107" t="s">
        <v>48</v>
      </c>
      <c r="G61" s="45" t="s">
        <v>47</v>
      </c>
      <c r="H61" s="35"/>
      <c r="I61" s="35"/>
      <c r="J61" s="108" t="s">
        <v>48</v>
      </c>
      <c r="K61" s="35"/>
      <c r="L61" s="42"/>
      <c r="S61" s="32"/>
      <c r="T61" s="32"/>
      <c r="U61" s="32"/>
      <c r="V61" s="32"/>
      <c r="W61" s="32"/>
      <c r="X61" s="32"/>
      <c r="Y61" s="32"/>
      <c r="Z61" s="32"/>
      <c r="AA61" s="32"/>
      <c r="AB61" s="32"/>
      <c r="AC61" s="32"/>
      <c r="AD61" s="32"/>
      <c r="AE61" s="32"/>
    </row>
    <row r="62" spans="2:12" ht="11.25">
      <c r="B62" s="20"/>
      <c r="L62" s="20"/>
    </row>
    <row r="63" spans="2:12" ht="11.25">
      <c r="B63" s="20"/>
      <c r="L63" s="20"/>
    </row>
    <row r="64" spans="2:12" ht="11.25">
      <c r="B64" s="20"/>
      <c r="L64" s="20"/>
    </row>
    <row r="65" spans="1:31" s="2" customFormat="1" ht="12">
      <c r="A65" s="32"/>
      <c r="B65" s="33"/>
      <c r="C65" s="32"/>
      <c r="D65" s="43" t="s">
        <v>49</v>
      </c>
      <c r="E65" s="46"/>
      <c r="F65" s="46"/>
      <c r="G65" s="43" t="s">
        <v>50</v>
      </c>
      <c r="H65" s="46"/>
      <c r="I65" s="46"/>
      <c r="J65" s="46"/>
      <c r="K65" s="46"/>
      <c r="L65" s="42"/>
      <c r="S65" s="32"/>
      <c r="T65" s="32"/>
      <c r="U65" s="32"/>
      <c r="V65" s="32"/>
      <c r="W65" s="32"/>
      <c r="X65" s="32"/>
      <c r="Y65" s="32"/>
      <c r="Z65" s="32"/>
      <c r="AA65" s="32"/>
      <c r="AB65" s="32"/>
      <c r="AC65" s="32"/>
      <c r="AD65" s="32"/>
      <c r="AE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1:31" s="2" customFormat="1" ht="12">
      <c r="A76" s="32"/>
      <c r="B76" s="33"/>
      <c r="C76" s="32"/>
      <c r="D76" s="45" t="s">
        <v>47</v>
      </c>
      <c r="E76" s="35"/>
      <c r="F76" s="107" t="s">
        <v>48</v>
      </c>
      <c r="G76" s="45" t="s">
        <v>47</v>
      </c>
      <c r="H76" s="35"/>
      <c r="I76" s="35"/>
      <c r="J76" s="108" t="s">
        <v>48</v>
      </c>
      <c r="K76" s="35"/>
      <c r="L76" s="42"/>
      <c r="S76" s="32"/>
      <c r="T76" s="32"/>
      <c r="U76" s="32"/>
      <c r="V76" s="32"/>
      <c r="W76" s="32"/>
      <c r="X76" s="32"/>
      <c r="Y76" s="32"/>
      <c r="Z76" s="32"/>
      <c r="AA76" s="32"/>
      <c r="AB76" s="32"/>
      <c r="AC76" s="32"/>
      <c r="AD76" s="32"/>
      <c r="AE76" s="32"/>
    </row>
    <row r="77" spans="1:31" s="2" customFormat="1" ht="14.45" customHeight="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81" spans="1:31" s="2" customFormat="1" ht="6.95" customHeight="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5" customHeight="1">
      <c r="A82" s="32"/>
      <c r="B82" s="33"/>
      <c r="C82" s="21" t="s">
        <v>104</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5" customHeight="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16.5" customHeight="1">
      <c r="A85" s="32"/>
      <c r="B85" s="33"/>
      <c r="C85" s="32"/>
      <c r="D85" s="32"/>
      <c r="E85" s="241" t="str">
        <f>E7</f>
        <v>Oprava trati v úseku Luka nad Jihavou-Jihlava, II.etapa</v>
      </c>
      <c r="F85" s="242"/>
      <c r="G85" s="242"/>
      <c r="H85" s="242"/>
      <c r="I85" s="32"/>
      <c r="J85" s="32"/>
      <c r="K85" s="32"/>
      <c r="L85" s="42"/>
      <c r="S85" s="32"/>
      <c r="T85" s="32"/>
      <c r="U85" s="32"/>
      <c r="V85" s="32"/>
      <c r="W85" s="32"/>
      <c r="X85" s="32"/>
      <c r="Y85" s="32"/>
      <c r="Z85" s="32"/>
      <c r="AA85" s="32"/>
      <c r="AB85" s="32"/>
      <c r="AC85" s="32"/>
      <c r="AD85" s="32"/>
      <c r="AE85" s="32"/>
    </row>
    <row r="86" spans="1:31" s="2" customFormat="1" ht="12" customHeight="1">
      <c r="A86" s="32"/>
      <c r="B86" s="33"/>
      <c r="C86" s="27" t="s">
        <v>102</v>
      </c>
      <c r="D86" s="32"/>
      <c r="E86" s="32"/>
      <c r="F86" s="32"/>
      <c r="G86" s="32"/>
      <c r="H86" s="32"/>
      <c r="I86" s="32"/>
      <c r="J86" s="32"/>
      <c r="K86" s="32"/>
      <c r="L86" s="42"/>
      <c r="S86" s="32"/>
      <c r="T86" s="32"/>
      <c r="U86" s="32"/>
      <c r="V86" s="32"/>
      <c r="W86" s="32"/>
      <c r="X86" s="32"/>
      <c r="Y86" s="32"/>
      <c r="Z86" s="32"/>
      <c r="AA86" s="32"/>
      <c r="AB86" s="32"/>
      <c r="AC86" s="32"/>
      <c r="AD86" s="32"/>
      <c r="AE86" s="32"/>
    </row>
    <row r="87" spans="1:31" s="2" customFormat="1" ht="30" customHeight="1">
      <c r="A87" s="32"/>
      <c r="B87" s="33"/>
      <c r="C87" s="32"/>
      <c r="D87" s="32"/>
      <c r="E87" s="202" t="str">
        <f>E9</f>
        <v>2023-9-6 - PS 21-02-25 Přeložky a ochrany kabalizace zabezpečovacího zařízení</v>
      </c>
      <c r="F87" s="243"/>
      <c r="G87" s="243"/>
      <c r="H87" s="243"/>
      <c r="I87" s="32"/>
      <c r="J87" s="32"/>
      <c r="K87" s="32"/>
      <c r="L87" s="42"/>
      <c r="S87" s="32"/>
      <c r="T87" s="32"/>
      <c r="U87" s="32"/>
      <c r="V87" s="32"/>
      <c r="W87" s="32"/>
      <c r="X87" s="32"/>
      <c r="Y87" s="32"/>
      <c r="Z87" s="32"/>
      <c r="AA87" s="32"/>
      <c r="AB87" s="32"/>
      <c r="AC87" s="32"/>
      <c r="AD87" s="32"/>
      <c r="AE87" s="32"/>
    </row>
    <row r="88" spans="1:31" s="2" customFormat="1" ht="6.95" customHeight="1">
      <c r="A88" s="32"/>
      <c r="B88" s="33"/>
      <c r="C88" s="32"/>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12" customHeight="1">
      <c r="A89" s="32"/>
      <c r="B89" s="33"/>
      <c r="C89" s="27" t="s">
        <v>20</v>
      </c>
      <c r="D89" s="32"/>
      <c r="E89" s="32"/>
      <c r="F89" s="25" t="str">
        <f>F12</f>
        <v xml:space="preserve"> </v>
      </c>
      <c r="G89" s="32"/>
      <c r="H89" s="32"/>
      <c r="I89" s="27" t="s">
        <v>22</v>
      </c>
      <c r="J89" s="55" t="str">
        <f>IF(J12="","",J12)</f>
        <v>Vyplň údaj</v>
      </c>
      <c r="K89" s="32"/>
      <c r="L89" s="42"/>
      <c r="S89" s="32"/>
      <c r="T89" s="32"/>
      <c r="U89" s="32"/>
      <c r="V89" s="32"/>
      <c r="W89" s="32"/>
      <c r="X89" s="32"/>
      <c r="Y89" s="32"/>
      <c r="Z89" s="32"/>
      <c r="AA89" s="32"/>
      <c r="AB89" s="32"/>
      <c r="AC89" s="32"/>
      <c r="AD89" s="32"/>
      <c r="AE89" s="32"/>
    </row>
    <row r="90" spans="1:31" s="2" customFormat="1" ht="6.95" customHeight="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15.2" customHeight="1">
      <c r="A91" s="32"/>
      <c r="B91" s="33"/>
      <c r="C91" s="27" t="s">
        <v>23</v>
      </c>
      <c r="D91" s="32"/>
      <c r="E91" s="32"/>
      <c r="F91" s="25" t="str">
        <f>E15</f>
        <v xml:space="preserve"> </v>
      </c>
      <c r="G91" s="32"/>
      <c r="H91" s="32"/>
      <c r="I91" s="27" t="s">
        <v>28</v>
      </c>
      <c r="J91" s="30" t="str">
        <f>E21</f>
        <v xml:space="preserve"> </v>
      </c>
      <c r="K91" s="32"/>
      <c r="L91" s="42"/>
      <c r="S91" s="32"/>
      <c r="T91" s="32"/>
      <c r="U91" s="32"/>
      <c r="V91" s="32"/>
      <c r="W91" s="32"/>
      <c r="X91" s="32"/>
      <c r="Y91" s="32"/>
      <c r="Z91" s="32"/>
      <c r="AA91" s="32"/>
      <c r="AB91" s="32"/>
      <c r="AC91" s="32"/>
      <c r="AD91" s="32"/>
      <c r="AE91" s="32"/>
    </row>
    <row r="92" spans="1:31" s="2" customFormat="1" ht="15.2" customHeight="1">
      <c r="A92" s="32"/>
      <c r="B92" s="33"/>
      <c r="C92" s="27" t="s">
        <v>26</v>
      </c>
      <c r="D92" s="32"/>
      <c r="E92" s="32"/>
      <c r="F92" s="25" t="str">
        <f>IF(E18="","",E18)</f>
        <v>Vyplň údaj</v>
      </c>
      <c r="G92" s="32"/>
      <c r="H92" s="32"/>
      <c r="I92" s="27" t="s">
        <v>30</v>
      </c>
      <c r="J92" s="30" t="str">
        <f>E24</f>
        <v xml:space="preserve"> </v>
      </c>
      <c r="K92" s="32"/>
      <c r="L92" s="42"/>
      <c r="S92" s="32"/>
      <c r="T92" s="32"/>
      <c r="U92" s="32"/>
      <c r="V92" s="32"/>
      <c r="W92" s="32"/>
      <c r="X92" s="32"/>
      <c r="Y92" s="32"/>
      <c r="Z92" s="32"/>
      <c r="AA92" s="32"/>
      <c r="AB92" s="32"/>
      <c r="AC92" s="32"/>
      <c r="AD92" s="32"/>
      <c r="AE92" s="32"/>
    </row>
    <row r="93" spans="1:31" s="2" customFormat="1" ht="10.35" customHeight="1">
      <c r="A93" s="32"/>
      <c r="B93" s="33"/>
      <c r="C93" s="32"/>
      <c r="D93" s="32"/>
      <c r="E93" s="32"/>
      <c r="F93" s="32"/>
      <c r="G93" s="32"/>
      <c r="H93" s="32"/>
      <c r="I93" s="32"/>
      <c r="J93" s="32"/>
      <c r="K93" s="32"/>
      <c r="L93" s="42"/>
      <c r="S93" s="32"/>
      <c r="T93" s="32"/>
      <c r="U93" s="32"/>
      <c r="V93" s="32"/>
      <c r="W93" s="32"/>
      <c r="X93" s="32"/>
      <c r="Y93" s="32"/>
      <c r="Z93" s="32"/>
      <c r="AA93" s="32"/>
      <c r="AB93" s="32"/>
      <c r="AC93" s="32"/>
      <c r="AD93" s="32"/>
      <c r="AE93" s="32"/>
    </row>
    <row r="94" spans="1:31" s="2" customFormat="1" ht="29.25" customHeight="1">
      <c r="A94" s="32"/>
      <c r="B94" s="33"/>
      <c r="C94" s="109" t="s">
        <v>105</v>
      </c>
      <c r="D94" s="101"/>
      <c r="E94" s="101"/>
      <c r="F94" s="101"/>
      <c r="G94" s="101"/>
      <c r="H94" s="101"/>
      <c r="I94" s="101"/>
      <c r="J94" s="110" t="s">
        <v>106</v>
      </c>
      <c r="K94" s="101"/>
      <c r="L94" s="42"/>
      <c r="S94" s="32"/>
      <c r="T94" s="32"/>
      <c r="U94" s="32"/>
      <c r="V94" s="32"/>
      <c r="W94" s="32"/>
      <c r="X94" s="32"/>
      <c r="Y94" s="32"/>
      <c r="Z94" s="32"/>
      <c r="AA94" s="32"/>
      <c r="AB94" s="32"/>
      <c r="AC94" s="32"/>
      <c r="AD94" s="32"/>
      <c r="AE94" s="32"/>
    </row>
    <row r="95" spans="1:31" s="2" customFormat="1" ht="10.35" customHeight="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47" s="2" customFormat="1" ht="22.9" customHeight="1">
      <c r="A96" s="32"/>
      <c r="B96" s="33"/>
      <c r="C96" s="111" t="s">
        <v>107</v>
      </c>
      <c r="D96" s="32"/>
      <c r="E96" s="32"/>
      <c r="F96" s="32"/>
      <c r="G96" s="32"/>
      <c r="H96" s="32"/>
      <c r="I96" s="32"/>
      <c r="J96" s="71">
        <f>J120</f>
        <v>0</v>
      </c>
      <c r="K96" s="32"/>
      <c r="L96" s="42"/>
      <c r="S96" s="32"/>
      <c r="T96" s="32"/>
      <c r="U96" s="32"/>
      <c r="V96" s="32"/>
      <c r="W96" s="32"/>
      <c r="X96" s="32"/>
      <c r="Y96" s="32"/>
      <c r="Z96" s="32"/>
      <c r="AA96" s="32"/>
      <c r="AB96" s="32"/>
      <c r="AC96" s="32"/>
      <c r="AD96" s="32"/>
      <c r="AE96" s="32"/>
      <c r="AU96" s="17" t="s">
        <v>108</v>
      </c>
    </row>
    <row r="97" spans="2:12" s="9" customFormat="1" ht="24.95" customHeight="1">
      <c r="B97" s="112"/>
      <c r="D97" s="113" t="s">
        <v>879</v>
      </c>
      <c r="E97" s="114"/>
      <c r="F97" s="114"/>
      <c r="G97" s="114"/>
      <c r="H97" s="114"/>
      <c r="I97" s="114"/>
      <c r="J97" s="115">
        <f>J121</f>
        <v>0</v>
      </c>
      <c r="L97" s="112"/>
    </row>
    <row r="98" spans="2:12" s="9" customFormat="1" ht="24.95" customHeight="1">
      <c r="B98" s="112"/>
      <c r="D98" s="113" t="s">
        <v>880</v>
      </c>
      <c r="E98" s="114"/>
      <c r="F98" s="114"/>
      <c r="G98" s="114"/>
      <c r="H98" s="114"/>
      <c r="I98" s="114"/>
      <c r="J98" s="115">
        <f>J140</f>
        <v>0</v>
      </c>
      <c r="L98" s="112"/>
    </row>
    <row r="99" spans="2:12" s="9" customFormat="1" ht="24.95" customHeight="1">
      <c r="B99" s="112"/>
      <c r="D99" s="113" t="s">
        <v>639</v>
      </c>
      <c r="E99" s="114"/>
      <c r="F99" s="114"/>
      <c r="G99" s="114"/>
      <c r="H99" s="114"/>
      <c r="I99" s="114"/>
      <c r="J99" s="115">
        <f>J155</f>
        <v>0</v>
      </c>
      <c r="L99" s="112"/>
    </row>
    <row r="100" spans="2:12" s="9" customFormat="1" ht="24.95" customHeight="1">
      <c r="B100" s="112"/>
      <c r="D100" s="113" t="s">
        <v>111</v>
      </c>
      <c r="E100" s="114"/>
      <c r="F100" s="114"/>
      <c r="G100" s="114"/>
      <c r="H100" s="114"/>
      <c r="I100" s="114"/>
      <c r="J100" s="115">
        <f>J162</f>
        <v>0</v>
      </c>
      <c r="L100" s="112"/>
    </row>
    <row r="101" spans="1:31" s="2" customFormat="1" ht="21.75" customHeight="1">
      <c r="A101" s="32"/>
      <c r="B101" s="33"/>
      <c r="C101" s="32"/>
      <c r="D101" s="32"/>
      <c r="E101" s="32"/>
      <c r="F101" s="32"/>
      <c r="G101" s="32"/>
      <c r="H101" s="32"/>
      <c r="I101" s="32"/>
      <c r="J101" s="32"/>
      <c r="K101" s="32"/>
      <c r="L101" s="42"/>
      <c r="S101" s="32"/>
      <c r="T101" s="32"/>
      <c r="U101" s="32"/>
      <c r="V101" s="32"/>
      <c r="W101" s="32"/>
      <c r="X101" s="32"/>
      <c r="Y101" s="32"/>
      <c r="Z101" s="32"/>
      <c r="AA101" s="32"/>
      <c r="AB101" s="32"/>
      <c r="AC101" s="32"/>
      <c r="AD101" s="32"/>
      <c r="AE101" s="32"/>
    </row>
    <row r="102" spans="1:31" s="2" customFormat="1" ht="6.95" customHeight="1">
      <c r="A102" s="32"/>
      <c r="B102" s="47"/>
      <c r="C102" s="48"/>
      <c r="D102" s="48"/>
      <c r="E102" s="48"/>
      <c r="F102" s="48"/>
      <c r="G102" s="48"/>
      <c r="H102" s="48"/>
      <c r="I102" s="48"/>
      <c r="J102" s="48"/>
      <c r="K102" s="48"/>
      <c r="L102" s="42"/>
      <c r="S102" s="32"/>
      <c r="T102" s="32"/>
      <c r="U102" s="32"/>
      <c r="V102" s="32"/>
      <c r="W102" s="32"/>
      <c r="X102" s="32"/>
      <c r="Y102" s="32"/>
      <c r="Z102" s="32"/>
      <c r="AA102" s="32"/>
      <c r="AB102" s="32"/>
      <c r="AC102" s="32"/>
      <c r="AD102" s="32"/>
      <c r="AE102" s="32"/>
    </row>
    <row r="106" spans="1:31" s="2" customFormat="1" ht="6.95" customHeight="1">
      <c r="A106" s="32"/>
      <c r="B106" s="49"/>
      <c r="C106" s="50"/>
      <c r="D106" s="50"/>
      <c r="E106" s="50"/>
      <c r="F106" s="50"/>
      <c r="G106" s="50"/>
      <c r="H106" s="50"/>
      <c r="I106" s="50"/>
      <c r="J106" s="50"/>
      <c r="K106" s="50"/>
      <c r="L106" s="42"/>
      <c r="S106" s="32"/>
      <c r="T106" s="32"/>
      <c r="U106" s="32"/>
      <c r="V106" s="32"/>
      <c r="W106" s="32"/>
      <c r="X106" s="32"/>
      <c r="Y106" s="32"/>
      <c r="Z106" s="32"/>
      <c r="AA106" s="32"/>
      <c r="AB106" s="32"/>
      <c r="AC106" s="32"/>
      <c r="AD106" s="32"/>
      <c r="AE106" s="32"/>
    </row>
    <row r="107" spans="1:31" s="2" customFormat="1" ht="24.95" customHeight="1">
      <c r="A107" s="32"/>
      <c r="B107" s="33"/>
      <c r="C107" s="21" t="s">
        <v>113</v>
      </c>
      <c r="D107" s="32"/>
      <c r="E107" s="32"/>
      <c r="F107" s="32"/>
      <c r="G107" s="32"/>
      <c r="H107" s="32"/>
      <c r="I107" s="32"/>
      <c r="J107" s="32"/>
      <c r="K107" s="32"/>
      <c r="L107" s="42"/>
      <c r="S107" s="32"/>
      <c r="T107" s="32"/>
      <c r="U107" s="32"/>
      <c r="V107" s="32"/>
      <c r="W107" s="32"/>
      <c r="X107" s="32"/>
      <c r="Y107" s="32"/>
      <c r="Z107" s="32"/>
      <c r="AA107" s="32"/>
      <c r="AB107" s="32"/>
      <c r="AC107" s="32"/>
      <c r="AD107" s="32"/>
      <c r="AE107" s="32"/>
    </row>
    <row r="108" spans="1:31" s="2" customFormat="1" ht="6.95" customHeight="1">
      <c r="A108" s="32"/>
      <c r="B108" s="33"/>
      <c r="C108" s="32"/>
      <c r="D108" s="32"/>
      <c r="E108" s="32"/>
      <c r="F108" s="32"/>
      <c r="G108" s="32"/>
      <c r="H108" s="32"/>
      <c r="I108" s="32"/>
      <c r="J108" s="32"/>
      <c r="K108" s="32"/>
      <c r="L108" s="42"/>
      <c r="S108" s="32"/>
      <c r="T108" s="32"/>
      <c r="U108" s="32"/>
      <c r="V108" s="32"/>
      <c r="W108" s="32"/>
      <c r="X108" s="32"/>
      <c r="Y108" s="32"/>
      <c r="Z108" s="32"/>
      <c r="AA108" s="32"/>
      <c r="AB108" s="32"/>
      <c r="AC108" s="32"/>
      <c r="AD108" s="32"/>
      <c r="AE108" s="32"/>
    </row>
    <row r="109" spans="1:31" s="2" customFormat="1" ht="12" customHeight="1">
      <c r="A109" s="32"/>
      <c r="B109" s="33"/>
      <c r="C109" s="27" t="s">
        <v>16</v>
      </c>
      <c r="D109" s="32"/>
      <c r="E109" s="32"/>
      <c r="F109" s="32"/>
      <c r="G109" s="32"/>
      <c r="H109" s="32"/>
      <c r="I109" s="32"/>
      <c r="J109" s="32"/>
      <c r="K109" s="32"/>
      <c r="L109" s="42"/>
      <c r="S109" s="32"/>
      <c r="T109" s="32"/>
      <c r="U109" s="32"/>
      <c r="V109" s="32"/>
      <c r="W109" s="32"/>
      <c r="X109" s="32"/>
      <c r="Y109" s="32"/>
      <c r="Z109" s="32"/>
      <c r="AA109" s="32"/>
      <c r="AB109" s="32"/>
      <c r="AC109" s="32"/>
      <c r="AD109" s="32"/>
      <c r="AE109" s="32"/>
    </row>
    <row r="110" spans="1:31" s="2" customFormat="1" ht="16.5" customHeight="1">
      <c r="A110" s="32"/>
      <c r="B110" s="33"/>
      <c r="C110" s="32"/>
      <c r="D110" s="32"/>
      <c r="E110" s="241" t="str">
        <f>E7</f>
        <v>Oprava trati v úseku Luka nad Jihavou-Jihlava, II.etapa</v>
      </c>
      <c r="F110" s="242"/>
      <c r="G110" s="242"/>
      <c r="H110" s="242"/>
      <c r="I110" s="32"/>
      <c r="J110" s="32"/>
      <c r="K110" s="32"/>
      <c r="L110" s="42"/>
      <c r="S110" s="32"/>
      <c r="T110" s="32"/>
      <c r="U110" s="32"/>
      <c r="V110" s="32"/>
      <c r="W110" s="32"/>
      <c r="X110" s="32"/>
      <c r="Y110" s="32"/>
      <c r="Z110" s="32"/>
      <c r="AA110" s="32"/>
      <c r="AB110" s="32"/>
      <c r="AC110" s="32"/>
      <c r="AD110" s="32"/>
      <c r="AE110" s="32"/>
    </row>
    <row r="111" spans="1:31" s="2" customFormat="1" ht="12" customHeight="1">
      <c r="A111" s="32"/>
      <c r="B111" s="33"/>
      <c r="C111" s="27" t="s">
        <v>102</v>
      </c>
      <c r="D111" s="32"/>
      <c r="E111" s="32"/>
      <c r="F111" s="32"/>
      <c r="G111" s="32"/>
      <c r="H111" s="32"/>
      <c r="I111" s="32"/>
      <c r="J111" s="32"/>
      <c r="K111" s="32"/>
      <c r="L111" s="42"/>
      <c r="S111" s="32"/>
      <c r="T111" s="32"/>
      <c r="U111" s="32"/>
      <c r="V111" s="32"/>
      <c r="W111" s="32"/>
      <c r="X111" s="32"/>
      <c r="Y111" s="32"/>
      <c r="Z111" s="32"/>
      <c r="AA111" s="32"/>
      <c r="AB111" s="32"/>
      <c r="AC111" s="32"/>
      <c r="AD111" s="32"/>
      <c r="AE111" s="32"/>
    </row>
    <row r="112" spans="1:31" s="2" customFormat="1" ht="30" customHeight="1">
      <c r="A112" s="32"/>
      <c r="B112" s="33"/>
      <c r="C112" s="32"/>
      <c r="D112" s="32"/>
      <c r="E112" s="202" t="str">
        <f>E9</f>
        <v>2023-9-6 - PS 21-02-25 Přeložky a ochrany kabalizace zabezpečovacího zařízení</v>
      </c>
      <c r="F112" s="243"/>
      <c r="G112" s="243"/>
      <c r="H112" s="243"/>
      <c r="I112" s="32"/>
      <c r="J112" s="32"/>
      <c r="K112" s="32"/>
      <c r="L112" s="42"/>
      <c r="S112" s="32"/>
      <c r="T112" s="32"/>
      <c r="U112" s="32"/>
      <c r="V112" s="32"/>
      <c r="W112" s="32"/>
      <c r="X112" s="32"/>
      <c r="Y112" s="32"/>
      <c r="Z112" s="32"/>
      <c r="AA112" s="32"/>
      <c r="AB112" s="32"/>
      <c r="AC112" s="32"/>
      <c r="AD112" s="32"/>
      <c r="AE112" s="32"/>
    </row>
    <row r="113" spans="1:31" s="2" customFormat="1" ht="6.95" customHeight="1">
      <c r="A113" s="32"/>
      <c r="B113" s="33"/>
      <c r="C113" s="32"/>
      <c r="D113" s="32"/>
      <c r="E113" s="32"/>
      <c r="F113" s="32"/>
      <c r="G113" s="32"/>
      <c r="H113" s="32"/>
      <c r="I113" s="32"/>
      <c r="J113" s="32"/>
      <c r="K113" s="32"/>
      <c r="L113" s="42"/>
      <c r="S113" s="32"/>
      <c r="T113" s="32"/>
      <c r="U113" s="32"/>
      <c r="V113" s="32"/>
      <c r="W113" s="32"/>
      <c r="X113" s="32"/>
      <c r="Y113" s="32"/>
      <c r="Z113" s="32"/>
      <c r="AA113" s="32"/>
      <c r="AB113" s="32"/>
      <c r="AC113" s="32"/>
      <c r="AD113" s="32"/>
      <c r="AE113" s="32"/>
    </row>
    <row r="114" spans="1:31" s="2" customFormat="1" ht="12" customHeight="1">
      <c r="A114" s="32"/>
      <c r="B114" s="33"/>
      <c r="C114" s="27" t="s">
        <v>20</v>
      </c>
      <c r="D114" s="32"/>
      <c r="E114" s="32"/>
      <c r="F114" s="25" t="str">
        <f>F12</f>
        <v xml:space="preserve"> </v>
      </c>
      <c r="G114" s="32"/>
      <c r="H114" s="32"/>
      <c r="I114" s="27" t="s">
        <v>22</v>
      </c>
      <c r="J114" s="55" t="str">
        <f>IF(J12="","",J12)</f>
        <v>Vyplň údaj</v>
      </c>
      <c r="K114" s="32"/>
      <c r="L114" s="42"/>
      <c r="S114" s="32"/>
      <c r="T114" s="32"/>
      <c r="U114" s="32"/>
      <c r="V114" s="32"/>
      <c r="W114" s="32"/>
      <c r="X114" s="32"/>
      <c r="Y114" s="32"/>
      <c r="Z114" s="32"/>
      <c r="AA114" s="32"/>
      <c r="AB114" s="32"/>
      <c r="AC114" s="32"/>
      <c r="AD114" s="32"/>
      <c r="AE114" s="32"/>
    </row>
    <row r="115" spans="1:31" s="2" customFormat="1" ht="6.95" customHeight="1">
      <c r="A115" s="32"/>
      <c r="B115" s="33"/>
      <c r="C115" s="32"/>
      <c r="D115" s="32"/>
      <c r="E115" s="32"/>
      <c r="F115" s="32"/>
      <c r="G115" s="32"/>
      <c r="H115" s="32"/>
      <c r="I115" s="32"/>
      <c r="J115" s="32"/>
      <c r="K115" s="32"/>
      <c r="L115" s="42"/>
      <c r="S115" s="32"/>
      <c r="T115" s="32"/>
      <c r="U115" s="32"/>
      <c r="V115" s="32"/>
      <c r="W115" s="32"/>
      <c r="X115" s="32"/>
      <c r="Y115" s="32"/>
      <c r="Z115" s="32"/>
      <c r="AA115" s="32"/>
      <c r="AB115" s="32"/>
      <c r="AC115" s="32"/>
      <c r="AD115" s="32"/>
      <c r="AE115" s="32"/>
    </row>
    <row r="116" spans="1:31" s="2" customFormat="1" ht="15.2" customHeight="1">
      <c r="A116" s="32"/>
      <c r="B116" s="33"/>
      <c r="C116" s="27" t="s">
        <v>23</v>
      </c>
      <c r="D116" s="32"/>
      <c r="E116" s="32"/>
      <c r="F116" s="25" t="str">
        <f>E15</f>
        <v xml:space="preserve"> </v>
      </c>
      <c r="G116" s="32"/>
      <c r="H116" s="32"/>
      <c r="I116" s="27" t="s">
        <v>28</v>
      </c>
      <c r="J116" s="30" t="str">
        <f>E21</f>
        <v xml:space="preserve"> </v>
      </c>
      <c r="K116" s="32"/>
      <c r="L116" s="42"/>
      <c r="S116" s="32"/>
      <c r="T116" s="32"/>
      <c r="U116" s="32"/>
      <c r="V116" s="32"/>
      <c r="W116" s="32"/>
      <c r="X116" s="32"/>
      <c r="Y116" s="32"/>
      <c r="Z116" s="32"/>
      <c r="AA116" s="32"/>
      <c r="AB116" s="32"/>
      <c r="AC116" s="32"/>
      <c r="AD116" s="32"/>
      <c r="AE116" s="32"/>
    </row>
    <row r="117" spans="1:31" s="2" customFormat="1" ht="15.2" customHeight="1">
      <c r="A117" s="32"/>
      <c r="B117" s="33"/>
      <c r="C117" s="27" t="s">
        <v>26</v>
      </c>
      <c r="D117" s="32"/>
      <c r="E117" s="32"/>
      <c r="F117" s="25" t="str">
        <f>IF(E18="","",E18)</f>
        <v>Vyplň údaj</v>
      </c>
      <c r="G117" s="32"/>
      <c r="H117" s="32"/>
      <c r="I117" s="27" t="s">
        <v>30</v>
      </c>
      <c r="J117" s="30" t="str">
        <f>E24</f>
        <v xml:space="preserve"> </v>
      </c>
      <c r="K117" s="32"/>
      <c r="L117" s="42"/>
      <c r="S117" s="32"/>
      <c r="T117" s="32"/>
      <c r="U117" s="32"/>
      <c r="V117" s="32"/>
      <c r="W117" s="32"/>
      <c r="X117" s="32"/>
      <c r="Y117" s="32"/>
      <c r="Z117" s="32"/>
      <c r="AA117" s="32"/>
      <c r="AB117" s="32"/>
      <c r="AC117" s="32"/>
      <c r="AD117" s="32"/>
      <c r="AE117" s="32"/>
    </row>
    <row r="118" spans="1:31" s="2" customFormat="1" ht="10.35" customHeight="1">
      <c r="A118" s="32"/>
      <c r="B118" s="33"/>
      <c r="C118" s="32"/>
      <c r="D118" s="32"/>
      <c r="E118" s="32"/>
      <c r="F118" s="32"/>
      <c r="G118" s="32"/>
      <c r="H118" s="32"/>
      <c r="I118" s="32"/>
      <c r="J118" s="32"/>
      <c r="K118" s="32"/>
      <c r="L118" s="42"/>
      <c r="S118" s="32"/>
      <c r="T118" s="32"/>
      <c r="U118" s="32"/>
      <c r="V118" s="32"/>
      <c r="W118" s="32"/>
      <c r="X118" s="32"/>
      <c r="Y118" s="32"/>
      <c r="Z118" s="32"/>
      <c r="AA118" s="32"/>
      <c r="AB118" s="32"/>
      <c r="AC118" s="32"/>
      <c r="AD118" s="32"/>
      <c r="AE118" s="32"/>
    </row>
    <row r="119" spans="1:31" s="11" customFormat="1" ht="29.25" customHeight="1">
      <c r="A119" s="120"/>
      <c r="B119" s="121"/>
      <c r="C119" s="122" t="s">
        <v>114</v>
      </c>
      <c r="D119" s="123" t="s">
        <v>57</v>
      </c>
      <c r="E119" s="123" t="s">
        <v>53</v>
      </c>
      <c r="F119" s="123" t="s">
        <v>54</v>
      </c>
      <c r="G119" s="123" t="s">
        <v>115</v>
      </c>
      <c r="H119" s="123" t="s">
        <v>116</v>
      </c>
      <c r="I119" s="123" t="s">
        <v>117</v>
      </c>
      <c r="J119" s="124" t="s">
        <v>106</v>
      </c>
      <c r="K119" s="125" t="s">
        <v>118</v>
      </c>
      <c r="L119" s="126"/>
      <c r="M119" s="62" t="s">
        <v>1</v>
      </c>
      <c r="N119" s="63" t="s">
        <v>36</v>
      </c>
      <c r="O119" s="63" t="s">
        <v>119</v>
      </c>
      <c r="P119" s="63" t="s">
        <v>120</v>
      </c>
      <c r="Q119" s="63" t="s">
        <v>121</v>
      </c>
      <c r="R119" s="63" t="s">
        <v>122</v>
      </c>
      <c r="S119" s="63" t="s">
        <v>123</v>
      </c>
      <c r="T119" s="64" t="s">
        <v>124</v>
      </c>
      <c r="U119" s="120"/>
      <c r="V119" s="120"/>
      <c r="W119" s="120"/>
      <c r="X119" s="120"/>
      <c r="Y119" s="120"/>
      <c r="Z119" s="120"/>
      <c r="AA119" s="120"/>
      <c r="AB119" s="120"/>
      <c r="AC119" s="120"/>
      <c r="AD119" s="120"/>
      <c r="AE119" s="120"/>
    </row>
    <row r="120" spans="1:63" s="2" customFormat="1" ht="22.9" customHeight="1">
      <c r="A120" s="32"/>
      <c r="B120" s="33"/>
      <c r="C120" s="69" t="s">
        <v>125</v>
      </c>
      <c r="D120" s="32"/>
      <c r="E120" s="32"/>
      <c r="F120" s="32"/>
      <c r="G120" s="32"/>
      <c r="H120" s="32"/>
      <c r="I120" s="32"/>
      <c r="J120" s="127">
        <f>BK120</f>
        <v>0</v>
      </c>
      <c r="K120" s="32"/>
      <c r="L120" s="33"/>
      <c r="M120" s="65"/>
      <c r="N120" s="56"/>
      <c r="O120" s="66"/>
      <c r="P120" s="128">
        <f>P121+P140+P155+P162</f>
        <v>0</v>
      </c>
      <c r="Q120" s="66"/>
      <c r="R120" s="128">
        <f>R121+R140+R155+R162</f>
        <v>0</v>
      </c>
      <c r="S120" s="66"/>
      <c r="T120" s="129">
        <f>T121+T140+T155+T162</f>
        <v>0</v>
      </c>
      <c r="U120" s="32"/>
      <c r="V120" s="32"/>
      <c r="W120" s="32"/>
      <c r="X120" s="32"/>
      <c r="Y120" s="32"/>
      <c r="Z120" s="32"/>
      <c r="AA120" s="32"/>
      <c r="AB120" s="32"/>
      <c r="AC120" s="32"/>
      <c r="AD120" s="32"/>
      <c r="AE120" s="32"/>
      <c r="AT120" s="17" t="s">
        <v>71</v>
      </c>
      <c r="AU120" s="17" t="s">
        <v>108</v>
      </c>
      <c r="BK120" s="130">
        <f>BK121+BK140+BK155+BK162</f>
        <v>0</v>
      </c>
    </row>
    <row r="121" spans="2:63" s="12" customFormat="1" ht="25.9" customHeight="1">
      <c r="B121" s="131"/>
      <c r="D121" s="132" t="s">
        <v>71</v>
      </c>
      <c r="E121" s="133" t="s">
        <v>881</v>
      </c>
      <c r="F121" s="133" t="s">
        <v>882</v>
      </c>
      <c r="I121" s="134"/>
      <c r="J121" s="135">
        <f>BK121</f>
        <v>0</v>
      </c>
      <c r="L121" s="131"/>
      <c r="M121" s="136"/>
      <c r="N121" s="137"/>
      <c r="O121" s="137"/>
      <c r="P121" s="138">
        <f>SUM(P122:P139)</f>
        <v>0</v>
      </c>
      <c r="Q121" s="137"/>
      <c r="R121" s="138">
        <f>SUM(R122:R139)</f>
        <v>0</v>
      </c>
      <c r="S121" s="137"/>
      <c r="T121" s="139">
        <f>SUM(T122:T139)</f>
        <v>0</v>
      </c>
      <c r="AR121" s="132" t="s">
        <v>80</v>
      </c>
      <c r="AT121" s="140" t="s">
        <v>71</v>
      </c>
      <c r="AU121" s="140" t="s">
        <v>72</v>
      </c>
      <c r="AY121" s="132" t="s">
        <v>128</v>
      </c>
      <c r="BK121" s="141">
        <f>SUM(BK122:BK139)</f>
        <v>0</v>
      </c>
    </row>
    <row r="122" spans="1:65" s="2" customFormat="1" ht="24.2" customHeight="1">
      <c r="A122" s="32"/>
      <c r="B122" s="144"/>
      <c r="C122" s="145" t="s">
        <v>80</v>
      </c>
      <c r="D122" s="145" t="s">
        <v>131</v>
      </c>
      <c r="E122" s="146" t="s">
        <v>883</v>
      </c>
      <c r="F122" s="147" t="s">
        <v>884</v>
      </c>
      <c r="G122" s="148" t="s">
        <v>885</v>
      </c>
      <c r="H122" s="149">
        <v>51</v>
      </c>
      <c r="I122" s="150"/>
      <c r="J122" s="151">
        <f aca="true" t="shared" si="0" ref="J122:J139">ROUND(I122*H122,2)</f>
        <v>0</v>
      </c>
      <c r="K122" s="152"/>
      <c r="L122" s="33"/>
      <c r="M122" s="153" t="s">
        <v>1</v>
      </c>
      <c r="N122" s="154" t="s">
        <v>37</v>
      </c>
      <c r="O122" s="58"/>
      <c r="P122" s="155">
        <f aca="true" t="shared" si="1" ref="P122:P139">O122*H122</f>
        <v>0</v>
      </c>
      <c r="Q122" s="155">
        <v>0</v>
      </c>
      <c r="R122" s="155">
        <f aca="true" t="shared" si="2" ref="R122:R139">Q122*H122</f>
        <v>0</v>
      </c>
      <c r="S122" s="155">
        <v>0</v>
      </c>
      <c r="T122" s="156">
        <f aca="true" t="shared" si="3" ref="T122:T139">S122*H122</f>
        <v>0</v>
      </c>
      <c r="U122" s="32"/>
      <c r="V122" s="32"/>
      <c r="W122" s="32"/>
      <c r="X122" s="32"/>
      <c r="Y122" s="32"/>
      <c r="Z122" s="32"/>
      <c r="AA122" s="32"/>
      <c r="AB122" s="32"/>
      <c r="AC122" s="32"/>
      <c r="AD122" s="32"/>
      <c r="AE122" s="32"/>
      <c r="AR122" s="157" t="s">
        <v>135</v>
      </c>
      <c r="AT122" s="157" t="s">
        <v>131</v>
      </c>
      <c r="AU122" s="157" t="s">
        <v>80</v>
      </c>
      <c r="AY122" s="17" t="s">
        <v>128</v>
      </c>
      <c r="BE122" s="158">
        <f aca="true" t="shared" si="4" ref="BE122:BE139">IF(N122="základní",J122,0)</f>
        <v>0</v>
      </c>
      <c r="BF122" s="158">
        <f aca="true" t="shared" si="5" ref="BF122:BF139">IF(N122="snížená",J122,0)</f>
        <v>0</v>
      </c>
      <c r="BG122" s="158">
        <f aca="true" t="shared" si="6" ref="BG122:BG139">IF(N122="zákl. přenesená",J122,0)</f>
        <v>0</v>
      </c>
      <c r="BH122" s="158">
        <f aca="true" t="shared" si="7" ref="BH122:BH139">IF(N122="sníž. přenesená",J122,0)</f>
        <v>0</v>
      </c>
      <c r="BI122" s="158">
        <f aca="true" t="shared" si="8" ref="BI122:BI139">IF(N122="nulová",J122,0)</f>
        <v>0</v>
      </c>
      <c r="BJ122" s="17" t="s">
        <v>80</v>
      </c>
      <c r="BK122" s="158">
        <f aca="true" t="shared" si="9" ref="BK122:BK139">ROUND(I122*H122,2)</f>
        <v>0</v>
      </c>
      <c r="BL122" s="17" t="s">
        <v>135</v>
      </c>
      <c r="BM122" s="157" t="s">
        <v>886</v>
      </c>
    </row>
    <row r="123" spans="1:65" s="2" customFormat="1" ht="24.2" customHeight="1">
      <c r="A123" s="32"/>
      <c r="B123" s="144"/>
      <c r="C123" s="145" t="s">
        <v>82</v>
      </c>
      <c r="D123" s="145" t="s">
        <v>131</v>
      </c>
      <c r="E123" s="146" t="s">
        <v>887</v>
      </c>
      <c r="F123" s="147" t="s">
        <v>888</v>
      </c>
      <c r="G123" s="148" t="s">
        <v>885</v>
      </c>
      <c r="H123" s="149">
        <v>5</v>
      </c>
      <c r="I123" s="150"/>
      <c r="J123" s="151">
        <f t="shared" si="0"/>
        <v>0</v>
      </c>
      <c r="K123" s="152"/>
      <c r="L123" s="33"/>
      <c r="M123" s="153" t="s">
        <v>1</v>
      </c>
      <c r="N123" s="154" t="s">
        <v>37</v>
      </c>
      <c r="O123" s="58"/>
      <c r="P123" s="155">
        <f t="shared" si="1"/>
        <v>0</v>
      </c>
      <c r="Q123" s="155">
        <v>0</v>
      </c>
      <c r="R123" s="155">
        <f t="shared" si="2"/>
        <v>0</v>
      </c>
      <c r="S123" s="155">
        <v>0</v>
      </c>
      <c r="T123" s="156">
        <f t="shared" si="3"/>
        <v>0</v>
      </c>
      <c r="U123" s="32"/>
      <c r="V123" s="32"/>
      <c r="W123" s="32"/>
      <c r="X123" s="32"/>
      <c r="Y123" s="32"/>
      <c r="Z123" s="32"/>
      <c r="AA123" s="32"/>
      <c r="AB123" s="32"/>
      <c r="AC123" s="32"/>
      <c r="AD123" s="32"/>
      <c r="AE123" s="32"/>
      <c r="AR123" s="157" t="s">
        <v>135</v>
      </c>
      <c r="AT123" s="157" t="s">
        <v>131</v>
      </c>
      <c r="AU123" s="157" t="s">
        <v>80</v>
      </c>
      <c r="AY123" s="17" t="s">
        <v>128</v>
      </c>
      <c r="BE123" s="158">
        <f t="shared" si="4"/>
        <v>0</v>
      </c>
      <c r="BF123" s="158">
        <f t="shared" si="5"/>
        <v>0</v>
      </c>
      <c r="BG123" s="158">
        <f t="shared" si="6"/>
        <v>0</v>
      </c>
      <c r="BH123" s="158">
        <f t="shared" si="7"/>
        <v>0</v>
      </c>
      <c r="BI123" s="158">
        <f t="shared" si="8"/>
        <v>0</v>
      </c>
      <c r="BJ123" s="17" t="s">
        <v>80</v>
      </c>
      <c r="BK123" s="158">
        <f t="shared" si="9"/>
        <v>0</v>
      </c>
      <c r="BL123" s="17" t="s">
        <v>135</v>
      </c>
      <c r="BM123" s="157" t="s">
        <v>889</v>
      </c>
    </row>
    <row r="124" spans="1:65" s="2" customFormat="1" ht="24.2" customHeight="1">
      <c r="A124" s="32"/>
      <c r="B124" s="144"/>
      <c r="C124" s="145" t="s">
        <v>144</v>
      </c>
      <c r="D124" s="145" t="s">
        <v>131</v>
      </c>
      <c r="E124" s="146" t="s">
        <v>890</v>
      </c>
      <c r="F124" s="147" t="s">
        <v>891</v>
      </c>
      <c r="G124" s="148" t="s">
        <v>885</v>
      </c>
      <c r="H124" s="149">
        <v>51</v>
      </c>
      <c r="I124" s="150"/>
      <c r="J124" s="151">
        <f t="shared" si="0"/>
        <v>0</v>
      </c>
      <c r="K124" s="152"/>
      <c r="L124" s="33"/>
      <c r="M124" s="153" t="s">
        <v>1</v>
      </c>
      <c r="N124" s="154" t="s">
        <v>37</v>
      </c>
      <c r="O124" s="58"/>
      <c r="P124" s="155">
        <f t="shared" si="1"/>
        <v>0</v>
      </c>
      <c r="Q124" s="155">
        <v>0</v>
      </c>
      <c r="R124" s="155">
        <f t="shared" si="2"/>
        <v>0</v>
      </c>
      <c r="S124" s="155">
        <v>0</v>
      </c>
      <c r="T124" s="156">
        <f t="shared" si="3"/>
        <v>0</v>
      </c>
      <c r="U124" s="32"/>
      <c r="V124" s="32"/>
      <c r="W124" s="32"/>
      <c r="X124" s="32"/>
      <c r="Y124" s="32"/>
      <c r="Z124" s="32"/>
      <c r="AA124" s="32"/>
      <c r="AB124" s="32"/>
      <c r="AC124" s="32"/>
      <c r="AD124" s="32"/>
      <c r="AE124" s="32"/>
      <c r="AR124" s="157" t="s">
        <v>135</v>
      </c>
      <c r="AT124" s="157" t="s">
        <v>131</v>
      </c>
      <c r="AU124" s="157" t="s">
        <v>80</v>
      </c>
      <c r="AY124" s="17" t="s">
        <v>128</v>
      </c>
      <c r="BE124" s="158">
        <f t="shared" si="4"/>
        <v>0</v>
      </c>
      <c r="BF124" s="158">
        <f t="shared" si="5"/>
        <v>0</v>
      </c>
      <c r="BG124" s="158">
        <f t="shared" si="6"/>
        <v>0</v>
      </c>
      <c r="BH124" s="158">
        <f t="shared" si="7"/>
        <v>0</v>
      </c>
      <c r="BI124" s="158">
        <f t="shared" si="8"/>
        <v>0</v>
      </c>
      <c r="BJ124" s="17" t="s">
        <v>80</v>
      </c>
      <c r="BK124" s="158">
        <f t="shared" si="9"/>
        <v>0</v>
      </c>
      <c r="BL124" s="17" t="s">
        <v>135</v>
      </c>
      <c r="BM124" s="157" t="s">
        <v>892</v>
      </c>
    </row>
    <row r="125" spans="1:65" s="2" customFormat="1" ht="24.2" customHeight="1">
      <c r="A125" s="32"/>
      <c r="B125" s="144"/>
      <c r="C125" s="145" t="s">
        <v>135</v>
      </c>
      <c r="D125" s="145" t="s">
        <v>131</v>
      </c>
      <c r="E125" s="146" t="s">
        <v>893</v>
      </c>
      <c r="F125" s="147" t="s">
        <v>894</v>
      </c>
      <c r="G125" s="148" t="s">
        <v>885</v>
      </c>
      <c r="H125" s="149">
        <v>51</v>
      </c>
      <c r="I125" s="150"/>
      <c r="J125" s="151">
        <f t="shared" si="0"/>
        <v>0</v>
      </c>
      <c r="K125" s="152"/>
      <c r="L125" s="33"/>
      <c r="M125" s="153" t="s">
        <v>1</v>
      </c>
      <c r="N125" s="154" t="s">
        <v>37</v>
      </c>
      <c r="O125" s="58"/>
      <c r="P125" s="155">
        <f t="shared" si="1"/>
        <v>0</v>
      </c>
      <c r="Q125" s="155">
        <v>0</v>
      </c>
      <c r="R125" s="155">
        <f t="shared" si="2"/>
        <v>0</v>
      </c>
      <c r="S125" s="155">
        <v>0</v>
      </c>
      <c r="T125" s="156">
        <f t="shared" si="3"/>
        <v>0</v>
      </c>
      <c r="U125" s="32"/>
      <c r="V125" s="32"/>
      <c r="W125" s="32"/>
      <c r="X125" s="32"/>
      <c r="Y125" s="32"/>
      <c r="Z125" s="32"/>
      <c r="AA125" s="32"/>
      <c r="AB125" s="32"/>
      <c r="AC125" s="32"/>
      <c r="AD125" s="32"/>
      <c r="AE125" s="32"/>
      <c r="AR125" s="157" t="s">
        <v>135</v>
      </c>
      <c r="AT125" s="157" t="s">
        <v>131</v>
      </c>
      <c r="AU125" s="157" t="s">
        <v>80</v>
      </c>
      <c r="AY125" s="17" t="s">
        <v>128</v>
      </c>
      <c r="BE125" s="158">
        <f t="shared" si="4"/>
        <v>0</v>
      </c>
      <c r="BF125" s="158">
        <f t="shared" si="5"/>
        <v>0</v>
      </c>
      <c r="BG125" s="158">
        <f t="shared" si="6"/>
        <v>0</v>
      </c>
      <c r="BH125" s="158">
        <f t="shared" si="7"/>
        <v>0</v>
      </c>
      <c r="BI125" s="158">
        <f t="shared" si="8"/>
        <v>0</v>
      </c>
      <c r="BJ125" s="17" t="s">
        <v>80</v>
      </c>
      <c r="BK125" s="158">
        <f t="shared" si="9"/>
        <v>0</v>
      </c>
      <c r="BL125" s="17" t="s">
        <v>135</v>
      </c>
      <c r="BM125" s="157" t="s">
        <v>895</v>
      </c>
    </row>
    <row r="126" spans="1:65" s="2" customFormat="1" ht="24.2" customHeight="1">
      <c r="A126" s="32"/>
      <c r="B126" s="144"/>
      <c r="C126" s="145" t="s">
        <v>129</v>
      </c>
      <c r="D126" s="145" t="s">
        <v>131</v>
      </c>
      <c r="E126" s="146" t="s">
        <v>896</v>
      </c>
      <c r="F126" s="147" t="s">
        <v>897</v>
      </c>
      <c r="G126" s="148" t="s">
        <v>885</v>
      </c>
      <c r="H126" s="149">
        <v>5</v>
      </c>
      <c r="I126" s="150"/>
      <c r="J126" s="151">
        <f t="shared" si="0"/>
        <v>0</v>
      </c>
      <c r="K126" s="152"/>
      <c r="L126" s="33"/>
      <c r="M126" s="153" t="s">
        <v>1</v>
      </c>
      <c r="N126" s="154" t="s">
        <v>37</v>
      </c>
      <c r="O126" s="58"/>
      <c r="P126" s="155">
        <f t="shared" si="1"/>
        <v>0</v>
      </c>
      <c r="Q126" s="155">
        <v>0</v>
      </c>
      <c r="R126" s="155">
        <f t="shared" si="2"/>
        <v>0</v>
      </c>
      <c r="S126" s="155">
        <v>0</v>
      </c>
      <c r="T126" s="156">
        <f t="shared" si="3"/>
        <v>0</v>
      </c>
      <c r="U126" s="32"/>
      <c r="V126" s="32"/>
      <c r="W126" s="32"/>
      <c r="X126" s="32"/>
      <c r="Y126" s="32"/>
      <c r="Z126" s="32"/>
      <c r="AA126" s="32"/>
      <c r="AB126" s="32"/>
      <c r="AC126" s="32"/>
      <c r="AD126" s="32"/>
      <c r="AE126" s="32"/>
      <c r="AR126" s="157" t="s">
        <v>135</v>
      </c>
      <c r="AT126" s="157" t="s">
        <v>131</v>
      </c>
      <c r="AU126" s="157" t="s">
        <v>80</v>
      </c>
      <c r="AY126" s="17" t="s">
        <v>128</v>
      </c>
      <c r="BE126" s="158">
        <f t="shared" si="4"/>
        <v>0</v>
      </c>
      <c r="BF126" s="158">
        <f t="shared" si="5"/>
        <v>0</v>
      </c>
      <c r="BG126" s="158">
        <f t="shared" si="6"/>
        <v>0</v>
      </c>
      <c r="BH126" s="158">
        <f t="shared" si="7"/>
        <v>0</v>
      </c>
      <c r="BI126" s="158">
        <f t="shared" si="8"/>
        <v>0</v>
      </c>
      <c r="BJ126" s="17" t="s">
        <v>80</v>
      </c>
      <c r="BK126" s="158">
        <f t="shared" si="9"/>
        <v>0</v>
      </c>
      <c r="BL126" s="17" t="s">
        <v>135</v>
      </c>
      <c r="BM126" s="157" t="s">
        <v>898</v>
      </c>
    </row>
    <row r="127" spans="1:65" s="2" customFormat="1" ht="24.2" customHeight="1">
      <c r="A127" s="32"/>
      <c r="B127" s="144"/>
      <c r="C127" s="145" t="s">
        <v>157</v>
      </c>
      <c r="D127" s="145" t="s">
        <v>131</v>
      </c>
      <c r="E127" s="146" t="s">
        <v>899</v>
      </c>
      <c r="F127" s="147" t="s">
        <v>900</v>
      </c>
      <c r="G127" s="148" t="s">
        <v>885</v>
      </c>
      <c r="H127" s="149">
        <v>5</v>
      </c>
      <c r="I127" s="150"/>
      <c r="J127" s="151">
        <f t="shared" si="0"/>
        <v>0</v>
      </c>
      <c r="K127" s="152"/>
      <c r="L127" s="33"/>
      <c r="M127" s="153" t="s">
        <v>1</v>
      </c>
      <c r="N127" s="154" t="s">
        <v>37</v>
      </c>
      <c r="O127" s="58"/>
      <c r="P127" s="155">
        <f t="shared" si="1"/>
        <v>0</v>
      </c>
      <c r="Q127" s="155">
        <v>0</v>
      </c>
      <c r="R127" s="155">
        <f t="shared" si="2"/>
        <v>0</v>
      </c>
      <c r="S127" s="155">
        <v>0</v>
      </c>
      <c r="T127" s="156">
        <f t="shared" si="3"/>
        <v>0</v>
      </c>
      <c r="U127" s="32"/>
      <c r="V127" s="32"/>
      <c r="W127" s="32"/>
      <c r="X127" s="32"/>
      <c r="Y127" s="32"/>
      <c r="Z127" s="32"/>
      <c r="AA127" s="32"/>
      <c r="AB127" s="32"/>
      <c r="AC127" s="32"/>
      <c r="AD127" s="32"/>
      <c r="AE127" s="32"/>
      <c r="AR127" s="157" t="s">
        <v>135</v>
      </c>
      <c r="AT127" s="157" t="s">
        <v>131</v>
      </c>
      <c r="AU127" s="157" t="s">
        <v>80</v>
      </c>
      <c r="AY127" s="17" t="s">
        <v>128</v>
      </c>
      <c r="BE127" s="158">
        <f t="shared" si="4"/>
        <v>0</v>
      </c>
      <c r="BF127" s="158">
        <f t="shared" si="5"/>
        <v>0</v>
      </c>
      <c r="BG127" s="158">
        <f t="shared" si="6"/>
        <v>0</v>
      </c>
      <c r="BH127" s="158">
        <f t="shared" si="7"/>
        <v>0</v>
      </c>
      <c r="BI127" s="158">
        <f t="shared" si="8"/>
        <v>0</v>
      </c>
      <c r="BJ127" s="17" t="s">
        <v>80</v>
      </c>
      <c r="BK127" s="158">
        <f t="shared" si="9"/>
        <v>0</v>
      </c>
      <c r="BL127" s="17" t="s">
        <v>135</v>
      </c>
      <c r="BM127" s="157" t="s">
        <v>901</v>
      </c>
    </row>
    <row r="128" spans="1:65" s="2" customFormat="1" ht="24.2" customHeight="1">
      <c r="A128" s="32"/>
      <c r="B128" s="144"/>
      <c r="C128" s="145" t="s">
        <v>163</v>
      </c>
      <c r="D128" s="145" t="s">
        <v>131</v>
      </c>
      <c r="E128" s="146" t="s">
        <v>902</v>
      </c>
      <c r="F128" s="147" t="s">
        <v>903</v>
      </c>
      <c r="G128" s="148" t="s">
        <v>904</v>
      </c>
      <c r="H128" s="149">
        <v>2</v>
      </c>
      <c r="I128" s="150"/>
      <c r="J128" s="151">
        <f t="shared" si="0"/>
        <v>0</v>
      </c>
      <c r="K128" s="152"/>
      <c r="L128" s="33"/>
      <c r="M128" s="153" t="s">
        <v>1</v>
      </c>
      <c r="N128" s="154" t="s">
        <v>37</v>
      </c>
      <c r="O128" s="58"/>
      <c r="P128" s="155">
        <f t="shared" si="1"/>
        <v>0</v>
      </c>
      <c r="Q128" s="155">
        <v>0</v>
      </c>
      <c r="R128" s="155">
        <f t="shared" si="2"/>
        <v>0</v>
      </c>
      <c r="S128" s="155">
        <v>0</v>
      </c>
      <c r="T128" s="156">
        <f t="shared" si="3"/>
        <v>0</v>
      </c>
      <c r="U128" s="32"/>
      <c r="V128" s="32"/>
      <c r="W128" s="32"/>
      <c r="X128" s="32"/>
      <c r="Y128" s="32"/>
      <c r="Z128" s="32"/>
      <c r="AA128" s="32"/>
      <c r="AB128" s="32"/>
      <c r="AC128" s="32"/>
      <c r="AD128" s="32"/>
      <c r="AE128" s="32"/>
      <c r="AR128" s="157" t="s">
        <v>135</v>
      </c>
      <c r="AT128" s="157" t="s">
        <v>131</v>
      </c>
      <c r="AU128" s="157" t="s">
        <v>80</v>
      </c>
      <c r="AY128" s="17" t="s">
        <v>128</v>
      </c>
      <c r="BE128" s="158">
        <f t="shared" si="4"/>
        <v>0</v>
      </c>
      <c r="BF128" s="158">
        <f t="shared" si="5"/>
        <v>0</v>
      </c>
      <c r="BG128" s="158">
        <f t="shared" si="6"/>
        <v>0</v>
      </c>
      <c r="BH128" s="158">
        <f t="shared" si="7"/>
        <v>0</v>
      </c>
      <c r="BI128" s="158">
        <f t="shared" si="8"/>
        <v>0</v>
      </c>
      <c r="BJ128" s="17" t="s">
        <v>80</v>
      </c>
      <c r="BK128" s="158">
        <f t="shared" si="9"/>
        <v>0</v>
      </c>
      <c r="BL128" s="17" t="s">
        <v>135</v>
      </c>
      <c r="BM128" s="157" t="s">
        <v>905</v>
      </c>
    </row>
    <row r="129" spans="1:65" s="2" customFormat="1" ht="24.2" customHeight="1">
      <c r="A129" s="32"/>
      <c r="B129" s="144"/>
      <c r="C129" s="145" t="s">
        <v>168</v>
      </c>
      <c r="D129" s="145" t="s">
        <v>131</v>
      </c>
      <c r="E129" s="146" t="s">
        <v>906</v>
      </c>
      <c r="F129" s="147" t="s">
        <v>907</v>
      </c>
      <c r="G129" s="148" t="s">
        <v>904</v>
      </c>
      <c r="H129" s="149">
        <v>2</v>
      </c>
      <c r="I129" s="150"/>
      <c r="J129" s="151">
        <f t="shared" si="0"/>
        <v>0</v>
      </c>
      <c r="K129" s="152"/>
      <c r="L129" s="33"/>
      <c r="M129" s="153" t="s">
        <v>1</v>
      </c>
      <c r="N129" s="154" t="s">
        <v>37</v>
      </c>
      <c r="O129" s="58"/>
      <c r="P129" s="155">
        <f t="shared" si="1"/>
        <v>0</v>
      </c>
      <c r="Q129" s="155">
        <v>0</v>
      </c>
      <c r="R129" s="155">
        <f t="shared" si="2"/>
        <v>0</v>
      </c>
      <c r="S129" s="155">
        <v>0</v>
      </c>
      <c r="T129" s="156">
        <f t="shared" si="3"/>
        <v>0</v>
      </c>
      <c r="U129" s="32"/>
      <c r="V129" s="32"/>
      <c r="W129" s="32"/>
      <c r="X129" s="32"/>
      <c r="Y129" s="32"/>
      <c r="Z129" s="32"/>
      <c r="AA129" s="32"/>
      <c r="AB129" s="32"/>
      <c r="AC129" s="32"/>
      <c r="AD129" s="32"/>
      <c r="AE129" s="32"/>
      <c r="AR129" s="157" t="s">
        <v>135</v>
      </c>
      <c r="AT129" s="157" t="s">
        <v>131</v>
      </c>
      <c r="AU129" s="157" t="s">
        <v>80</v>
      </c>
      <c r="AY129" s="17" t="s">
        <v>128</v>
      </c>
      <c r="BE129" s="158">
        <f t="shared" si="4"/>
        <v>0</v>
      </c>
      <c r="BF129" s="158">
        <f t="shared" si="5"/>
        <v>0</v>
      </c>
      <c r="BG129" s="158">
        <f t="shared" si="6"/>
        <v>0</v>
      </c>
      <c r="BH129" s="158">
        <f t="shared" si="7"/>
        <v>0</v>
      </c>
      <c r="BI129" s="158">
        <f t="shared" si="8"/>
        <v>0</v>
      </c>
      <c r="BJ129" s="17" t="s">
        <v>80</v>
      </c>
      <c r="BK129" s="158">
        <f t="shared" si="9"/>
        <v>0</v>
      </c>
      <c r="BL129" s="17" t="s">
        <v>135</v>
      </c>
      <c r="BM129" s="157" t="s">
        <v>908</v>
      </c>
    </row>
    <row r="130" spans="1:65" s="2" customFormat="1" ht="16.5" customHeight="1">
      <c r="A130" s="32"/>
      <c r="B130" s="144"/>
      <c r="C130" s="145" t="s">
        <v>173</v>
      </c>
      <c r="D130" s="145" t="s">
        <v>131</v>
      </c>
      <c r="E130" s="146" t="s">
        <v>909</v>
      </c>
      <c r="F130" s="147" t="s">
        <v>910</v>
      </c>
      <c r="G130" s="148" t="s">
        <v>904</v>
      </c>
      <c r="H130" s="149">
        <v>3</v>
      </c>
      <c r="I130" s="150"/>
      <c r="J130" s="151">
        <f t="shared" si="0"/>
        <v>0</v>
      </c>
      <c r="K130" s="152"/>
      <c r="L130" s="33"/>
      <c r="M130" s="153" t="s">
        <v>1</v>
      </c>
      <c r="N130" s="154" t="s">
        <v>37</v>
      </c>
      <c r="O130" s="58"/>
      <c r="P130" s="155">
        <f t="shared" si="1"/>
        <v>0</v>
      </c>
      <c r="Q130" s="155">
        <v>0</v>
      </c>
      <c r="R130" s="155">
        <f t="shared" si="2"/>
        <v>0</v>
      </c>
      <c r="S130" s="155">
        <v>0</v>
      </c>
      <c r="T130" s="156">
        <f t="shared" si="3"/>
        <v>0</v>
      </c>
      <c r="U130" s="32"/>
      <c r="V130" s="32"/>
      <c r="W130" s="32"/>
      <c r="X130" s="32"/>
      <c r="Y130" s="32"/>
      <c r="Z130" s="32"/>
      <c r="AA130" s="32"/>
      <c r="AB130" s="32"/>
      <c r="AC130" s="32"/>
      <c r="AD130" s="32"/>
      <c r="AE130" s="32"/>
      <c r="AR130" s="157" t="s">
        <v>135</v>
      </c>
      <c r="AT130" s="157" t="s">
        <v>131</v>
      </c>
      <c r="AU130" s="157" t="s">
        <v>80</v>
      </c>
      <c r="AY130" s="17" t="s">
        <v>128</v>
      </c>
      <c r="BE130" s="158">
        <f t="shared" si="4"/>
        <v>0</v>
      </c>
      <c r="BF130" s="158">
        <f t="shared" si="5"/>
        <v>0</v>
      </c>
      <c r="BG130" s="158">
        <f t="shared" si="6"/>
        <v>0</v>
      </c>
      <c r="BH130" s="158">
        <f t="shared" si="7"/>
        <v>0</v>
      </c>
      <c r="BI130" s="158">
        <f t="shared" si="8"/>
        <v>0</v>
      </c>
      <c r="BJ130" s="17" t="s">
        <v>80</v>
      </c>
      <c r="BK130" s="158">
        <f t="shared" si="9"/>
        <v>0</v>
      </c>
      <c r="BL130" s="17" t="s">
        <v>135</v>
      </c>
      <c r="BM130" s="157" t="s">
        <v>911</v>
      </c>
    </row>
    <row r="131" spans="1:65" s="2" customFormat="1" ht="16.5" customHeight="1">
      <c r="A131" s="32"/>
      <c r="B131" s="144"/>
      <c r="C131" s="145" t="s">
        <v>178</v>
      </c>
      <c r="D131" s="145" t="s">
        <v>131</v>
      </c>
      <c r="E131" s="146" t="s">
        <v>912</v>
      </c>
      <c r="F131" s="147" t="s">
        <v>913</v>
      </c>
      <c r="G131" s="148" t="s">
        <v>904</v>
      </c>
      <c r="H131" s="149">
        <v>3</v>
      </c>
      <c r="I131" s="150"/>
      <c r="J131" s="151">
        <f t="shared" si="0"/>
        <v>0</v>
      </c>
      <c r="K131" s="152"/>
      <c r="L131" s="33"/>
      <c r="M131" s="153" t="s">
        <v>1</v>
      </c>
      <c r="N131" s="154" t="s">
        <v>37</v>
      </c>
      <c r="O131" s="58"/>
      <c r="P131" s="155">
        <f t="shared" si="1"/>
        <v>0</v>
      </c>
      <c r="Q131" s="155">
        <v>0</v>
      </c>
      <c r="R131" s="155">
        <f t="shared" si="2"/>
        <v>0</v>
      </c>
      <c r="S131" s="155">
        <v>0</v>
      </c>
      <c r="T131" s="156">
        <f t="shared" si="3"/>
        <v>0</v>
      </c>
      <c r="U131" s="32"/>
      <c r="V131" s="32"/>
      <c r="W131" s="32"/>
      <c r="X131" s="32"/>
      <c r="Y131" s="32"/>
      <c r="Z131" s="32"/>
      <c r="AA131" s="32"/>
      <c r="AB131" s="32"/>
      <c r="AC131" s="32"/>
      <c r="AD131" s="32"/>
      <c r="AE131" s="32"/>
      <c r="AR131" s="157" t="s">
        <v>135</v>
      </c>
      <c r="AT131" s="157" t="s">
        <v>131</v>
      </c>
      <c r="AU131" s="157" t="s">
        <v>80</v>
      </c>
      <c r="AY131" s="17" t="s">
        <v>128</v>
      </c>
      <c r="BE131" s="158">
        <f t="shared" si="4"/>
        <v>0</v>
      </c>
      <c r="BF131" s="158">
        <f t="shared" si="5"/>
        <v>0</v>
      </c>
      <c r="BG131" s="158">
        <f t="shared" si="6"/>
        <v>0</v>
      </c>
      <c r="BH131" s="158">
        <f t="shared" si="7"/>
        <v>0</v>
      </c>
      <c r="BI131" s="158">
        <f t="shared" si="8"/>
        <v>0</v>
      </c>
      <c r="BJ131" s="17" t="s">
        <v>80</v>
      </c>
      <c r="BK131" s="158">
        <f t="shared" si="9"/>
        <v>0</v>
      </c>
      <c r="BL131" s="17" t="s">
        <v>135</v>
      </c>
      <c r="BM131" s="157" t="s">
        <v>914</v>
      </c>
    </row>
    <row r="132" spans="1:65" s="2" customFormat="1" ht="24.2" customHeight="1">
      <c r="A132" s="32"/>
      <c r="B132" s="144"/>
      <c r="C132" s="145" t="s">
        <v>182</v>
      </c>
      <c r="D132" s="145" t="s">
        <v>131</v>
      </c>
      <c r="E132" s="146" t="s">
        <v>915</v>
      </c>
      <c r="F132" s="147" t="s">
        <v>916</v>
      </c>
      <c r="G132" s="148" t="s">
        <v>917</v>
      </c>
      <c r="H132" s="149">
        <v>16</v>
      </c>
      <c r="I132" s="150"/>
      <c r="J132" s="151">
        <f t="shared" si="0"/>
        <v>0</v>
      </c>
      <c r="K132" s="152"/>
      <c r="L132" s="33"/>
      <c r="M132" s="153" t="s">
        <v>1</v>
      </c>
      <c r="N132" s="154" t="s">
        <v>37</v>
      </c>
      <c r="O132" s="58"/>
      <c r="P132" s="155">
        <f t="shared" si="1"/>
        <v>0</v>
      </c>
      <c r="Q132" s="155">
        <v>0</v>
      </c>
      <c r="R132" s="155">
        <f t="shared" si="2"/>
        <v>0</v>
      </c>
      <c r="S132" s="155">
        <v>0</v>
      </c>
      <c r="T132" s="156">
        <f t="shared" si="3"/>
        <v>0</v>
      </c>
      <c r="U132" s="32"/>
      <c r="V132" s="32"/>
      <c r="W132" s="32"/>
      <c r="X132" s="32"/>
      <c r="Y132" s="32"/>
      <c r="Z132" s="32"/>
      <c r="AA132" s="32"/>
      <c r="AB132" s="32"/>
      <c r="AC132" s="32"/>
      <c r="AD132" s="32"/>
      <c r="AE132" s="32"/>
      <c r="AR132" s="157" t="s">
        <v>135</v>
      </c>
      <c r="AT132" s="157" t="s">
        <v>131</v>
      </c>
      <c r="AU132" s="157" t="s">
        <v>80</v>
      </c>
      <c r="AY132" s="17" t="s">
        <v>128</v>
      </c>
      <c r="BE132" s="158">
        <f t="shared" si="4"/>
        <v>0</v>
      </c>
      <c r="BF132" s="158">
        <f t="shared" si="5"/>
        <v>0</v>
      </c>
      <c r="BG132" s="158">
        <f t="shared" si="6"/>
        <v>0</v>
      </c>
      <c r="BH132" s="158">
        <f t="shared" si="7"/>
        <v>0</v>
      </c>
      <c r="BI132" s="158">
        <f t="shared" si="8"/>
        <v>0</v>
      </c>
      <c r="BJ132" s="17" t="s">
        <v>80</v>
      </c>
      <c r="BK132" s="158">
        <f t="shared" si="9"/>
        <v>0</v>
      </c>
      <c r="BL132" s="17" t="s">
        <v>135</v>
      </c>
      <c r="BM132" s="157" t="s">
        <v>918</v>
      </c>
    </row>
    <row r="133" spans="1:65" s="2" customFormat="1" ht="24.2" customHeight="1">
      <c r="A133" s="32"/>
      <c r="B133" s="144"/>
      <c r="C133" s="145" t="s">
        <v>188</v>
      </c>
      <c r="D133" s="145" t="s">
        <v>131</v>
      </c>
      <c r="E133" s="146" t="s">
        <v>919</v>
      </c>
      <c r="F133" s="147" t="s">
        <v>920</v>
      </c>
      <c r="G133" s="148" t="s">
        <v>917</v>
      </c>
      <c r="H133" s="149">
        <v>16</v>
      </c>
      <c r="I133" s="150"/>
      <c r="J133" s="151">
        <f t="shared" si="0"/>
        <v>0</v>
      </c>
      <c r="K133" s="152"/>
      <c r="L133" s="33"/>
      <c r="M133" s="153" t="s">
        <v>1</v>
      </c>
      <c r="N133" s="154" t="s">
        <v>37</v>
      </c>
      <c r="O133" s="58"/>
      <c r="P133" s="155">
        <f t="shared" si="1"/>
        <v>0</v>
      </c>
      <c r="Q133" s="155">
        <v>0</v>
      </c>
      <c r="R133" s="155">
        <f t="shared" si="2"/>
        <v>0</v>
      </c>
      <c r="S133" s="155">
        <v>0</v>
      </c>
      <c r="T133" s="156">
        <f t="shared" si="3"/>
        <v>0</v>
      </c>
      <c r="U133" s="32"/>
      <c r="V133" s="32"/>
      <c r="W133" s="32"/>
      <c r="X133" s="32"/>
      <c r="Y133" s="32"/>
      <c r="Z133" s="32"/>
      <c r="AA133" s="32"/>
      <c r="AB133" s="32"/>
      <c r="AC133" s="32"/>
      <c r="AD133" s="32"/>
      <c r="AE133" s="32"/>
      <c r="AR133" s="157" t="s">
        <v>135</v>
      </c>
      <c r="AT133" s="157" t="s">
        <v>131</v>
      </c>
      <c r="AU133" s="157" t="s">
        <v>80</v>
      </c>
      <c r="AY133" s="17" t="s">
        <v>128</v>
      </c>
      <c r="BE133" s="158">
        <f t="shared" si="4"/>
        <v>0</v>
      </c>
      <c r="BF133" s="158">
        <f t="shared" si="5"/>
        <v>0</v>
      </c>
      <c r="BG133" s="158">
        <f t="shared" si="6"/>
        <v>0</v>
      </c>
      <c r="BH133" s="158">
        <f t="shared" si="7"/>
        <v>0</v>
      </c>
      <c r="BI133" s="158">
        <f t="shared" si="8"/>
        <v>0</v>
      </c>
      <c r="BJ133" s="17" t="s">
        <v>80</v>
      </c>
      <c r="BK133" s="158">
        <f t="shared" si="9"/>
        <v>0</v>
      </c>
      <c r="BL133" s="17" t="s">
        <v>135</v>
      </c>
      <c r="BM133" s="157" t="s">
        <v>921</v>
      </c>
    </row>
    <row r="134" spans="1:65" s="2" customFormat="1" ht="16.5" customHeight="1">
      <c r="A134" s="32"/>
      <c r="B134" s="144"/>
      <c r="C134" s="145" t="s">
        <v>193</v>
      </c>
      <c r="D134" s="145" t="s">
        <v>131</v>
      </c>
      <c r="E134" s="146" t="s">
        <v>922</v>
      </c>
      <c r="F134" s="147" t="s">
        <v>923</v>
      </c>
      <c r="G134" s="148" t="s">
        <v>917</v>
      </c>
      <c r="H134" s="149">
        <v>6</v>
      </c>
      <c r="I134" s="150"/>
      <c r="J134" s="151">
        <f t="shared" si="0"/>
        <v>0</v>
      </c>
      <c r="K134" s="152"/>
      <c r="L134" s="33"/>
      <c r="M134" s="153" t="s">
        <v>1</v>
      </c>
      <c r="N134" s="154" t="s">
        <v>37</v>
      </c>
      <c r="O134" s="58"/>
      <c r="P134" s="155">
        <f t="shared" si="1"/>
        <v>0</v>
      </c>
      <c r="Q134" s="155">
        <v>0</v>
      </c>
      <c r="R134" s="155">
        <f t="shared" si="2"/>
        <v>0</v>
      </c>
      <c r="S134" s="155">
        <v>0</v>
      </c>
      <c r="T134" s="156">
        <f t="shared" si="3"/>
        <v>0</v>
      </c>
      <c r="U134" s="32"/>
      <c r="V134" s="32"/>
      <c r="W134" s="32"/>
      <c r="X134" s="32"/>
      <c r="Y134" s="32"/>
      <c r="Z134" s="32"/>
      <c r="AA134" s="32"/>
      <c r="AB134" s="32"/>
      <c r="AC134" s="32"/>
      <c r="AD134" s="32"/>
      <c r="AE134" s="32"/>
      <c r="AR134" s="157" t="s">
        <v>135</v>
      </c>
      <c r="AT134" s="157" t="s">
        <v>131</v>
      </c>
      <c r="AU134" s="157" t="s">
        <v>80</v>
      </c>
      <c r="AY134" s="17" t="s">
        <v>128</v>
      </c>
      <c r="BE134" s="158">
        <f t="shared" si="4"/>
        <v>0</v>
      </c>
      <c r="BF134" s="158">
        <f t="shared" si="5"/>
        <v>0</v>
      </c>
      <c r="BG134" s="158">
        <f t="shared" si="6"/>
        <v>0</v>
      </c>
      <c r="BH134" s="158">
        <f t="shared" si="7"/>
        <v>0</v>
      </c>
      <c r="BI134" s="158">
        <f t="shared" si="8"/>
        <v>0</v>
      </c>
      <c r="BJ134" s="17" t="s">
        <v>80</v>
      </c>
      <c r="BK134" s="158">
        <f t="shared" si="9"/>
        <v>0</v>
      </c>
      <c r="BL134" s="17" t="s">
        <v>135</v>
      </c>
      <c r="BM134" s="157" t="s">
        <v>924</v>
      </c>
    </row>
    <row r="135" spans="1:65" s="2" customFormat="1" ht="24.2" customHeight="1">
      <c r="A135" s="32"/>
      <c r="B135" s="144"/>
      <c r="C135" s="145" t="s">
        <v>197</v>
      </c>
      <c r="D135" s="145" t="s">
        <v>131</v>
      </c>
      <c r="E135" s="146" t="s">
        <v>925</v>
      </c>
      <c r="F135" s="147" t="s">
        <v>926</v>
      </c>
      <c r="G135" s="148" t="s">
        <v>917</v>
      </c>
      <c r="H135" s="149">
        <v>16</v>
      </c>
      <c r="I135" s="150"/>
      <c r="J135" s="151">
        <f t="shared" si="0"/>
        <v>0</v>
      </c>
      <c r="K135" s="152"/>
      <c r="L135" s="33"/>
      <c r="M135" s="153" t="s">
        <v>1</v>
      </c>
      <c r="N135" s="154" t="s">
        <v>37</v>
      </c>
      <c r="O135" s="58"/>
      <c r="P135" s="155">
        <f t="shared" si="1"/>
        <v>0</v>
      </c>
      <c r="Q135" s="155">
        <v>0</v>
      </c>
      <c r="R135" s="155">
        <f t="shared" si="2"/>
        <v>0</v>
      </c>
      <c r="S135" s="155">
        <v>0</v>
      </c>
      <c r="T135" s="156">
        <f t="shared" si="3"/>
        <v>0</v>
      </c>
      <c r="U135" s="32"/>
      <c r="V135" s="32"/>
      <c r="W135" s="32"/>
      <c r="X135" s="32"/>
      <c r="Y135" s="32"/>
      <c r="Z135" s="32"/>
      <c r="AA135" s="32"/>
      <c r="AB135" s="32"/>
      <c r="AC135" s="32"/>
      <c r="AD135" s="32"/>
      <c r="AE135" s="32"/>
      <c r="AR135" s="157" t="s">
        <v>135</v>
      </c>
      <c r="AT135" s="157" t="s">
        <v>131</v>
      </c>
      <c r="AU135" s="157" t="s">
        <v>80</v>
      </c>
      <c r="AY135" s="17" t="s">
        <v>128</v>
      </c>
      <c r="BE135" s="158">
        <f t="shared" si="4"/>
        <v>0</v>
      </c>
      <c r="BF135" s="158">
        <f t="shared" si="5"/>
        <v>0</v>
      </c>
      <c r="BG135" s="158">
        <f t="shared" si="6"/>
        <v>0</v>
      </c>
      <c r="BH135" s="158">
        <f t="shared" si="7"/>
        <v>0</v>
      </c>
      <c r="BI135" s="158">
        <f t="shared" si="8"/>
        <v>0</v>
      </c>
      <c r="BJ135" s="17" t="s">
        <v>80</v>
      </c>
      <c r="BK135" s="158">
        <f t="shared" si="9"/>
        <v>0</v>
      </c>
      <c r="BL135" s="17" t="s">
        <v>135</v>
      </c>
      <c r="BM135" s="157" t="s">
        <v>927</v>
      </c>
    </row>
    <row r="136" spans="1:65" s="2" customFormat="1" ht="24.2" customHeight="1">
      <c r="A136" s="32"/>
      <c r="B136" s="144"/>
      <c r="C136" s="145" t="s">
        <v>8</v>
      </c>
      <c r="D136" s="145" t="s">
        <v>131</v>
      </c>
      <c r="E136" s="146" t="s">
        <v>928</v>
      </c>
      <c r="F136" s="147" t="s">
        <v>929</v>
      </c>
      <c r="G136" s="148" t="s">
        <v>930</v>
      </c>
      <c r="H136" s="149">
        <v>17.1</v>
      </c>
      <c r="I136" s="150"/>
      <c r="J136" s="151">
        <f t="shared" si="0"/>
        <v>0</v>
      </c>
      <c r="K136" s="152"/>
      <c r="L136" s="33"/>
      <c r="M136" s="153" t="s">
        <v>1</v>
      </c>
      <c r="N136" s="154" t="s">
        <v>37</v>
      </c>
      <c r="O136" s="58"/>
      <c r="P136" s="155">
        <f t="shared" si="1"/>
        <v>0</v>
      </c>
      <c r="Q136" s="155">
        <v>0</v>
      </c>
      <c r="R136" s="155">
        <f t="shared" si="2"/>
        <v>0</v>
      </c>
      <c r="S136" s="155">
        <v>0</v>
      </c>
      <c r="T136" s="156">
        <f t="shared" si="3"/>
        <v>0</v>
      </c>
      <c r="U136" s="32"/>
      <c r="V136" s="32"/>
      <c r="W136" s="32"/>
      <c r="X136" s="32"/>
      <c r="Y136" s="32"/>
      <c r="Z136" s="32"/>
      <c r="AA136" s="32"/>
      <c r="AB136" s="32"/>
      <c r="AC136" s="32"/>
      <c r="AD136" s="32"/>
      <c r="AE136" s="32"/>
      <c r="AR136" s="157" t="s">
        <v>135</v>
      </c>
      <c r="AT136" s="157" t="s">
        <v>131</v>
      </c>
      <c r="AU136" s="157" t="s">
        <v>80</v>
      </c>
      <c r="AY136" s="17" t="s">
        <v>128</v>
      </c>
      <c r="BE136" s="158">
        <f t="shared" si="4"/>
        <v>0</v>
      </c>
      <c r="BF136" s="158">
        <f t="shared" si="5"/>
        <v>0</v>
      </c>
      <c r="BG136" s="158">
        <f t="shared" si="6"/>
        <v>0</v>
      </c>
      <c r="BH136" s="158">
        <f t="shared" si="7"/>
        <v>0</v>
      </c>
      <c r="BI136" s="158">
        <f t="shared" si="8"/>
        <v>0</v>
      </c>
      <c r="BJ136" s="17" t="s">
        <v>80</v>
      </c>
      <c r="BK136" s="158">
        <f t="shared" si="9"/>
        <v>0</v>
      </c>
      <c r="BL136" s="17" t="s">
        <v>135</v>
      </c>
      <c r="BM136" s="157" t="s">
        <v>931</v>
      </c>
    </row>
    <row r="137" spans="1:65" s="2" customFormat="1" ht="24.2" customHeight="1">
      <c r="A137" s="32"/>
      <c r="B137" s="144"/>
      <c r="C137" s="145" t="s">
        <v>204</v>
      </c>
      <c r="D137" s="145" t="s">
        <v>131</v>
      </c>
      <c r="E137" s="146" t="s">
        <v>932</v>
      </c>
      <c r="F137" s="147" t="s">
        <v>933</v>
      </c>
      <c r="G137" s="148" t="s">
        <v>226</v>
      </c>
      <c r="H137" s="149">
        <v>3580</v>
      </c>
      <c r="I137" s="150"/>
      <c r="J137" s="151">
        <f t="shared" si="0"/>
        <v>0</v>
      </c>
      <c r="K137" s="152"/>
      <c r="L137" s="33"/>
      <c r="M137" s="153" t="s">
        <v>1</v>
      </c>
      <c r="N137" s="154" t="s">
        <v>37</v>
      </c>
      <c r="O137" s="58"/>
      <c r="P137" s="155">
        <f t="shared" si="1"/>
        <v>0</v>
      </c>
      <c r="Q137" s="155">
        <v>0</v>
      </c>
      <c r="R137" s="155">
        <f t="shared" si="2"/>
        <v>0</v>
      </c>
      <c r="S137" s="155">
        <v>0</v>
      </c>
      <c r="T137" s="156">
        <f t="shared" si="3"/>
        <v>0</v>
      </c>
      <c r="U137" s="32"/>
      <c r="V137" s="32"/>
      <c r="W137" s="32"/>
      <c r="X137" s="32"/>
      <c r="Y137" s="32"/>
      <c r="Z137" s="32"/>
      <c r="AA137" s="32"/>
      <c r="AB137" s="32"/>
      <c r="AC137" s="32"/>
      <c r="AD137" s="32"/>
      <c r="AE137" s="32"/>
      <c r="AR137" s="157" t="s">
        <v>135</v>
      </c>
      <c r="AT137" s="157" t="s">
        <v>131</v>
      </c>
      <c r="AU137" s="157" t="s">
        <v>80</v>
      </c>
      <c r="AY137" s="17" t="s">
        <v>128</v>
      </c>
      <c r="BE137" s="158">
        <f t="shared" si="4"/>
        <v>0</v>
      </c>
      <c r="BF137" s="158">
        <f t="shared" si="5"/>
        <v>0</v>
      </c>
      <c r="BG137" s="158">
        <f t="shared" si="6"/>
        <v>0</v>
      </c>
      <c r="BH137" s="158">
        <f t="shared" si="7"/>
        <v>0</v>
      </c>
      <c r="BI137" s="158">
        <f t="shared" si="8"/>
        <v>0</v>
      </c>
      <c r="BJ137" s="17" t="s">
        <v>80</v>
      </c>
      <c r="BK137" s="158">
        <f t="shared" si="9"/>
        <v>0</v>
      </c>
      <c r="BL137" s="17" t="s">
        <v>135</v>
      </c>
      <c r="BM137" s="157" t="s">
        <v>934</v>
      </c>
    </row>
    <row r="138" spans="1:65" s="2" customFormat="1" ht="24.2" customHeight="1">
      <c r="A138" s="32"/>
      <c r="B138" s="144"/>
      <c r="C138" s="145" t="s">
        <v>208</v>
      </c>
      <c r="D138" s="145" t="s">
        <v>131</v>
      </c>
      <c r="E138" s="146" t="s">
        <v>935</v>
      </c>
      <c r="F138" s="147" t="s">
        <v>936</v>
      </c>
      <c r="G138" s="148" t="s">
        <v>904</v>
      </c>
      <c r="H138" s="149">
        <v>15</v>
      </c>
      <c r="I138" s="150"/>
      <c r="J138" s="151">
        <f t="shared" si="0"/>
        <v>0</v>
      </c>
      <c r="K138" s="152"/>
      <c r="L138" s="33"/>
      <c r="M138" s="153" t="s">
        <v>1</v>
      </c>
      <c r="N138" s="154" t="s">
        <v>37</v>
      </c>
      <c r="O138" s="58"/>
      <c r="P138" s="155">
        <f t="shared" si="1"/>
        <v>0</v>
      </c>
      <c r="Q138" s="155">
        <v>0</v>
      </c>
      <c r="R138" s="155">
        <f t="shared" si="2"/>
        <v>0</v>
      </c>
      <c r="S138" s="155">
        <v>0</v>
      </c>
      <c r="T138" s="156">
        <f t="shared" si="3"/>
        <v>0</v>
      </c>
      <c r="U138" s="32"/>
      <c r="V138" s="32"/>
      <c r="W138" s="32"/>
      <c r="X138" s="32"/>
      <c r="Y138" s="32"/>
      <c r="Z138" s="32"/>
      <c r="AA138" s="32"/>
      <c r="AB138" s="32"/>
      <c r="AC138" s="32"/>
      <c r="AD138" s="32"/>
      <c r="AE138" s="32"/>
      <c r="AR138" s="157" t="s">
        <v>135</v>
      </c>
      <c r="AT138" s="157" t="s">
        <v>131</v>
      </c>
      <c r="AU138" s="157" t="s">
        <v>80</v>
      </c>
      <c r="AY138" s="17" t="s">
        <v>128</v>
      </c>
      <c r="BE138" s="158">
        <f t="shared" si="4"/>
        <v>0</v>
      </c>
      <c r="BF138" s="158">
        <f t="shared" si="5"/>
        <v>0</v>
      </c>
      <c r="BG138" s="158">
        <f t="shared" si="6"/>
        <v>0</v>
      </c>
      <c r="BH138" s="158">
        <f t="shared" si="7"/>
        <v>0</v>
      </c>
      <c r="BI138" s="158">
        <f t="shared" si="8"/>
        <v>0</v>
      </c>
      <c r="BJ138" s="17" t="s">
        <v>80</v>
      </c>
      <c r="BK138" s="158">
        <f t="shared" si="9"/>
        <v>0</v>
      </c>
      <c r="BL138" s="17" t="s">
        <v>135</v>
      </c>
      <c r="BM138" s="157" t="s">
        <v>937</v>
      </c>
    </row>
    <row r="139" spans="1:65" s="2" customFormat="1" ht="16.5" customHeight="1">
      <c r="A139" s="32"/>
      <c r="B139" s="144"/>
      <c r="C139" s="145" t="s">
        <v>214</v>
      </c>
      <c r="D139" s="145" t="s">
        <v>131</v>
      </c>
      <c r="E139" s="146" t="s">
        <v>938</v>
      </c>
      <c r="F139" s="147" t="s">
        <v>939</v>
      </c>
      <c r="G139" s="148" t="s">
        <v>904</v>
      </c>
      <c r="H139" s="149">
        <v>1</v>
      </c>
      <c r="I139" s="150"/>
      <c r="J139" s="151">
        <f t="shared" si="0"/>
        <v>0</v>
      </c>
      <c r="K139" s="152"/>
      <c r="L139" s="33"/>
      <c r="M139" s="153" t="s">
        <v>1</v>
      </c>
      <c r="N139" s="154" t="s">
        <v>37</v>
      </c>
      <c r="O139" s="58"/>
      <c r="P139" s="155">
        <f t="shared" si="1"/>
        <v>0</v>
      </c>
      <c r="Q139" s="155">
        <v>0</v>
      </c>
      <c r="R139" s="155">
        <f t="shared" si="2"/>
        <v>0</v>
      </c>
      <c r="S139" s="155">
        <v>0</v>
      </c>
      <c r="T139" s="156">
        <f t="shared" si="3"/>
        <v>0</v>
      </c>
      <c r="U139" s="32"/>
      <c r="V139" s="32"/>
      <c r="W139" s="32"/>
      <c r="X139" s="32"/>
      <c r="Y139" s="32"/>
      <c r="Z139" s="32"/>
      <c r="AA139" s="32"/>
      <c r="AB139" s="32"/>
      <c r="AC139" s="32"/>
      <c r="AD139" s="32"/>
      <c r="AE139" s="32"/>
      <c r="AR139" s="157" t="s">
        <v>135</v>
      </c>
      <c r="AT139" s="157" t="s">
        <v>131</v>
      </c>
      <c r="AU139" s="157" t="s">
        <v>80</v>
      </c>
      <c r="AY139" s="17" t="s">
        <v>128</v>
      </c>
      <c r="BE139" s="158">
        <f t="shared" si="4"/>
        <v>0</v>
      </c>
      <c r="BF139" s="158">
        <f t="shared" si="5"/>
        <v>0</v>
      </c>
      <c r="BG139" s="158">
        <f t="shared" si="6"/>
        <v>0</v>
      </c>
      <c r="BH139" s="158">
        <f t="shared" si="7"/>
        <v>0</v>
      </c>
      <c r="BI139" s="158">
        <f t="shared" si="8"/>
        <v>0</v>
      </c>
      <c r="BJ139" s="17" t="s">
        <v>80</v>
      </c>
      <c r="BK139" s="158">
        <f t="shared" si="9"/>
        <v>0</v>
      </c>
      <c r="BL139" s="17" t="s">
        <v>135</v>
      </c>
      <c r="BM139" s="157" t="s">
        <v>940</v>
      </c>
    </row>
    <row r="140" spans="2:63" s="12" customFormat="1" ht="25.9" customHeight="1">
      <c r="B140" s="131"/>
      <c r="D140" s="132" t="s">
        <v>71</v>
      </c>
      <c r="E140" s="133" t="s">
        <v>941</v>
      </c>
      <c r="F140" s="133" t="s">
        <v>942</v>
      </c>
      <c r="I140" s="134"/>
      <c r="J140" s="135">
        <f>BK140</f>
        <v>0</v>
      </c>
      <c r="L140" s="131"/>
      <c r="M140" s="136"/>
      <c r="N140" s="137"/>
      <c r="O140" s="137"/>
      <c r="P140" s="138">
        <f>SUM(P141:P154)</f>
        <v>0</v>
      </c>
      <c r="Q140" s="137"/>
      <c r="R140" s="138">
        <f>SUM(R141:R154)</f>
        <v>0</v>
      </c>
      <c r="S140" s="137"/>
      <c r="T140" s="139">
        <f>SUM(T141:T154)</f>
        <v>0</v>
      </c>
      <c r="AR140" s="132" t="s">
        <v>80</v>
      </c>
      <c r="AT140" s="140" t="s">
        <v>71</v>
      </c>
      <c r="AU140" s="140" t="s">
        <v>72</v>
      </c>
      <c r="AY140" s="132" t="s">
        <v>128</v>
      </c>
      <c r="BK140" s="141">
        <f>SUM(BK141:BK154)</f>
        <v>0</v>
      </c>
    </row>
    <row r="141" spans="1:65" s="2" customFormat="1" ht="21.75" customHeight="1">
      <c r="A141" s="32"/>
      <c r="B141" s="144"/>
      <c r="C141" s="145" t="s">
        <v>219</v>
      </c>
      <c r="D141" s="145" t="s">
        <v>131</v>
      </c>
      <c r="E141" s="146" t="s">
        <v>943</v>
      </c>
      <c r="F141" s="147" t="s">
        <v>944</v>
      </c>
      <c r="G141" s="148" t="s">
        <v>945</v>
      </c>
      <c r="H141" s="149">
        <v>2707</v>
      </c>
      <c r="I141" s="150"/>
      <c r="J141" s="151">
        <f aca="true" t="shared" si="10" ref="J141:J154">ROUND(I141*H141,2)</f>
        <v>0</v>
      </c>
      <c r="K141" s="152"/>
      <c r="L141" s="33"/>
      <c r="M141" s="153" t="s">
        <v>1</v>
      </c>
      <c r="N141" s="154" t="s">
        <v>37</v>
      </c>
      <c r="O141" s="58"/>
      <c r="P141" s="155">
        <f aca="true" t="shared" si="11" ref="P141:P154">O141*H141</f>
        <v>0</v>
      </c>
      <c r="Q141" s="155">
        <v>0</v>
      </c>
      <c r="R141" s="155">
        <f aca="true" t="shared" si="12" ref="R141:R154">Q141*H141</f>
        <v>0</v>
      </c>
      <c r="S141" s="155">
        <v>0</v>
      </c>
      <c r="T141" s="156">
        <f aca="true" t="shared" si="13" ref="T141:T154">S141*H141</f>
        <v>0</v>
      </c>
      <c r="U141" s="32"/>
      <c r="V141" s="32"/>
      <c r="W141" s="32"/>
      <c r="X141" s="32"/>
      <c r="Y141" s="32"/>
      <c r="Z141" s="32"/>
      <c r="AA141" s="32"/>
      <c r="AB141" s="32"/>
      <c r="AC141" s="32"/>
      <c r="AD141" s="32"/>
      <c r="AE141" s="32"/>
      <c r="AR141" s="157" t="s">
        <v>135</v>
      </c>
      <c r="AT141" s="157" t="s">
        <v>131</v>
      </c>
      <c r="AU141" s="157" t="s">
        <v>80</v>
      </c>
      <c r="AY141" s="17" t="s">
        <v>128</v>
      </c>
      <c r="BE141" s="158">
        <f aca="true" t="shared" si="14" ref="BE141:BE154">IF(N141="základní",J141,0)</f>
        <v>0</v>
      </c>
      <c r="BF141" s="158">
        <f aca="true" t="shared" si="15" ref="BF141:BF154">IF(N141="snížená",J141,0)</f>
        <v>0</v>
      </c>
      <c r="BG141" s="158">
        <f aca="true" t="shared" si="16" ref="BG141:BG154">IF(N141="zákl. přenesená",J141,0)</f>
        <v>0</v>
      </c>
      <c r="BH141" s="158">
        <f aca="true" t="shared" si="17" ref="BH141:BH154">IF(N141="sníž. přenesená",J141,0)</f>
        <v>0</v>
      </c>
      <c r="BI141" s="158">
        <f aca="true" t="shared" si="18" ref="BI141:BI154">IF(N141="nulová",J141,0)</f>
        <v>0</v>
      </c>
      <c r="BJ141" s="17" t="s">
        <v>80</v>
      </c>
      <c r="BK141" s="158">
        <f aca="true" t="shared" si="19" ref="BK141:BK154">ROUND(I141*H141,2)</f>
        <v>0</v>
      </c>
      <c r="BL141" s="17" t="s">
        <v>135</v>
      </c>
      <c r="BM141" s="157" t="s">
        <v>946</v>
      </c>
    </row>
    <row r="142" spans="1:65" s="2" customFormat="1" ht="16.5" customHeight="1">
      <c r="A142" s="32"/>
      <c r="B142" s="144"/>
      <c r="C142" s="145" t="s">
        <v>223</v>
      </c>
      <c r="D142" s="145" t="s">
        <v>131</v>
      </c>
      <c r="E142" s="146" t="s">
        <v>947</v>
      </c>
      <c r="F142" s="147" t="s">
        <v>948</v>
      </c>
      <c r="G142" s="148" t="s">
        <v>945</v>
      </c>
      <c r="H142" s="149">
        <v>2707</v>
      </c>
      <c r="I142" s="150"/>
      <c r="J142" s="151">
        <f t="shared" si="10"/>
        <v>0</v>
      </c>
      <c r="K142" s="152"/>
      <c r="L142" s="33"/>
      <c r="M142" s="153" t="s">
        <v>1</v>
      </c>
      <c r="N142" s="154" t="s">
        <v>37</v>
      </c>
      <c r="O142" s="58"/>
      <c r="P142" s="155">
        <f t="shared" si="11"/>
        <v>0</v>
      </c>
      <c r="Q142" s="155">
        <v>0</v>
      </c>
      <c r="R142" s="155">
        <f t="shared" si="12"/>
        <v>0</v>
      </c>
      <c r="S142" s="155">
        <v>0</v>
      </c>
      <c r="T142" s="156">
        <f t="shared" si="13"/>
        <v>0</v>
      </c>
      <c r="U142" s="32"/>
      <c r="V142" s="32"/>
      <c r="W142" s="32"/>
      <c r="X142" s="32"/>
      <c r="Y142" s="32"/>
      <c r="Z142" s="32"/>
      <c r="AA142" s="32"/>
      <c r="AB142" s="32"/>
      <c r="AC142" s="32"/>
      <c r="AD142" s="32"/>
      <c r="AE142" s="32"/>
      <c r="AR142" s="157" t="s">
        <v>135</v>
      </c>
      <c r="AT142" s="157" t="s">
        <v>131</v>
      </c>
      <c r="AU142" s="157" t="s">
        <v>80</v>
      </c>
      <c r="AY142" s="17" t="s">
        <v>128</v>
      </c>
      <c r="BE142" s="158">
        <f t="shared" si="14"/>
        <v>0</v>
      </c>
      <c r="BF142" s="158">
        <f t="shared" si="15"/>
        <v>0</v>
      </c>
      <c r="BG142" s="158">
        <f t="shared" si="16"/>
        <v>0</v>
      </c>
      <c r="BH142" s="158">
        <f t="shared" si="17"/>
        <v>0</v>
      </c>
      <c r="BI142" s="158">
        <f t="shared" si="18"/>
        <v>0</v>
      </c>
      <c r="BJ142" s="17" t="s">
        <v>80</v>
      </c>
      <c r="BK142" s="158">
        <f t="shared" si="19"/>
        <v>0</v>
      </c>
      <c r="BL142" s="17" t="s">
        <v>135</v>
      </c>
      <c r="BM142" s="157" t="s">
        <v>949</v>
      </c>
    </row>
    <row r="143" spans="1:65" s="2" customFormat="1" ht="24.2" customHeight="1">
      <c r="A143" s="32"/>
      <c r="B143" s="144"/>
      <c r="C143" s="145" t="s">
        <v>7</v>
      </c>
      <c r="D143" s="145" t="s">
        <v>131</v>
      </c>
      <c r="E143" s="146" t="s">
        <v>950</v>
      </c>
      <c r="F143" s="147" t="s">
        <v>951</v>
      </c>
      <c r="G143" s="148" t="s">
        <v>945</v>
      </c>
      <c r="H143" s="149">
        <v>15</v>
      </c>
      <c r="I143" s="150"/>
      <c r="J143" s="151">
        <f t="shared" si="10"/>
        <v>0</v>
      </c>
      <c r="K143" s="152"/>
      <c r="L143" s="33"/>
      <c r="M143" s="153" t="s">
        <v>1</v>
      </c>
      <c r="N143" s="154" t="s">
        <v>37</v>
      </c>
      <c r="O143" s="58"/>
      <c r="P143" s="155">
        <f t="shared" si="11"/>
        <v>0</v>
      </c>
      <c r="Q143" s="155">
        <v>0</v>
      </c>
      <c r="R143" s="155">
        <f t="shared" si="12"/>
        <v>0</v>
      </c>
      <c r="S143" s="155">
        <v>0</v>
      </c>
      <c r="T143" s="156">
        <f t="shared" si="13"/>
        <v>0</v>
      </c>
      <c r="U143" s="32"/>
      <c r="V143" s="32"/>
      <c r="W143" s="32"/>
      <c r="X143" s="32"/>
      <c r="Y143" s="32"/>
      <c r="Z143" s="32"/>
      <c r="AA143" s="32"/>
      <c r="AB143" s="32"/>
      <c r="AC143" s="32"/>
      <c r="AD143" s="32"/>
      <c r="AE143" s="32"/>
      <c r="AR143" s="157" t="s">
        <v>135</v>
      </c>
      <c r="AT143" s="157" t="s">
        <v>131</v>
      </c>
      <c r="AU143" s="157" t="s">
        <v>80</v>
      </c>
      <c r="AY143" s="17" t="s">
        <v>128</v>
      </c>
      <c r="BE143" s="158">
        <f t="shared" si="14"/>
        <v>0</v>
      </c>
      <c r="BF143" s="158">
        <f t="shared" si="15"/>
        <v>0</v>
      </c>
      <c r="BG143" s="158">
        <f t="shared" si="16"/>
        <v>0</v>
      </c>
      <c r="BH143" s="158">
        <f t="shared" si="17"/>
        <v>0</v>
      </c>
      <c r="BI143" s="158">
        <f t="shared" si="18"/>
        <v>0</v>
      </c>
      <c r="BJ143" s="17" t="s">
        <v>80</v>
      </c>
      <c r="BK143" s="158">
        <f t="shared" si="19"/>
        <v>0</v>
      </c>
      <c r="BL143" s="17" t="s">
        <v>135</v>
      </c>
      <c r="BM143" s="157" t="s">
        <v>952</v>
      </c>
    </row>
    <row r="144" spans="1:65" s="2" customFormat="1" ht="16.5" customHeight="1">
      <c r="A144" s="32"/>
      <c r="B144" s="144"/>
      <c r="C144" s="145" t="s">
        <v>232</v>
      </c>
      <c r="D144" s="145" t="s">
        <v>131</v>
      </c>
      <c r="E144" s="146" t="s">
        <v>953</v>
      </c>
      <c r="F144" s="147" t="s">
        <v>954</v>
      </c>
      <c r="G144" s="148" t="s">
        <v>904</v>
      </c>
      <c r="H144" s="149">
        <v>10</v>
      </c>
      <c r="I144" s="150"/>
      <c r="J144" s="151">
        <f t="shared" si="10"/>
        <v>0</v>
      </c>
      <c r="K144" s="152"/>
      <c r="L144" s="33"/>
      <c r="M144" s="153" t="s">
        <v>1</v>
      </c>
      <c r="N144" s="154" t="s">
        <v>37</v>
      </c>
      <c r="O144" s="58"/>
      <c r="P144" s="155">
        <f t="shared" si="11"/>
        <v>0</v>
      </c>
      <c r="Q144" s="155">
        <v>0</v>
      </c>
      <c r="R144" s="155">
        <f t="shared" si="12"/>
        <v>0</v>
      </c>
      <c r="S144" s="155">
        <v>0</v>
      </c>
      <c r="T144" s="156">
        <f t="shared" si="13"/>
        <v>0</v>
      </c>
      <c r="U144" s="32"/>
      <c r="V144" s="32"/>
      <c r="W144" s="32"/>
      <c r="X144" s="32"/>
      <c r="Y144" s="32"/>
      <c r="Z144" s="32"/>
      <c r="AA144" s="32"/>
      <c r="AB144" s="32"/>
      <c r="AC144" s="32"/>
      <c r="AD144" s="32"/>
      <c r="AE144" s="32"/>
      <c r="AR144" s="157" t="s">
        <v>135</v>
      </c>
      <c r="AT144" s="157" t="s">
        <v>131</v>
      </c>
      <c r="AU144" s="157" t="s">
        <v>80</v>
      </c>
      <c r="AY144" s="17" t="s">
        <v>128</v>
      </c>
      <c r="BE144" s="158">
        <f t="shared" si="14"/>
        <v>0</v>
      </c>
      <c r="BF144" s="158">
        <f t="shared" si="15"/>
        <v>0</v>
      </c>
      <c r="BG144" s="158">
        <f t="shared" si="16"/>
        <v>0</v>
      </c>
      <c r="BH144" s="158">
        <f t="shared" si="17"/>
        <v>0</v>
      </c>
      <c r="BI144" s="158">
        <f t="shared" si="18"/>
        <v>0</v>
      </c>
      <c r="BJ144" s="17" t="s">
        <v>80</v>
      </c>
      <c r="BK144" s="158">
        <f t="shared" si="19"/>
        <v>0</v>
      </c>
      <c r="BL144" s="17" t="s">
        <v>135</v>
      </c>
      <c r="BM144" s="157" t="s">
        <v>955</v>
      </c>
    </row>
    <row r="145" spans="1:65" s="2" customFormat="1" ht="16.5" customHeight="1">
      <c r="A145" s="32"/>
      <c r="B145" s="144"/>
      <c r="C145" s="145" t="s">
        <v>236</v>
      </c>
      <c r="D145" s="145" t="s">
        <v>131</v>
      </c>
      <c r="E145" s="146" t="s">
        <v>956</v>
      </c>
      <c r="F145" s="147" t="s">
        <v>957</v>
      </c>
      <c r="G145" s="148" t="s">
        <v>904</v>
      </c>
      <c r="H145" s="149">
        <v>195</v>
      </c>
      <c r="I145" s="150"/>
      <c r="J145" s="151">
        <f t="shared" si="10"/>
        <v>0</v>
      </c>
      <c r="K145" s="152"/>
      <c r="L145" s="33"/>
      <c r="M145" s="153" t="s">
        <v>1</v>
      </c>
      <c r="N145" s="154" t="s">
        <v>37</v>
      </c>
      <c r="O145" s="58"/>
      <c r="P145" s="155">
        <f t="shared" si="11"/>
        <v>0</v>
      </c>
      <c r="Q145" s="155">
        <v>0</v>
      </c>
      <c r="R145" s="155">
        <f t="shared" si="12"/>
        <v>0</v>
      </c>
      <c r="S145" s="155">
        <v>0</v>
      </c>
      <c r="T145" s="156">
        <f t="shared" si="13"/>
        <v>0</v>
      </c>
      <c r="U145" s="32"/>
      <c r="V145" s="32"/>
      <c r="W145" s="32"/>
      <c r="X145" s="32"/>
      <c r="Y145" s="32"/>
      <c r="Z145" s="32"/>
      <c r="AA145" s="32"/>
      <c r="AB145" s="32"/>
      <c r="AC145" s="32"/>
      <c r="AD145" s="32"/>
      <c r="AE145" s="32"/>
      <c r="AR145" s="157" t="s">
        <v>135</v>
      </c>
      <c r="AT145" s="157" t="s">
        <v>131</v>
      </c>
      <c r="AU145" s="157" t="s">
        <v>80</v>
      </c>
      <c r="AY145" s="17" t="s">
        <v>128</v>
      </c>
      <c r="BE145" s="158">
        <f t="shared" si="14"/>
        <v>0</v>
      </c>
      <c r="BF145" s="158">
        <f t="shared" si="15"/>
        <v>0</v>
      </c>
      <c r="BG145" s="158">
        <f t="shared" si="16"/>
        <v>0</v>
      </c>
      <c r="BH145" s="158">
        <f t="shared" si="17"/>
        <v>0</v>
      </c>
      <c r="BI145" s="158">
        <f t="shared" si="18"/>
        <v>0</v>
      </c>
      <c r="BJ145" s="17" t="s">
        <v>80</v>
      </c>
      <c r="BK145" s="158">
        <f t="shared" si="19"/>
        <v>0</v>
      </c>
      <c r="BL145" s="17" t="s">
        <v>135</v>
      </c>
      <c r="BM145" s="157" t="s">
        <v>958</v>
      </c>
    </row>
    <row r="146" spans="1:65" s="2" customFormat="1" ht="16.5" customHeight="1">
      <c r="A146" s="32"/>
      <c r="B146" s="144"/>
      <c r="C146" s="145" t="s">
        <v>241</v>
      </c>
      <c r="D146" s="145" t="s">
        <v>131</v>
      </c>
      <c r="E146" s="146" t="s">
        <v>959</v>
      </c>
      <c r="F146" s="147" t="s">
        <v>960</v>
      </c>
      <c r="G146" s="148" t="s">
        <v>147</v>
      </c>
      <c r="H146" s="149">
        <v>3.7</v>
      </c>
      <c r="I146" s="150"/>
      <c r="J146" s="151">
        <f t="shared" si="10"/>
        <v>0</v>
      </c>
      <c r="K146" s="152"/>
      <c r="L146" s="33"/>
      <c r="M146" s="153" t="s">
        <v>1</v>
      </c>
      <c r="N146" s="154" t="s">
        <v>37</v>
      </c>
      <c r="O146" s="58"/>
      <c r="P146" s="155">
        <f t="shared" si="11"/>
        <v>0</v>
      </c>
      <c r="Q146" s="155">
        <v>0</v>
      </c>
      <c r="R146" s="155">
        <f t="shared" si="12"/>
        <v>0</v>
      </c>
      <c r="S146" s="155">
        <v>0</v>
      </c>
      <c r="T146" s="156">
        <f t="shared" si="13"/>
        <v>0</v>
      </c>
      <c r="U146" s="32"/>
      <c r="V146" s="32"/>
      <c r="W146" s="32"/>
      <c r="X146" s="32"/>
      <c r="Y146" s="32"/>
      <c r="Z146" s="32"/>
      <c r="AA146" s="32"/>
      <c r="AB146" s="32"/>
      <c r="AC146" s="32"/>
      <c r="AD146" s="32"/>
      <c r="AE146" s="32"/>
      <c r="AR146" s="157" t="s">
        <v>135</v>
      </c>
      <c r="AT146" s="157" t="s">
        <v>131</v>
      </c>
      <c r="AU146" s="157" t="s">
        <v>80</v>
      </c>
      <c r="AY146" s="17" t="s">
        <v>128</v>
      </c>
      <c r="BE146" s="158">
        <f t="shared" si="14"/>
        <v>0</v>
      </c>
      <c r="BF146" s="158">
        <f t="shared" si="15"/>
        <v>0</v>
      </c>
      <c r="BG146" s="158">
        <f t="shared" si="16"/>
        <v>0</v>
      </c>
      <c r="BH146" s="158">
        <f t="shared" si="17"/>
        <v>0</v>
      </c>
      <c r="BI146" s="158">
        <f t="shared" si="18"/>
        <v>0</v>
      </c>
      <c r="BJ146" s="17" t="s">
        <v>80</v>
      </c>
      <c r="BK146" s="158">
        <f t="shared" si="19"/>
        <v>0</v>
      </c>
      <c r="BL146" s="17" t="s">
        <v>135</v>
      </c>
      <c r="BM146" s="157" t="s">
        <v>961</v>
      </c>
    </row>
    <row r="147" spans="1:65" s="2" customFormat="1" ht="16.5" customHeight="1">
      <c r="A147" s="32"/>
      <c r="B147" s="144"/>
      <c r="C147" s="145" t="s">
        <v>246</v>
      </c>
      <c r="D147" s="145" t="s">
        <v>131</v>
      </c>
      <c r="E147" s="146" t="s">
        <v>962</v>
      </c>
      <c r="F147" s="147" t="s">
        <v>963</v>
      </c>
      <c r="G147" s="148" t="s">
        <v>147</v>
      </c>
      <c r="H147" s="149">
        <v>3.7</v>
      </c>
      <c r="I147" s="150"/>
      <c r="J147" s="151">
        <f t="shared" si="10"/>
        <v>0</v>
      </c>
      <c r="K147" s="152"/>
      <c r="L147" s="33"/>
      <c r="M147" s="153" t="s">
        <v>1</v>
      </c>
      <c r="N147" s="154" t="s">
        <v>37</v>
      </c>
      <c r="O147" s="58"/>
      <c r="P147" s="155">
        <f t="shared" si="11"/>
        <v>0</v>
      </c>
      <c r="Q147" s="155">
        <v>0</v>
      </c>
      <c r="R147" s="155">
        <f t="shared" si="12"/>
        <v>0</v>
      </c>
      <c r="S147" s="155">
        <v>0</v>
      </c>
      <c r="T147" s="156">
        <f t="shared" si="13"/>
        <v>0</v>
      </c>
      <c r="U147" s="32"/>
      <c r="V147" s="32"/>
      <c r="W147" s="32"/>
      <c r="X147" s="32"/>
      <c r="Y147" s="32"/>
      <c r="Z147" s="32"/>
      <c r="AA147" s="32"/>
      <c r="AB147" s="32"/>
      <c r="AC147" s="32"/>
      <c r="AD147" s="32"/>
      <c r="AE147" s="32"/>
      <c r="AR147" s="157" t="s">
        <v>135</v>
      </c>
      <c r="AT147" s="157" t="s">
        <v>131</v>
      </c>
      <c r="AU147" s="157" t="s">
        <v>80</v>
      </c>
      <c r="AY147" s="17" t="s">
        <v>128</v>
      </c>
      <c r="BE147" s="158">
        <f t="shared" si="14"/>
        <v>0</v>
      </c>
      <c r="BF147" s="158">
        <f t="shared" si="15"/>
        <v>0</v>
      </c>
      <c r="BG147" s="158">
        <f t="shared" si="16"/>
        <v>0</v>
      </c>
      <c r="BH147" s="158">
        <f t="shared" si="17"/>
        <v>0</v>
      </c>
      <c r="BI147" s="158">
        <f t="shared" si="18"/>
        <v>0</v>
      </c>
      <c r="BJ147" s="17" t="s">
        <v>80</v>
      </c>
      <c r="BK147" s="158">
        <f t="shared" si="19"/>
        <v>0</v>
      </c>
      <c r="BL147" s="17" t="s">
        <v>135</v>
      </c>
      <c r="BM147" s="157" t="s">
        <v>964</v>
      </c>
    </row>
    <row r="148" spans="1:65" s="2" customFormat="1" ht="24.2" customHeight="1">
      <c r="A148" s="32"/>
      <c r="B148" s="144"/>
      <c r="C148" s="145" t="s">
        <v>250</v>
      </c>
      <c r="D148" s="145" t="s">
        <v>131</v>
      </c>
      <c r="E148" s="146" t="s">
        <v>965</v>
      </c>
      <c r="F148" s="147" t="s">
        <v>966</v>
      </c>
      <c r="G148" s="148" t="s">
        <v>226</v>
      </c>
      <c r="H148" s="149">
        <v>1375</v>
      </c>
      <c r="I148" s="150"/>
      <c r="J148" s="151">
        <f t="shared" si="10"/>
        <v>0</v>
      </c>
      <c r="K148" s="152"/>
      <c r="L148" s="33"/>
      <c r="M148" s="153" t="s">
        <v>1</v>
      </c>
      <c r="N148" s="154" t="s">
        <v>37</v>
      </c>
      <c r="O148" s="58"/>
      <c r="P148" s="155">
        <f t="shared" si="11"/>
        <v>0</v>
      </c>
      <c r="Q148" s="155">
        <v>0</v>
      </c>
      <c r="R148" s="155">
        <f t="shared" si="12"/>
        <v>0</v>
      </c>
      <c r="S148" s="155">
        <v>0</v>
      </c>
      <c r="T148" s="156">
        <f t="shared" si="13"/>
        <v>0</v>
      </c>
      <c r="U148" s="32"/>
      <c r="V148" s="32"/>
      <c r="W148" s="32"/>
      <c r="X148" s="32"/>
      <c r="Y148" s="32"/>
      <c r="Z148" s="32"/>
      <c r="AA148" s="32"/>
      <c r="AB148" s="32"/>
      <c r="AC148" s="32"/>
      <c r="AD148" s="32"/>
      <c r="AE148" s="32"/>
      <c r="AR148" s="157" t="s">
        <v>135</v>
      </c>
      <c r="AT148" s="157" t="s">
        <v>131</v>
      </c>
      <c r="AU148" s="157" t="s">
        <v>80</v>
      </c>
      <c r="AY148" s="17" t="s">
        <v>128</v>
      </c>
      <c r="BE148" s="158">
        <f t="shared" si="14"/>
        <v>0</v>
      </c>
      <c r="BF148" s="158">
        <f t="shared" si="15"/>
        <v>0</v>
      </c>
      <c r="BG148" s="158">
        <f t="shared" si="16"/>
        <v>0</v>
      </c>
      <c r="BH148" s="158">
        <f t="shared" si="17"/>
        <v>0</v>
      </c>
      <c r="BI148" s="158">
        <f t="shared" si="18"/>
        <v>0</v>
      </c>
      <c r="BJ148" s="17" t="s">
        <v>80</v>
      </c>
      <c r="BK148" s="158">
        <f t="shared" si="19"/>
        <v>0</v>
      </c>
      <c r="BL148" s="17" t="s">
        <v>135</v>
      </c>
      <c r="BM148" s="157" t="s">
        <v>967</v>
      </c>
    </row>
    <row r="149" spans="1:65" s="2" customFormat="1" ht="24.2" customHeight="1">
      <c r="A149" s="32"/>
      <c r="B149" s="144"/>
      <c r="C149" s="145" t="s">
        <v>255</v>
      </c>
      <c r="D149" s="145" t="s">
        <v>131</v>
      </c>
      <c r="E149" s="146" t="s">
        <v>968</v>
      </c>
      <c r="F149" s="147" t="s">
        <v>969</v>
      </c>
      <c r="G149" s="148" t="s">
        <v>226</v>
      </c>
      <c r="H149" s="149">
        <v>70</v>
      </c>
      <c r="I149" s="150"/>
      <c r="J149" s="151">
        <f t="shared" si="10"/>
        <v>0</v>
      </c>
      <c r="K149" s="152"/>
      <c r="L149" s="33"/>
      <c r="M149" s="153" t="s">
        <v>1</v>
      </c>
      <c r="N149" s="154" t="s">
        <v>37</v>
      </c>
      <c r="O149" s="58"/>
      <c r="P149" s="155">
        <f t="shared" si="11"/>
        <v>0</v>
      </c>
      <c r="Q149" s="155">
        <v>0</v>
      </c>
      <c r="R149" s="155">
        <f t="shared" si="12"/>
        <v>0</v>
      </c>
      <c r="S149" s="155">
        <v>0</v>
      </c>
      <c r="T149" s="156">
        <f t="shared" si="13"/>
        <v>0</v>
      </c>
      <c r="U149" s="32"/>
      <c r="V149" s="32"/>
      <c r="W149" s="32"/>
      <c r="X149" s="32"/>
      <c r="Y149" s="32"/>
      <c r="Z149" s="32"/>
      <c r="AA149" s="32"/>
      <c r="AB149" s="32"/>
      <c r="AC149" s="32"/>
      <c r="AD149" s="32"/>
      <c r="AE149" s="32"/>
      <c r="AR149" s="157" t="s">
        <v>135</v>
      </c>
      <c r="AT149" s="157" t="s">
        <v>131</v>
      </c>
      <c r="AU149" s="157" t="s">
        <v>80</v>
      </c>
      <c r="AY149" s="17" t="s">
        <v>128</v>
      </c>
      <c r="BE149" s="158">
        <f t="shared" si="14"/>
        <v>0</v>
      </c>
      <c r="BF149" s="158">
        <f t="shared" si="15"/>
        <v>0</v>
      </c>
      <c r="BG149" s="158">
        <f t="shared" si="16"/>
        <v>0</v>
      </c>
      <c r="BH149" s="158">
        <f t="shared" si="17"/>
        <v>0</v>
      </c>
      <c r="BI149" s="158">
        <f t="shared" si="18"/>
        <v>0</v>
      </c>
      <c r="BJ149" s="17" t="s">
        <v>80</v>
      </c>
      <c r="BK149" s="158">
        <f t="shared" si="19"/>
        <v>0</v>
      </c>
      <c r="BL149" s="17" t="s">
        <v>135</v>
      </c>
      <c r="BM149" s="157" t="s">
        <v>970</v>
      </c>
    </row>
    <row r="150" spans="1:65" s="2" customFormat="1" ht="24.2" customHeight="1">
      <c r="A150" s="32"/>
      <c r="B150" s="144"/>
      <c r="C150" s="145" t="s">
        <v>260</v>
      </c>
      <c r="D150" s="145" t="s">
        <v>131</v>
      </c>
      <c r="E150" s="146" t="s">
        <v>971</v>
      </c>
      <c r="F150" s="147" t="s">
        <v>972</v>
      </c>
      <c r="G150" s="148" t="s">
        <v>226</v>
      </c>
      <c r="H150" s="149">
        <v>2250</v>
      </c>
      <c r="I150" s="150"/>
      <c r="J150" s="151">
        <f t="shared" si="10"/>
        <v>0</v>
      </c>
      <c r="K150" s="152"/>
      <c r="L150" s="33"/>
      <c r="M150" s="153" t="s">
        <v>1</v>
      </c>
      <c r="N150" s="154" t="s">
        <v>37</v>
      </c>
      <c r="O150" s="58"/>
      <c r="P150" s="155">
        <f t="shared" si="11"/>
        <v>0</v>
      </c>
      <c r="Q150" s="155">
        <v>0</v>
      </c>
      <c r="R150" s="155">
        <f t="shared" si="12"/>
        <v>0</v>
      </c>
      <c r="S150" s="155">
        <v>0</v>
      </c>
      <c r="T150" s="156">
        <f t="shared" si="13"/>
        <v>0</v>
      </c>
      <c r="U150" s="32"/>
      <c r="V150" s="32"/>
      <c r="W150" s="32"/>
      <c r="X150" s="32"/>
      <c r="Y150" s="32"/>
      <c r="Z150" s="32"/>
      <c r="AA150" s="32"/>
      <c r="AB150" s="32"/>
      <c r="AC150" s="32"/>
      <c r="AD150" s="32"/>
      <c r="AE150" s="32"/>
      <c r="AR150" s="157" t="s">
        <v>135</v>
      </c>
      <c r="AT150" s="157" t="s">
        <v>131</v>
      </c>
      <c r="AU150" s="157" t="s">
        <v>80</v>
      </c>
      <c r="AY150" s="17" t="s">
        <v>128</v>
      </c>
      <c r="BE150" s="158">
        <f t="shared" si="14"/>
        <v>0</v>
      </c>
      <c r="BF150" s="158">
        <f t="shared" si="15"/>
        <v>0</v>
      </c>
      <c r="BG150" s="158">
        <f t="shared" si="16"/>
        <v>0</v>
      </c>
      <c r="BH150" s="158">
        <f t="shared" si="17"/>
        <v>0</v>
      </c>
      <c r="BI150" s="158">
        <f t="shared" si="18"/>
        <v>0</v>
      </c>
      <c r="BJ150" s="17" t="s">
        <v>80</v>
      </c>
      <c r="BK150" s="158">
        <f t="shared" si="19"/>
        <v>0</v>
      </c>
      <c r="BL150" s="17" t="s">
        <v>135</v>
      </c>
      <c r="BM150" s="157" t="s">
        <v>973</v>
      </c>
    </row>
    <row r="151" spans="1:65" s="2" customFormat="1" ht="37.9" customHeight="1">
      <c r="A151" s="32"/>
      <c r="B151" s="144"/>
      <c r="C151" s="145" t="s">
        <v>266</v>
      </c>
      <c r="D151" s="145" t="s">
        <v>131</v>
      </c>
      <c r="E151" s="146" t="s">
        <v>974</v>
      </c>
      <c r="F151" s="147" t="s">
        <v>975</v>
      </c>
      <c r="G151" s="148" t="s">
        <v>226</v>
      </c>
      <c r="H151" s="149">
        <v>90</v>
      </c>
      <c r="I151" s="150"/>
      <c r="J151" s="151">
        <f t="shared" si="10"/>
        <v>0</v>
      </c>
      <c r="K151" s="152"/>
      <c r="L151" s="33"/>
      <c r="M151" s="153" t="s">
        <v>1</v>
      </c>
      <c r="N151" s="154" t="s">
        <v>37</v>
      </c>
      <c r="O151" s="58"/>
      <c r="P151" s="155">
        <f t="shared" si="11"/>
        <v>0</v>
      </c>
      <c r="Q151" s="155">
        <v>0</v>
      </c>
      <c r="R151" s="155">
        <f t="shared" si="12"/>
        <v>0</v>
      </c>
      <c r="S151" s="155">
        <v>0</v>
      </c>
      <c r="T151" s="156">
        <f t="shared" si="13"/>
        <v>0</v>
      </c>
      <c r="U151" s="32"/>
      <c r="V151" s="32"/>
      <c r="W151" s="32"/>
      <c r="X151" s="32"/>
      <c r="Y151" s="32"/>
      <c r="Z151" s="32"/>
      <c r="AA151" s="32"/>
      <c r="AB151" s="32"/>
      <c r="AC151" s="32"/>
      <c r="AD151" s="32"/>
      <c r="AE151" s="32"/>
      <c r="AR151" s="157" t="s">
        <v>135</v>
      </c>
      <c r="AT151" s="157" t="s">
        <v>131</v>
      </c>
      <c r="AU151" s="157" t="s">
        <v>80</v>
      </c>
      <c r="AY151" s="17" t="s">
        <v>128</v>
      </c>
      <c r="BE151" s="158">
        <f t="shared" si="14"/>
        <v>0</v>
      </c>
      <c r="BF151" s="158">
        <f t="shared" si="15"/>
        <v>0</v>
      </c>
      <c r="BG151" s="158">
        <f t="shared" si="16"/>
        <v>0</v>
      </c>
      <c r="BH151" s="158">
        <f t="shared" si="17"/>
        <v>0</v>
      </c>
      <c r="BI151" s="158">
        <f t="shared" si="18"/>
        <v>0</v>
      </c>
      <c r="BJ151" s="17" t="s">
        <v>80</v>
      </c>
      <c r="BK151" s="158">
        <f t="shared" si="19"/>
        <v>0</v>
      </c>
      <c r="BL151" s="17" t="s">
        <v>135</v>
      </c>
      <c r="BM151" s="157" t="s">
        <v>976</v>
      </c>
    </row>
    <row r="152" spans="1:65" s="2" customFormat="1" ht="37.9" customHeight="1">
      <c r="A152" s="32"/>
      <c r="B152" s="144"/>
      <c r="C152" s="145" t="s">
        <v>271</v>
      </c>
      <c r="D152" s="145" t="s">
        <v>131</v>
      </c>
      <c r="E152" s="146" t="s">
        <v>977</v>
      </c>
      <c r="F152" s="147" t="s">
        <v>978</v>
      </c>
      <c r="G152" s="148" t="s">
        <v>226</v>
      </c>
      <c r="H152" s="149">
        <v>90</v>
      </c>
      <c r="I152" s="150"/>
      <c r="J152" s="151">
        <f t="shared" si="10"/>
        <v>0</v>
      </c>
      <c r="K152" s="152"/>
      <c r="L152" s="33"/>
      <c r="M152" s="153" t="s">
        <v>1</v>
      </c>
      <c r="N152" s="154" t="s">
        <v>37</v>
      </c>
      <c r="O152" s="58"/>
      <c r="P152" s="155">
        <f t="shared" si="11"/>
        <v>0</v>
      </c>
      <c r="Q152" s="155">
        <v>0</v>
      </c>
      <c r="R152" s="155">
        <f t="shared" si="12"/>
        <v>0</v>
      </c>
      <c r="S152" s="155">
        <v>0</v>
      </c>
      <c r="T152" s="156">
        <f t="shared" si="13"/>
        <v>0</v>
      </c>
      <c r="U152" s="32"/>
      <c r="V152" s="32"/>
      <c r="W152" s="32"/>
      <c r="X152" s="32"/>
      <c r="Y152" s="32"/>
      <c r="Z152" s="32"/>
      <c r="AA152" s="32"/>
      <c r="AB152" s="32"/>
      <c r="AC152" s="32"/>
      <c r="AD152" s="32"/>
      <c r="AE152" s="32"/>
      <c r="AR152" s="157" t="s">
        <v>135</v>
      </c>
      <c r="AT152" s="157" t="s">
        <v>131</v>
      </c>
      <c r="AU152" s="157" t="s">
        <v>80</v>
      </c>
      <c r="AY152" s="17" t="s">
        <v>128</v>
      </c>
      <c r="BE152" s="158">
        <f t="shared" si="14"/>
        <v>0</v>
      </c>
      <c r="BF152" s="158">
        <f t="shared" si="15"/>
        <v>0</v>
      </c>
      <c r="BG152" s="158">
        <f t="shared" si="16"/>
        <v>0</v>
      </c>
      <c r="BH152" s="158">
        <f t="shared" si="17"/>
        <v>0</v>
      </c>
      <c r="BI152" s="158">
        <f t="shared" si="18"/>
        <v>0</v>
      </c>
      <c r="BJ152" s="17" t="s">
        <v>80</v>
      </c>
      <c r="BK152" s="158">
        <f t="shared" si="19"/>
        <v>0</v>
      </c>
      <c r="BL152" s="17" t="s">
        <v>135</v>
      </c>
      <c r="BM152" s="157" t="s">
        <v>979</v>
      </c>
    </row>
    <row r="153" spans="1:65" s="2" customFormat="1" ht="24.2" customHeight="1">
      <c r="A153" s="32"/>
      <c r="B153" s="144"/>
      <c r="C153" s="145" t="s">
        <v>275</v>
      </c>
      <c r="D153" s="145" t="s">
        <v>131</v>
      </c>
      <c r="E153" s="146" t="s">
        <v>980</v>
      </c>
      <c r="F153" s="147" t="s">
        <v>981</v>
      </c>
      <c r="G153" s="148" t="s">
        <v>226</v>
      </c>
      <c r="H153" s="149">
        <v>150</v>
      </c>
      <c r="I153" s="150"/>
      <c r="J153" s="151">
        <f t="shared" si="10"/>
        <v>0</v>
      </c>
      <c r="K153" s="152"/>
      <c r="L153" s="33"/>
      <c r="M153" s="153" t="s">
        <v>1</v>
      </c>
      <c r="N153" s="154" t="s">
        <v>37</v>
      </c>
      <c r="O153" s="58"/>
      <c r="P153" s="155">
        <f t="shared" si="11"/>
        <v>0</v>
      </c>
      <c r="Q153" s="155">
        <v>0</v>
      </c>
      <c r="R153" s="155">
        <f t="shared" si="12"/>
        <v>0</v>
      </c>
      <c r="S153" s="155">
        <v>0</v>
      </c>
      <c r="T153" s="156">
        <f t="shared" si="13"/>
        <v>0</v>
      </c>
      <c r="U153" s="32"/>
      <c r="V153" s="32"/>
      <c r="W153" s="32"/>
      <c r="X153" s="32"/>
      <c r="Y153" s="32"/>
      <c r="Z153" s="32"/>
      <c r="AA153" s="32"/>
      <c r="AB153" s="32"/>
      <c r="AC153" s="32"/>
      <c r="AD153" s="32"/>
      <c r="AE153" s="32"/>
      <c r="AR153" s="157" t="s">
        <v>135</v>
      </c>
      <c r="AT153" s="157" t="s">
        <v>131</v>
      </c>
      <c r="AU153" s="157" t="s">
        <v>80</v>
      </c>
      <c r="AY153" s="17" t="s">
        <v>128</v>
      </c>
      <c r="BE153" s="158">
        <f t="shared" si="14"/>
        <v>0</v>
      </c>
      <c r="BF153" s="158">
        <f t="shared" si="15"/>
        <v>0</v>
      </c>
      <c r="BG153" s="158">
        <f t="shared" si="16"/>
        <v>0</v>
      </c>
      <c r="BH153" s="158">
        <f t="shared" si="17"/>
        <v>0</v>
      </c>
      <c r="BI153" s="158">
        <f t="shared" si="18"/>
        <v>0</v>
      </c>
      <c r="BJ153" s="17" t="s">
        <v>80</v>
      </c>
      <c r="BK153" s="158">
        <f t="shared" si="19"/>
        <v>0</v>
      </c>
      <c r="BL153" s="17" t="s">
        <v>135</v>
      </c>
      <c r="BM153" s="157" t="s">
        <v>982</v>
      </c>
    </row>
    <row r="154" spans="1:65" s="2" customFormat="1" ht="21.75" customHeight="1">
      <c r="A154" s="32"/>
      <c r="B154" s="144"/>
      <c r="C154" s="145" t="s">
        <v>279</v>
      </c>
      <c r="D154" s="145" t="s">
        <v>131</v>
      </c>
      <c r="E154" s="146" t="s">
        <v>983</v>
      </c>
      <c r="F154" s="147" t="s">
        <v>984</v>
      </c>
      <c r="G154" s="148" t="s">
        <v>904</v>
      </c>
      <c r="H154" s="149">
        <v>8</v>
      </c>
      <c r="I154" s="150"/>
      <c r="J154" s="151">
        <f t="shared" si="10"/>
        <v>0</v>
      </c>
      <c r="K154" s="152"/>
      <c r="L154" s="33"/>
      <c r="M154" s="153" t="s">
        <v>1</v>
      </c>
      <c r="N154" s="154" t="s">
        <v>37</v>
      </c>
      <c r="O154" s="58"/>
      <c r="P154" s="155">
        <f t="shared" si="11"/>
        <v>0</v>
      </c>
      <c r="Q154" s="155">
        <v>0</v>
      </c>
      <c r="R154" s="155">
        <f t="shared" si="12"/>
        <v>0</v>
      </c>
      <c r="S154" s="155">
        <v>0</v>
      </c>
      <c r="T154" s="156">
        <f t="shared" si="13"/>
        <v>0</v>
      </c>
      <c r="U154" s="32"/>
      <c r="V154" s="32"/>
      <c r="W154" s="32"/>
      <c r="X154" s="32"/>
      <c r="Y154" s="32"/>
      <c r="Z154" s="32"/>
      <c r="AA154" s="32"/>
      <c r="AB154" s="32"/>
      <c r="AC154" s="32"/>
      <c r="AD154" s="32"/>
      <c r="AE154" s="32"/>
      <c r="AR154" s="157" t="s">
        <v>135</v>
      </c>
      <c r="AT154" s="157" t="s">
        <v>131</v>
      </c>
      <c r="AU154" s="157" t="s">
        <v>80</v>
      </c>
      <c r="AY154" s="17" t="s">
        <v>128</v>
      </c>
      <c r="BE154" s="158">
        <f t="shared" si="14"/>
        <v>0</v>
      </c>
      <c r="BF154" s="158">
        <f t="shared" si="15"/>
        <v>0</v>
      </c>
      <c r="BG154" s="158">
        <f t="shared" si="16"/>
        <v>0</v>
      </c>
      <c r="BH154" s="158">
        <f t="shared" si="17"/>
        <v>0</v>
      </c>
      <c r="BI154" s="158">
        <f t="shared" si="18"/>
        <v>0</v>
      </c>
      <c r="BJ154" s="17" t="s">
        <v>80</v>
      </c>
      <c r="BK154" s="158">
        <f t="shared" si="19"/>
        <v>0</v>
      </c>
      <c r="BL154" s="17" t="s">
        <v>135</v>
      </c>
      <c r="BM154" s="157" t="s">
        <v>985</v>
      </c>
    </row>
    <row r="155" spans="2:63" s="12" customFormat="1" ht="25.9" customHeight="1">
      <c r="B155" s="131"/>
      <c r="D155" s="132" t="s">
        <v>71</v>
      </c>
      <c r="E155" s="133" t="s">
        <v>739</v>
      </c>
      <c r="F155" s="133" t="s">
        <v>740</v>
      </c>
      <c r="I155" s="134"/>
      <c r="J155" s="135">
        <f>BK155</f>
        <v>0</v>
      </c>
      <c r="L155" s="131"/>
      <c r="M155" s="136"/>
      <c r="N155" s="137"/>
      <c r="O155" s="137"/>
      <c r="P155" s="138">
        <f>SUM(P156:P161)</f>
        <v>0</v>
      </c>
      <c r="Q155" s="137"/>
      <c r="R155" s="138">
        <f>SUM(R156:R161)</f>
        <v>0</v>
      </c>
      <c r="S155" s="137"/>
      <c r="T155" s="139">
        <f>SUM(T156:T161)</f>
        <v>0</v>
      </c>
      <c r="AR155" s="132" t="s">
        <v>82</v>
      </c>
      <c r="AT155" s="140" t="s">
        <v>71</v>
      </c>
      <c r="AU155" s="140" t="s">
        <v>72</v>
      </c>
      <c r="AY155" s="132" t="s">
        <v>128</v>
      </c>
      <c r="BK155" s="141">
        <f>SUM(BK156:BK161)</f>
        <v>0</v>
      </c>
    </row>
    <row r="156" spans="1:65" s="2" customFormat="1" ht="24.2" customHeight="1">
      <c r="A156" s="32"/>
      <c r="B156" s="144"/>
      <c r="C156" s="145" t="s">
        <v>284</v>
      </c>
      <c r="D156" s="145" t="s">
        <v>131</v>
      </c>
      <c r="E156" s="146" t="s">
        <v>986</v>
      </c>
      <c r="F156" s="147" t="s">
        <v>987</v>
      </c>
      <c r="G156" s="148" t="s">
        <v>904</v>
      </c>
      <c r="H156" s="149">
        <v>2</v>
      </c>
      <c r="I156" s="150"/>
      <c r="J156" s="151">
        <f aca="true" t="shared" si="20" ref="J156:J161">ROUND(I156*H156,2)</f>
        <v>0</v>
      </c>
      <c r="K156" s="152"/>
      <c r="L156" s="33"/>
      <c r="M156" s="153" t="s">
        <v>1</v>
      </c>
      <c r="N156" s="154" t="s">
        <v>37</v>
      </c>
      <c r="O156" s="58"/>
      <c r="P156" s="155">
        <f aca="true" t="shared" si="21" ref="P156:P161">O156*H156</f>
        <v>0</v>
      </c>
      <c r="Q156" s="155">
        <v>0</v>
      </c>
      <c r="R156" s="155">
        <f aca="true" t="shared" si="22" ref="R156:R161">Q156*H156</f>
        <v>0</v>
      </c>
      <c r="S156" s="155">
        <v>0</v>
      </c>
      <c r="T156" s="156">
        <f aca="true" t="shared" si="23" ref="T156:T161">S156*H156</f>
        <v>0</v>
      </c>
      <c r="U156" s="32"/>
      <c r="V156" s="32"/>
      <c r="W156" s="32"/>
      <c r="X156" s="32"/>
      <c r="Y156" s="32"/>
      <c r="Z156" s="32"/>
      <c r="AA156" s="32"/>
      <c r="AB156" s="32"/>
      <c r="AC156" s="32"/>
      <c r="AD156" s="32"/>
      <c r="AE156" s="32"/>
      <c r="AR156" s="157" t="s">
        <v>204</v>
      </c>
      <c r="AT156" s="157" t="s">
        <v>131</v>
      </c>
      <c r="AU156" s="157" t="s">
        <v>80</v>
      </c>
      <c r="AY156" s="17" t="s">
        <v>128</v>
      </c>
      <c r="BE156" s="158">
        <f aca="true" t="shared" si="24" ref="BE156:BE161">IF(N156="základní",J156,0)</f>
        <v>0</v>
      </c>
      <c r="BF156" s="158">
        <f aca="true" t="shared" si="25" ref="BF156:BF161">IF(N156="snížená",J156,0)</f>
        <v>0</v>
      </c>
      <c r="BG156" s="158">
        <f aca="true" t="shared" si="26" ref="BG156:BG161">IF(N156="zákl. přenesená",J156,0)</f>
        <v>0</v>
      </c>
      <c r="BH156" s="158">
        <f aca="true" t="shared" si="27" ref="BH156:BH161">IF(N156="sníž. přenesená",J156,0)</f>
        <v>0</v>
      </c>
      <c r="BI156" s="158">
        <f aca="true" t="shared" si="28" ref="BI156:BI161">IF(N156="nulová",J156,0)</f>
        <v>0</v>
      </c>
      <c r="BJ156" s="17" t="s">
        <v>80</v>
      </c>
      <c r="BK156" s="158">
        <f aca="true" t="shared" si="29" ref="BK156:BK161">ROUND(I156*H156,2)</f>
        <v>0</v>
      </c>
      <c r="BL156" s="17" t="s">
        <v>204</v>
      </c>
      <c r="BM156" s="157" t="s">
        <v>988</v>
      </c>
    </row>
    <row r="157" spans="1:65" s="2" customFormat="1" ht="24.2" customHeight="1">
      <c r="A157" s="32"/>
      <c r="B157" s="144"/>
      <c r="C157" s="145" t="s">
        <v>289</v>
      </c>
      <c r="D157" s="145" t="s">
        <v>131</v>
      </c>
      <c r="E157" s="146" t="s">
        <v>989</v>
      </c>
      <c r="F157" s="147" t="s">
        <v>990</v>
      </c>
      <c r="G157" s="148" t="s">
        <v>904</v>
      </c>
      <c r="H157" s="149">
        <v>2</v>
      </c>
      <c r="I157" s="150"/>
      <c r="J157" s="151">
        <f t="shared" si="20"/>
        <v>0</v>
      </c>
      <c r="K157" s="152"/>
      <c r="L157" s="33"/>
      <c r="M157" s="153" t="s">
        <v>1</v>
      </c>
      <c r="N157" s="154" t="s">
        <v>37</v>
      </c>
      <c r="O157" s="58"/>
      <c r="P157" s="155">
        <f t="shared" si="21"/>
        <v>0</v>
      </c>
      <c r="Q157" s="155">
        <v>0</v>
      </c>
      <c r="R157" s="155">
        <f t="shared" si="22"/>
        <v>0</v>
      </c>
      <c r="S157" s="155">
        <v>0</v>
      </c>
      <c r="T157" s="156">
        <f t="shared" si="23"/>
        <v>0</v>
      </c>
      <c r="U157" s="32"/>
      <c r="V157" s="32"/>
      <c r="W157" s="32"/>
      <c r="X157" s="32"/>
      <c r="Y157" s="32"/>
      <c r="Z157" s="32"/>
      <c r="AA157" s="32"/>
      <c r="AB157" s="32"/>
      <c r="AC157" s="32"/>
      <c r="AD157" s="32"/>
      <c r="AE157" s="32"/>
      <c r="AR157" s="157" t="s">
        <v>204</v>
      </c>
      <c r="AT157" s="157" t="s">
        <v>131</v>
      </c>
      <c r="AU157" s="157" t="s">
        <v>80</v>
      </c>
      <c r="AY157" s="17" t="s">
        <v>128</v>
      </c>
      <c r="BE157" s="158">
        <f t="shared" si="24"/>
        <v>0</v>
      </c>
      <c r="BF157" s="158">
        <f t="shared" si="25"/>
        <v>0</v>
      </c>
      <c r="BG157" s="158">
        <f t="shared" si="26"/>
        <v>0</v>
      </c>
      <c r="BH157" s="158">
        <f t="shared" si="27"/>
        <v>0</v>
      </c>
      <c r="BI157" s="158">
        <f t="shared" si="28"/>
        <v>0</v>
      </c>
      <c r="BJ157" s="17" t="s">
        <v>80</v>
      </c>
      <c r="BK157" s="158">
        <f t="shared" si="29"/>
        <v>0</v>
      </c>
      <c r="BL157" s="17" t="s">
        <v>204</v>
      </c>
      <c r="BM157" s="157" t="s">
        <v>991</v>
      </c>
    </row>
    <row r="158" spans="1:65" s="2" customFormat="1" ht="37.9" customHeight="1">
      <c r="A158" s="32"/>
      <c r="B158" s="144"/>
      <c r="C158" s="145" t="s">
        <v>294</v>
      </c>
      <c r="D158" s="145" t="s">
        <v>131</v>
      </c>
      <c r="E158" s="146" t="s">
        <v>992</v>
      </c>
      <c r="F158" s="147" t="s">
        <v>993</v>
      </c>
      <c r="G158" s="148" t="s">
        <v>904</v>
      </c>
      <c r="H158" s="149">
        <v>2</v>
      </c>
      <c r="I158" s="150"/>
      <c r="J158" s="151">
        <f t="shared" si="20"/>
        <v>0</v>
      </c>
      <c r="K158" s="152"/>
      <c r="L158" s="33"/>
      <c r="M158" s="153" t="s">
        <v>1</v>
      </c>
      <c r="N158" s="154" t="s">
        <v>37</v>
      </c>
      <c r="O158" s="58"/>
      <c r="P158" s="155">
        <f t="shared" si="21"/>
        <v>0</v>
      </c>
      <c r="Q158" s="155">
        <v>0</v>
      </c>
      <c r="R158" s="155">
        <f t="shared" si="22"/>
        <v>0</v>
      </c>
      <c r="S158" s="155">
        <v>0</v>
      </c>
      <c r="T158" s="156">
        <f t="shared" si="23"/>
        <v>0</v>
      </c>
      <c r="U158" s="32"/>
      <c r="V158" s="32"/>
      <c r="W158" s="32"/>
      <c r="X158" s="32"/>
      <c r="Y158" s="32"/>
      <c r="Z158" s="32"/>
      <c r="AA158" s="32"/>
      <c r="AB158" s="32"/>
      <c r="AC158" s="32"/>
      <c r="AD158" s="32"/>
      <c r="AE158" s="32"/>
      <c r="AR158" s="157" t="s">
        <v>204</v>
      </c>
      <c r="AT158" s="157" t="s">
        <v>131</v>
      </c>
      <c r="AU158" s="157" t="s">
        <v>80</v>
      </c>
      <c r="AY158" s="17" t="s">
        <v>128</v>
      </c>
      <c r="BE158" s="158">
        <f t="shared" si="24"/>
        <v>0</v>
      </c>
      <c r="BF158" s="158">
        <f t="shared" si="25"/>
        <v>0</v>
      </c>
      <c r="BG158" s="158">
        <f t="shared" si="26"/>
        <v>0</v>
      </c>
      <c r="BH158" s="158">
        <f t="shared" si="27"/>
        <v>0</v>
      </c>
      <c r="BI158" s="158">
        <f t="shared" si="28"/>
        <v>0</v>
      </c>
      <c r="BJ158" s="17" t="s">
        <v>80</v>
      </c>
      <c r="BK158" s="158">
        <f t="shared" si="29"/>
        <v>0</v>
      </c>
      <c r="BL158" s="17" t="s">
        <v>204</v>
      </c>
      <c r="BM158" s="157" t="s">
        <v>994</v>
      </c>
    </row>
    <row r="159" spans="1:65" s="2" customFormat="1" ht="37.9" customHeight="1">
      <c r="A159" s="32"/>
      <c r="B159" s="144"/>
      <c r="C159" s="145" t="s">
        <v>301</v>
      </c>
      <c r="D159" s="145" t="s">
        <v>131</v>
      </c>
      <c r="E159" s="146" t="s">
        <v>995</v>
      </c>
      <c r="F159" s="147" t="s">
        <v>996</v>
      </c>
      <c r="G159" s="148" t="s">
        <v>904</v>
      </c>
      <c r="H159" s="149">
        <v>2</v>
      </c>
      <c r="I159" s="150"/>
      <c r="J159" s="151">
        <f t="shared" si="20"/>
        <v>0</v>
      </c>
      <c r="K159" s="152"/>
      <c r="L159" s="33"/>
      <c r="M159" s="153" t="s">
        <v>1</v>
      </c>
      <c r="N159" s="154" t="s">
        <v>37</v>
      </c>
      <c r="O159" s="58"/>
      <c r="P159" s="155">
        <f t="shared" si="21"/>
        <v>0</v>
      </c>
      <c r="Q159" s="155">
        <v>0</v>
      </c>
      <c r="R159" s="155">
        <f t="shared" si="22"/>
        <v>0</v>
      </c>
      <c r="S159" s="155">
        <v>0</v>
      </c>
      <c r="T159" s="156">
        <f t="shared" si="23"/>
        <v>0</v>
      </c>
      <c r="U159" s="32"/>
      <c r="V159" s="32"/>
      <c r="W159" s="32"/>
      <c r="X159" s="32"/>
      <c r="Y159" s="32"/>
      <c r="Z159" s="32"/>
      <c r="AA159" s="32"/>
      <c r="AB159" s="32"/>
      <c r="AC159" s="32"/>
      <c r="AD159" s="32"/>
      <c r="AE159" s="32"/>
      <c r="AR159" s="157" t="s">
        <v>204</v>
      </c>
      <c r="AT159" s="157" t="s">
        <v>131</v>
      </c>
      <c r="AU159" s="157" t="s">
        <v>80</v>
      </c>
      <c r="AY159" s="17" t="s">
        <v>128</v>
      </c>
      <c r="BE159" s="158">
        <f t="shared" si="24"/>
        <v>0</v>
      </c>
      <c r="BF159" s="158">
        <f t="shared" si="25"/>
        <v>0</v>
      </c>
      <c r="BG159" s="158">
        <f t="shared" si="26"/>
        <v>0</v>
      </c>
      <c r="BH159" s="158">
        <f t="shared" si="27"/>
        <v>0</v>
      </c>
      <c r="BI159" s="158">
        <f t="shared" si="28"/>
        <v>0</v>
      </c>
      <c r="BJ159" s="17" t="s">
        <v>80</v>
      </c>
      <c r="BK159" s="158">
        <f t="shared" si="29"/>
        <v>0</v>
      </c>
      <c r="BL159" s="17" t="s">
        <v>204</v>
      </c>
      <c r="BM159" s="157" t="s">
        <v>997</v>
      </c>
    </row>
    <row r="160" spans="1:65" s="2" customFormat="1" ht="37.9" customHeight="1">
      <c r="A160" s="32"/>
      <c r="B160" s="144"/>
      <c r="C160" s="145" t="s">
        <v>307</v>
      </c>
      <c r="D160" s="145" t="s">
        <v>131</v>
      </c>
      <c r="E160" s="146" t="s">
        <v>998</v>
      </c>
      <c r="F160" s="147" t="s">
        <v>999</v>
      </c>
      <c r="G160" s="148" t="s">
        <v>904</v>
      </c>
      <c r="H160" s="149">
        <v>1</v>
      </c>
      <c r="I160" s="150"/>
      <c r="J160" s="151">
        <f t="shared" si="20"/>
        <v>0</v>
      </c>
      <c r="K160" s="152"/>
      <c r="L160" s="33"/>
      <c r="M160" s="153" t="s">
        <v>1</v>
      </c>
      <c r="N160" s="154" t="s">
        <v>37</v>
      </c>
      <c r="O160" s="58"/>
      <c r="P160" s="155">
        <f t="shared" si="21"/>
        <v>0</v>
      </c>
      <c r="Q160" s="155">
        <v>0</v>
      </c>
      <c r="R160" s="155">
        <f t="shared" si="22"/>
        <v>0</v>
      </c>
      <c r="S160" s="155">
        <v>0</v>
      </c>
      <c r="T160" s="156">
        <f t="shared" si="23"/>
        <v>0</v>
      </c>
      <c r="U160" s="32"/>
      <c r="V160" s="32"/>
      <c r="W160" s="32"/>
      <c r="X160" s="32"/>
      <c r="Y160" s="32"/>
      <c r="Z160" s="32"/>
      <c r="AA160" s="32"/>
      <c r="AB160" s="32"/>
      <c r="AC160" s="32"/>
      <c r="AD160" s="32"/>
      <c r="AE160" s="32"/>
      <c r="AR160" s="157" t="s">
        <v>204</v>
      </c>
      <c r="AT160" s="157" t="s">
        <v>131</v>
      </c>
      <c r="AU160" s="157" t="s">
        <v>80</v>
      </c>
      <c r="AY160" s="17" t="s">
        <v>128</v>
      </c>
      <c r="BE160" s="158">
        <f t="shared" si="24"/>
        <v>0</v>
      </c>
      <c r="BF160" s="158">
        <f t="shared" si="25"/>
        <v>0</v>
      </c>
      <c r="BG160" s="158">
        <f t="shared" si="26"/>
        <v>0</v>
      </c>
      <c r="BH160" s="158">
        <f t="shared" si="27"/>
        <v>0</v>
      </c>
      <c r="BI160" s="158">
        <f t="shared" si="28"/>
        <v>0</v>
      </c>
      <c r="BJ160" s="17" t="s">
        <v>80</v>
      </c>
      <c r="BK160" s="158">
        <f t="shared" si="29"/>
        <v>0</v>
      </c>
      <c r="BL160" s="17" t="s">
        <v>204</v>
      </c>
      <c r="BM160" s="157" t="s">
        <v>1000</v>
      </c>
    </row>
    <row r="161" spans="1:65" s="2" customFormat="1" ht="16.5" customHeight="1">
      <c r="A161" s="32"/>
      <c r="B161" s="144"/>
      <c r="C161" s="145" t="s">
        <v>312</v>
      </c>
      <c r="D161" s="145" t="s">
        <v>131</v>
      </c>
      <c r="E161" s="146" t="s">
        <v>1001</v>
      </c>
      <c r="F161" s="147" t="s">
        <v>1002</v>
      </c>
      <c r="G161" s="148" t="s">
        <v>904</v>
      </c>
      <c r="H161" s="149">
        <v>1</v>
      </c>
      <c r="I161" s="150"/>
      <c r="J161" s="151">
        <f t="shared" si="20"/>
        <v>0</v>
      </c>
      <c r="K161" s="152"/>
      <c r="L161" s="33"/>
      <c r="M161" s="153" t="s">
        <v>1</v>
      </c>
      <c r="N161" s="154" t="s">
        <v>37</v>
      </c>
      <c r="O161" s="58"/>
      <c r="P161" s="155">
        <f t="shared" si="21"/>
        <v>0</v>
      </c>
      <c r="Q161" s="155">
        <v>0</v>
      </c>
      <c r="R161" s="155">
        <f t="shared" si="22"/>
        <v>0</v>
      </c>
      <c r="S161" s="155">
        <v>0</v>
      </c>
      <c r="T161" s="156">
        <f t="shared" si="23"/>
        <v>0</v>
      </c>
      <c r="U161" s="32"/>
      <c r="V161" s="32"/>
      <c r="W161" s="32"/>
      <c r="X161" s="32"/>
      <c r="Y161" s="32"/>
      <c r="Z161" s="32"/>
      <c r="AA161" s="32"/>
      <c r="AB161" s="32"/>
      <c r="AC161" s="32"/>
      <c r="AD161" s="32"/>
      <c r="AE161" s="32"/>
      <c r="AR161" s="157" t="s">
        <v>204</v>
      </c>
      <c r="AT161" s="157" t="s">
        <v>131</v>
      </c>
      <c r="AU161" s="157" t="s">
        <v>80</v>
      </c>
      <c r="AY161" s="17" t="s">
        <v>128</v>
      </c>
      <c r="BE161" s="158">
        <f t="shared" si="24"/>
        <v>0</v>
      </c>
      <c r="BF161" s="158">
        <f t="shared" si="25"/>
        <v>0</v>
      </c>
      <c r="BG161" s="158">
        <f t="shared" si="26"/>
        <v>0</v>
      </c>
      <c r="BH161" s="158">
        <f t="shared" si="27"/>
        <v>0</v>
      </c>
      <c r="BI161" s="158">
        <f t="shared" si="28"/>
        <v>0</v>
      </c>
      <c r="BJ161" s="17" t="s">
        <v>80</v>
      </c>
      <c r="BK161" s="158">
        <f t="shared" si="29"/>
        <v>0</v>
      </c>
      <c r="BL161" s="17" t="s">
        <v>204</v>
      </c>
      <c r="BM161" s="157" t="s">
        <v>1003</v>
      </c>
    </row>
    <row r="162" spans="2:63" s="12" customFormat="1" ht="25.9" customHeight="1">
      <c r="B162" s="131"/>
      <c r="D162" s="132" t="s">
        <v>71</v>
      </c>
      <c r="E162" s="133" t="s">
        <v>299</v>
      </c>
      <c r="F162" s="133" t="s">
        <v>300</v>
      </c>
      <c r="I162" s="134"/>
      <c r="J162" s="135">
        <f>BK162</f>
        <v>0</v>
      </c>
      <c r="L162" s="131"/>
      <c r="M162" s="136"/>
      <c r="N162" s="137"/>
      <c r="O162" s="137"/>
      <c r="P162" s="138">
        <f>P163</f>
        <v>0</v>
      </c>
      <c r="Q162" s="137"/>
      <c r="R162" s="138">
        <f>R163</f>
        <v>0</v>
      </c>
      <c r="S162" s="137"/>
      <c r="T162" s="139">
        <f>T163</f>
        <v>0</v>
      </c>
      <c r="AR162" s="132" t="s">
        <v>135</v>
      </c>
      <c r="AT162" s="140" t="s">
        <v>71</v>
      </c>
      <c r="AU162" s="140" t="s">
        <v>72</v>
      </c>
      <c r="AY162" s="132" t="s">
        <v>128</v>
      </c>
      <c r="BK162" s="141">
        <f>BK163</f>
        <v>0</v>
      </c>
    </row>
    <row r="163" spans="1:65" s="2" customFormat="1" ht="24.2" customHeight="1">
      <c r="A163" s="32"/>
      <c r="B163" s="144"/>
      <c r="C163" s="145" t="s">
        <v>317</v>
      </c>
      <c r="D163" s="145" t="s">
        <v>131</v>
      </c>
      <c r="E163" s="146" t="s">
        <v>1004</v>
      </c>
      <c r="F163" s="147" t="s">
        <v>1005</v>
      </c>
      <c r="G163" s="148" t="s">
        <v>1006</v>
      </c>
      <c r="H163" s="149">
        <v>1</v>
      </c>
      <c r="I163" s="150"/>
      <c r="J163" s="151">
        <f>ROUND(I163*H163,2)</f>
        <v>0</v>
      </c>
      <c r="K163" s="152"/>
      <c r="L163" s="33"/>
      <c r="M163" s="179" t="s">
        <v>1</v>
      </c>
      <c r="N163" s="180" t="s">
        <v>37</v>
      </c>
      <c r="O163" s="181"/>
      <c r="P163" s="182">
        <f>O163*H163</f>
        <v>0</v>
      </c>
      <c r="Q163" s="182">
        <v>0</v>
      </c>
      <c r="R163" s="182">
        <f>Q163*H163</f>
        <v>0</v>
      </c>
      <c r="S163" s="182">
        <v>0</v>
      </c>
      <c r="T163" s="183">
        <f>S163*H163</f>
        <v>0</v>
      </c>
      <c r="U163" s="32"/>
      <c r="V163" s="32"/>
      <c r="W163" s="32"/>
      <c r="X163" s="32"/>
      <c r="Y163" s="32"/>
      <c r="Z163" s="32"/>
      <c r="AA163" s="32"/>
      <c r="AB163" s="32"/>
      <c r="AC163" s="32"/>
      <c r="AD163" s="32"/>
      <c r="AE163" s="32"/>
      <c r="AR163" s="157" t="s">
        <v>304</v>
      </c>
      <c r="AT163" s="157" t="s">
        <v>131</v>
      </c>
      <c r="AU163" s="157" t="s">
        <v>80</v>
      </c>
      <c r="AY163" s="17" t="s">
        <v>128</v>
      </c>
      <c r="BE163" s="158">
        <f>IF(N163="základní",J163,0)</f>
        <v>0</v>
      </c>
      <c r="BF163" s="158">
        <f>IF(N163="snížená",J163,0)</f>
        <v>0</v>
      </c>
      <c r="BG163" s="158">
        <f>IF(N163="zákl. přenesená",J163,0)</f>
        <v>0</v>
      </c>
      <c r="BH163" s="158">
        <f>IF(N163="sníž. přenesená",J163,0)</f>
        <v>0</v>
      </c>
      <c r="BI163" s="158">
        <f>IF(N163="nulová",J163,0)</f>
        <v>0</v>
      </c>
      <c r="BJ163" s="17" t="s">
        <v>80</v>
      </c>
      <c r="BK163" s="158">
        <f>ROUND(I163*H163,2)</f>
        <v>0</v>
      </c>
      <c r="BL163" s="17" t="s">
        <v>304</v>
      </c>
      <c r="BM163" s="157" t="s">
        <v>1007</v>
      </c>
    </row>
    <row r="164" spans="1:31" s="2" customFormat="1" ht="6.95" customHeight="1">
      <c r="A164" s="32"/>
      <c r="B164" s="47"/>
      <c r="C164" s="48"/>
      <c r="D164" s="48"/>
      <c r="E164" s="48"/>
      <c r="F164" s="48"/>
      <c r="G164" s="48"/>
      <c r="H164" s="48"/>
      <c r="I164" s="48"/>
      <c r="J164" s="48"/>
      <c r="K164" s="48"/>
      <c r="L164" s="33"/>
      <c r="M164" s="32"/>
      <c r="O164" s="32"/>
      <c r="P164" s="32"/>
      <c r="Q164" s="32"/>
      <c r="R164" s="32"/>
      <c r="S164" s="32"/>
      <c r="T164" s="32"/>
      <c r="U164" s="32"/>
      <c r="V164" s="32"/>
      <c r="W164" s="32"/>
      <c r="X164" s="32"/>
      <c r="Y164" s="32"/>
      <c r="Z164" s="32"/>
      <c r="AA164" s="32"/>
      <c r="AB164" s="32"/>
      <c r="AC164" s="32"/>
      <c r="AD164" s="32"/>
      <c r="AE164" s="32"/>
    </row>
  </sheetData>
  <autoFilter ref="C119:K163"/>
  <mergeCells count="9">
    <mergeCell ref="E87:H87"/>
    <mergeCell ref="E110:H110"/>
    <mergeCell ref="E112:H112"/>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5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40" t="s">
        <v>5</v>
      </c>
      <c r="M2" s="225"/>
      <c r="N2" s="225"/>
      <c r="O2" s="225"/>
      <c r="P2" s="225"/>
      <c r="Q2" s="225"/>
      <c r="R2" s="225"/>
      <c r="S2" s="225"/>
      <c r="T2" s="225"/>
      <c r="U2" s="225"/>
      <c r="V2" s="225"/>
      <c r="AT2" s="17" t="s">
        <v>100</v>
      </c>
    </row>
    <row r="3" spans="2:46" s="1" customFormat="1" ht="6.95" customHeight="1">
      <c r="B3" s="18"/>
      <c r="C3" s="19"/>
      <c r="D3" s="19"/>
      <c r="E3" s="19"/>
      <c r="F3" s="19"/>
      <c r="G3" s="19"/>
      <c r="H3" s="19"/>
      <c r="I3" s="19"/>
      <c r="J3" s="19"/>
      <c r="K3" s="19"/>
      <c r="L3" s="20"/>
      <c r="AT3" s="17" t="s">
        <v>82</v>
      </c>
    </row>
    <row r="4" spans="2:46" s="1" customFormat="1" ht="24.95" customHeight="1">
      <c r="B4" s="20"/>
      <c r="D4" s="21" t="s">
        <v>101</v>
      </c>
      <c r="L4" s="20"/>
      <c r="M4" s="93" t="s">
        <v>10</v>
      </c>
      <c r="AT4" s="17" t="s">
        <v>3</v>
      </c>
    </row>
    <row r="5" spans="2:12" s="1" customFormat="1" ht="6.95" customHeight="1">
      <c r="B5" s="20"/>
      <c r="L5" s="20"/>
    </row>
    <row r="6" spans="2:12" s="1" customFormat="1" ht="12" customHeight="1">
      <c r="B6" s="20"/>
      <c r="D6" s="27" t="s">
        <v>16</v>
      </c>
      <c r="L6" s="20"/>
    </row>
    <row r="7" spans="2:12" s="1" customFormat="1" ht="16.5" customHeight="1">
      <c r="B7" s="20"/>
      <c r="E7" s="241" t="str">
        <f>'Rekapitulace stavby'!K6</f>
        <v>Oprava trati v úseku Luka nad Jihavou-Jihlava, II.etapa</v>
      </c>
      <c r="F7" s="242"/>
      <c r="G7" s="242"/>
      <c r="H7" s="242"/>
      <c r="L7" s="20"/>
    </row>
    <row r="8" spans="1:31" s="2" customFormat="1" ht="12" customHeight="1">
      <c r="A8" s="32"/>
      <c r="B8" s="33"/>
      <c r="C8" s="32"/>
      <c r="D8" s="27" t="s">
        <v>102</v>
      </c>
      <c r="E8" s="32"/>
      <c r="F8" s="32"/>
      <c r="G8" s="32"/>
      <c r="H8" s="32"/>
      <c r="I8" s="32"/>
      <c r="J8" s="32"/>
      <c r="K8" s="32"/>
      <c r="L8" s="42"/>
      <c r="S8" s="32"/>
      <c r="T8" s="32"/>
      <c r="U8" s="32"/>
      <c r="V8" s="32"/>
      <c r="W8" s="32"/>
      <c r="X8" s="32"/>
      <c r="Y8" s="32"/>
      <c r="Z8" s="32"/>
      <c r="AA8" s="32"/>
      <c r="AB8" s="32"/>
      <c r="AC8" s="32"/>
      <c r="AD8" s="32"/>
      <c r="AE8" s="32"/>
    </row>
    <row r="9" spans="1:31" s="2" customFormat="1" ht="16.5" customHeight="1">
      <c r="A9" s="32"/>
      <c r="B9" s="33"/>
      <c r="C9" s="32"/>
      <c r="D9" s="32"/>
      <c r="E9" s="202" t="s">
        <v>1008</v>
      </c>
      <c r="F9" s="243"/>
      <c r="G9" s="243"/>
      <c r="H9" s="243"/>
      <c r="I9" s="32"/>
      <c r="J9" s="32"/>
      <c r="K9" s="32"/>
      <c r="L9" s="42"/>
      <c r="S9" s="32"/>
      <c r="T9" s="32"/>
      <c r="U9" s="32"/>
      <c r="V9" s="32"/>
      <c r="W9" s="32"/>
      <c r="X9" s="32"/>
      <c r="Y9" s="32"/>
      <c r="Z9" s="32"/>
      <c r="AA9" s="32"/>
      <c r="AB9" s="32"/>
      <c r="AC9" s="32"/>
      <c r="AD9" s="32"/>
      <c r="AE9" s="32"/>
    </row>
    <row r="10" spans="1:31" s="2" customFormat="1" ht="11.25">
      <c r="A10" s="32"/>
      <c r="B10" s="33"/>
      <c r="C10" s="32"/>
      <c r="D10" s="32"/>
      <c r="E10" s="32"/>
      <c r="F10" s="32"/>
      <c r="G10" s="32"/>
      <c r="H10" s="32"/>
      <c r="I10" s="32"/>
      <c r="J10" s="32"/>
      <c r="K10" s="32"/>
      <c r="L10" s="42"/>
      <c r="S10" s="32"/>
      <c r="T10" s="32"/>
      <c r="U10" s="32"/>
      <c r="V10" s="32"/>
      <c r="W10" s="32"/>
      <c r="X10" s="32"/>
      <c r="Y10" s="32"/>
      <c r="Z10" s="32"/>
      <c r="AA10" s="32"/>
      <c r="AB10" s="32"/>
      <c r="AC10" s="32"/>
      <c r="AD10" s="32"/>
      <c r="AE10" s="32"/>
    </row>
    <row r="11" spans="1:31" s="2" customFormat="1" ht="12" customHeight="1">
      <c r="A11" s="32"/>
      <c r="B11" s="33"/>
      <c r="C11" s="32"/>
      <c r="D11" s="27" t="s">
        <v>18</v>
      </c>
      <c r="E11" s="32"/>
      <c r="F11" s="25" t="s">
        <v>1</v>
      </c>
      <c r="G11" s="32"/>
      <c r="H11" s="32"/>
      <c r="I11" s="27" t="s">
        <v>19</v>
      </c>
      <c r="J11" s="25" t="s">
        <v>1</v>
      </c>
      <c r="K11" s="32"/>
      <c r="L11" s="42"/>
      <c r="S11" s="32"/>
      <c r="T11" s="32"/>
      <c r="U11" s="32"/>
      <c r="V11" s="32"/>
      <c r="W11" s="32"/>
      <c r="X11" s="32"/>
      <c r="Y11" s="32"/>
      <c r="Z11" s="32"/>
      <c r="AA11" s="32"/>
      <c r="AB11" s="32"/>
      <c r="AC11" s="32"/>
      <c r="AD11" s="32"/>
      <c r="AE11" s="32"/>
    </row>
    <row r="12" spans="1:31" s="2" customFormat="1" ht="12" customHeight="1">
      <c r="A12" s="32"/>
      <c r="B12" s="33"/>
      <c r="C12" s="32"/>
      <c r="D12" s="27" t="s">
        <v>20</v>
      </c>
      <c r="E12" s="32"/>
      <c r="F12" s="25" t="s">
        <v>21</v>
      </c>
      <c r="G12" s="32"/>
      <c r="H12" s="32"/>
      <c r="I12" s="27" t="s">
        <v>22</v>
      </c>
      <c r="J12" s="55" t="str">
        <f>'Rekapitulace stavby'!AN8</f>
        <v>Vyplň údaj</v>
      </c>
      <c r="K12" s="32"/>
      <c r="L12" s="42"/>
      <c r="S12" s="32"/>
      <c r="T12" s="32"/>
      <c r="U12" s="32"/>
      <c r="V12" s="32"/>
      <c r="W12" s="32"/>
      <c r="X12" s="32"/>
      <c r="Y12" s="32"/>
      <c r="Z12" s="32"/>
      <c r="AA12" s="32"/>
      <c r="AB12" s="32"/>
      <c r="AC12" s="32"/>
      <c r="AD12" s="32"/>
      <c r="AE12" s="32"/>
    </row>
    <row r="13" spans="1:31" s="2" customFormat="1" ht="10.9" customHeight="1">
      <c r="A13" s="32"/>
      <c r="B13" s="33"/>
      <c r="C13" s="32"/>
      <c r="D13" s="32"/>
      <c r="E13" s="32"/>
      <c r="F13" s="32"/>
      <c r="G13" s="32"/>
      <c r="H13" s="32"/>
      <c r="I13" s="32"/>
      <c r="J13" s="32"/>
      <c r="K13" s="32"/>
      <c r="L13" s="42"/>
      <c r="S13" s="32"/>
      <c r="T13" s="32"/>
      <c r="U13" s="32"/>
      <c r="V13" s="32"/>
      <c r="W13" s="32"/>
      <c r="X13" s="32"/>
      <c r="Y13" s="32"/>
      <c r="Z13" s="32"/>
      <c r="AA13" s="32"/>
      <c r="AB13" s="32"/>
      <c r="AC13" s="32"/>
      <c r="AD13" s="32"/>
      <c r="AE13" s="32"/>
    </row>
    <row r="14" spans="1:31" s="2" customFormat="1" ht="12" customHeight="1">
      <c r="A14" s="32"/>
      <c r="B14" s="33"/>
      <c r="C14" s="32"/>
      <c r="D14" s="27" t="s">
        <v>23</v>
      </c>
      <c r="E14" s="32"/>
      <c r="F14" s="32"/>
      <c r="G14" s="32"/>
      <c r="H14" s="32"/>
      <c r="I14" s="27" t="s">
        <v>24</v>
      </c>
      <c r="J14" s="25" t="str">
        <f>IF('Rekapitulace stavby'!AN10="","",'Rekapitulace stavby'!AN10)</f>
        <v/>
      </c>
      <c r="K14" s="32"/>
      <c r="L14" s="42"/>
      <c r="S14" s="32"/>
      <c r="T14" s="32"/>
      <c r="U14" s="32"/>
      <c r="V14" s="32"/>
      <c r="W14" s="32"/>
      <c r="X14" s="32"/>
      <c r="Y14" s="32"/>
      <c r="Z14" s="32"/>
      <c r="AA14" s="32"/>
      <c r="AB14" s="32"/>
      <c r="AC14" s="32"/>
      <c r="AD14" s="32"/>
      <c r="AE14" s="32"/>
    </row>
    <row r="15" spans="1:31" s="2" customFormat="1" ht="18" customHeight="1">
      <c r="A15" s="32"/>
      <c r="B15" s="33"/>
      <c r="C15" s="32"/>
      <c r="D15" s="32"/>
      <c r="E15" s="25" t="str">
        <f>IF('Rekapitulace stavby'!E11="","",'Rekapitulace stavby'!E11)</f>
        <v xml:space="preserve"> </v>
      </c>
      <c r="F15" s="32"/>
      <c r="G15" s="32"/>
      <c r="H15" s="32"/>
      <c r="I15" s="27" t="s">
        <v>25</v>
      </c>
      <c r="J15" s="25" t="str">
        <f>IF('Rekapitulace stavby'!AN11="","",'Rekapitulace stavby'!AN11)</f>
        <v/>
      </c>
      <c r="K15" s="32"/>
      <c r="L15" s="42"/>
      <c r="S15" s="32"/>
      <c r="T15" s="32"/>
      <c r="U15" s="32"/>
      <c r="V15" s="32"/>
      <c r="W15" s="32"/>
      <c r="X15" s="32"/>
      <c r="Y15" s="32"/>
      <c r="Z15" s="32"/>
      <c r="AA15" s="32"/>
      <c r="AB15" s="32"/>
      <c r="AC15" s="32"/>
      <c r="AD15" s="32"/>
      <c r="AE15" s="32"/>
    </row>
    <row r="16" spans="1:31" s="2" customFormat="1" ht="6.95" customHeight="1">
      <c r="A16" s="32"/>
      <c r="B16" s="33"/>
      <c r="C16" s="32"/>
      <c r="D16" s="32"/>
      <c r="E16" s="32"/>
      <c r="F16" s="32"/>
      <c r="G16" s="32"/>
      <c r="H16" s="32"/>
      <c r="I16" s="32"/>
      <c r="J16" s="32"/>
      <c r="K16" s="32"/>
      <c r="L16" s="42"/>
      <c r="S16" s="32"/>
      <c r="T16" s="32"/>
      <c r="U16" s="32"/>
      <c r="V16" s="32"/>
      <c r="W16" s="32"/>
      <c r="X16" s="32"/>
      <c r="Y16" s="32"/>
      <c r="Z16" s="32"/>
      <c r="AA16" s="32"/>
      <c r="AB16" s="32"/>
      <c r="AC16" s="32"/>
      <c r="AD16" s="32"/>
      <c r="AE16" s="32"/>
    </row>
    <row r="17" spans="1:31" s="2" customFormat="1" ht="12" customHeight="1">
      <c r="A17" s="32"/>
      <c r="B17" s="33"/>
      <c r="C17" s="32"/>
      <c r="D17" s="27" t="s">
        <v>26</v>
      </c>
      <c r="E17" s="32"/>
      <c r="F17" s="32"/>
      <c r="G17" s="32"/>
      <c r="H17" s="32"/>
      <c r="I17" s="27" t="s">
        <v>24</v>
      </c>
      <c r="J17" s="28" t="str">
        <f>'Rekapitulace stavby'!AN13</f>
        <v>Vyplň údaj</v>
      </c>
      <c r="K17" s="32"/>
      <c r="L17" s="42"/>
      <c r="S17" s="32"/>
      <c r="T17" s="32"/>
      <c r="U17" s="32"/>
      <c r="V17" s="32"/>
      <c r="W17" s="32"/>
      <c r="X17" s="32"/>
      <c r="Y17" s="32"/>
      <c r="Z17" s="32"/>
      <c r="AA17" s="32"/>
      <c r="AB17" s="32"/>
      <c r="AC17" s="32"/>
      <c r="AD17" s="32"/>
      <c r="AE17" s="32"/>
    </row>
    <row r="18" spans="1:31" s="2" customFormat="1" ht="18" customHeight="1">
      <c r="A18" s="32"/>
      <c r="B18" s="33"/>
      <c r="C18" s="32"/>
      <c r="D18" s="32"/>
      <c r="E18" s="244" t="str">
        <f>'Rekapitulace stavby'!E14</f>
        <v>Vyplň údaj</v>
      </c>
      <c r="F18" s="224"/>
      <c r="G18" s="224"/>
      <c r="H18" s="224"/>
      <c r="I18" s="27" t="s">
        <v>25</v>
      </c>
      <c r="J18" s="28" t="str">
        <f>'Rekapitulace stavby'!AN14</f>
        <v>Vyplň údaj</v>
      </c>
      <c r="K18" s="32"/>
      <c r="L18" s="42"/>
      <c r="S18" s="32"/>
      <c r="T18" s="32"/>
      <c r="U18" s="32"/>
      <c r="V18" s="32"/>
      <c r="W18" s="32"/>
      <c r="X18" s="32"/>
      <c r="Y18" s="32"/>
      <c r="Z18" s="32"/>
      <c r="AA18" s="32"/>
      <c r="AB18" s="32"/>
      <c r="AC18" s="32"/>
      <c r="AD18" s="32"/>
      <c r="AE18" s="32"/>
    </row>
    <row r="19" spans="1:31" s="2" customFormat="1" ht="6.95" customHeight="1">
      <c r="A19" s="32"/>
      <c r="B19" s="33"/>
      <c r="C19" s="32"/>
      <c r="D19" s="32"/>
      <c r="E19" s="32"/>
      <c r="F19" s="32"/>
      <c r="G19" s="32"/>
      <c r="H19" s="32"/>
      <c r="I19" s="32"/>
      <c r="J19" s="32"/>
      <c r="K19" s="32"/>
      <c r="L19" s="42"/>
      <c r="S19" s="32"/>
      <c r="T19" s="32"/>
      <c r="U19" s="32"/>
      <c r="V19" s="32"/>
      <c r="W19" s="32"/>
      <c r="X19" s="32"/>
      <c r="Y19" s="32"/>
      <c r="Z19" s="32"/>
      <c r="AA19" s="32"/>
      <c r="AB19" s="32"/>
      <c r="AC19" s="32"/>
      <c r="AD19" s="32"/>
      <c r="AE19" s="32"/>
    </row>
    <row r="20" spans="1:31" s="2" customFormat="1" ht="12" customHeight="1">
      <c r="A20" s="32"/>
      <c r="B20" s="33"/>
      <c r="C20" s="32"/>
      <c r="D20" s="27" t="s">
        <v>28</v>
      </c>
      <c r="E20" s="32"/>
      <c r="F20" s="32"/>
      <c r="G20" s="32"/>
      <c r="H20" s="32"/>
      <c r="I20" s="27" t="s">
        <v>24</v>
      </c>
      <c r="J20" s="25" t="str">
        <f>IF('Rekapitulace stavby'!AN16="","",'Rekapitulace stavby'!AN16)</f>
        <v/>
      </c>
      <c r="K20" s="32"/>
      <c r="L20" s="42"/>
      <c r="S20" s="32"/>
      <c r="T20" s="32"/>
      <c r="U20" s="32"/>
      <c r="V20" s="32"/>
      <c r="W20" s="32"/>
      <c r="X20" s="32"/>
      <c r="Y20" s="32"/>
      <c r="Z20" s="32"/>
      <c r="AA20" s="32"/>
      <c r="AB20" s="32"/>
      <c r="AC20" s="32"/>
      <c r="AD20" s="32"/>
      <c r="AE20" s="32"/>
    </row>
    <row r="21" spans="1:31" s="2" customFormat="1" ht="18" customHeight="1">
      <c r="A21" s="32"/>
      <c r="B21" s="33"/>
      <c r="C21" s="32"/>
      <c r="D21" s="32"/>
      <c r="E21" s="25" t="str">
        <f>IF('Rekapitulace stavby'!E17="","",'Rekapitulace stavby'!E17)</f>
        <v xml:space="preserve"> </v>
      </c>
      <c r="F21" s="32"/>
      <c r="G21" s="32"/>
      <c r="H21" s="32"/>
      <c r="I21" s="27" t="s">
        <v>25</v>
      </c>
      <c r="J21" s="25" t="str">
        <f>IF('Rekapitulace stavby'!AN17="","",'Rekapitulace stavby'!AN17)</f>
        <v/>
      </c>
      <c r="K21" s="32"/>
      <c r="L21" s="42"/>
      <c r="S21" s="32"/>
      <c r="T21" s="32"/>
      <c r="U21" s="32"/>
      <c r="V21" s="32"/>
      <c r="W21" s="32"/>
      <c r="X21" s="32"/>
      <c r="Y21" s="32"/>
      <c r="Z21" s="32"/>
      <c r="AA21" s="32"/>
      <c r="AB21" s="32"/>
      <c r="AC21" s="32"/>
      <c r="AD21" s="32"/>
      <c r="AE21" s="32"/>
    </row>
    <row r="22" spans="1:31" s="2" customFormat="1" ht="6.95" customHeight="1">
      <c r="A22" s="32"/>
      <c r="B22" s="33"/>
      <c r="C22" s="32"/>
      <c r="D22" s="32"/>
      <c r="E22" s="32"/>
      <c r="F22" s="32"/>
      <c r="G22" s="32"/>
      <c r="H22" s="32"/>
      <c r="I22" s="32"/>
      <c r="J22" s="32"/>
      <c r="K22" s="32"/>
      <c r="L22" s="42"/>
      <c r="S22" s="32"/>
      <c r="T22" s="32"/>
      <c r="U22" s="32"/>
      <c r="V22" s="32"/>
      <c r="W22" s="32"/>
      <c r="X22" s="32"/>
      <c r="Y22" s="32"/>
      <c r="Z22" s="32"/>
      <c r="AA22" s="32"/>
      <c r="AB22" s="32"/>
      <c r="AC22" s="32"/>
      <c r="AD22" s="32"/>
      <c r="AE22" s="32"/>
    </row>
    <row r="23" spans="1:31" s="2" customFormat="1" ht="12" customHeight="1">
      <c r="A23" s="32"/>
      <c r="B23" s="33"/>
      <c r="C23" s="32"/>
      <c r="D23" s="27" t="s">
        <v>30</v>
      </c>
      <c r="E23" s="32"/>
      <c r="F23" s="32"/>
      <c r="G23" s="32"/>
      <c r="H23" s="32"/>
      <c r="I23" s="27" t="s">
        <v>24</v>
      </c>
      <c r="J23" s="25" t="str">
        <f>IF('Rekapitulace stavby'!AN19="","",'Rekapitulace stavby'!AN19)</f>
        <v/>
      </c>
      <c r="K23" s="32"/>
      <c r="L23" s="42"/>
      <c r="S23" s="32"/>
      <c r="T23" s="32"/>
      <c r="U23" s="32"/>
      <c r="V23" s="32"/>
      <c r="W23" s="32"/>
      <c r="X23" s="32"/>
      <c r="Y23" s="32"/>
      <c r="Z23" s="32"/>
      <c r="AA23" s="32"/>
      <c r="AB23" s="32"/>
      <c r="AC23" s="32"/>
      <c r="AD23" s="32"/>
      <c r="AE23" s="32"/>
    </row>
    <row r="24" spans="1:31" s="2" customFormat="1" ht="18" customHeight="1">
      <c r="A24" s="32"/>
      <c r="B24" s="33"/>
      <c r="C24" s="32"/>
      <c r="D24" s="32"/>
      <c r="E24" s="25" t="str">
        <f>IF('Rekapitulace stavby'!E20="","",'Rekapitulace stavby'!E20)</f>
        <v xml:space="preserve"> </v>
      </c>
      <c r="F24" s="32"/>
      <c r="G24" s="32"/>
      <c r="H24" s="32"/>
      <c r="I24" s="27" t="s">
        <v>25</v>
      </c>
      <c r="J24" s="25" t="str">
        <f>IF('Rekapitulace stavby'!AN20="","",'Rekapitulace stavby'!AN20)</f>
        <v/>
      </c>
      <c r="K24" s="32"/>
      <c r="L24" s="42"/>
      <c r="S24" s="32"/>
      <c r="T24" s="32"/>
      <c r="U24" s="32"/>
      <c r="V24" s="32"/>
      <c r="W24" s="32"/>
      <c r="X24" s="32"/>
      <c r="Y24" s="32"/>
      <c r="Z24" s="32"/>
      <c r="AA24" s="32"/>
      <c r="AB24" s="32"/>
      <c r="AC24" s="32"/>
      <c r="AD24" s="32"/>
      <c r="AE24" s="32"/>
    </row>
    <row r="25" spans="1:31" s="2" customFormat="1" ht="6.95" customHeight="1">
      <c r="A25" s="32"/>
      <c r="B25" s="33"/>
      <c r="C25" s="32"/>
      <c r="D25" s="32"/>
      <c r="E25" s="32"/>
      <c r="F25" s="32"/>
      <c r="G25" s="32"/>
      <c r="H25" s="32"/>
      <c r="I25" s="32"/>
      <c r="J25" s="32"/>
      <c r="K25" s="32"/>
      <c r="L25" s="42"/>
      <c r="S25" s="32"/>
      <c r="T25" s="32"/>
      <c r="U25" s="32"/>
      <c r="V25" s="32"/>
      <c r="W25" s="32"/>
      <c r="X25" s="32"/>
      <c r="Y25" s="32"/>
      <c r="Z25" s="32"/>
      <c r="AA25" s="32"/>
      <c r="AB25" s="32"/>
      <c r="AC25" s="32"/>
      <c r="AD25" s="32"/>
      <c r="AE25" s="32"/>
    </row>
    <row r="26" spans="1:31" s="2" customFormat="1" ht="12" customHeight="1">
      <c r="A26" s="32"/>
      <c r="B26" s="33"/>
      <c r="C26" s="32"/>
      <c r="D26" s="27" t="s">
        <v>31</v>
      </c>
      <c r="E26" s="32"/>
      <c r="F26" s="32"/>
      <c r="G26" s="32"/>
      <c r="H26" s="32"/>
      <c r="I26" s="32"/>
      <c r="J26" s="32"/>
      <c r="K26" s="32"/>
      <c r="L26" s="42"/>
      <c r="S26" s="32"/>
      <c r="T26" s="32"/>
      <c r="U26" s="32"/>
      <c r="V26" s="32"/>
      <c r="W26" s="32"/>
      <c r="X26" s="32"/>
      <c r="Y26" s="32"/>
      <c r="Z26" s="32"/>
      <c r="AA26" s="32"/>
      <c r="AB26" s="32"/>
      <c r="AC26" s="32"/>
      <c r="AD26" s="32"/>
      <c r="AE26" s="32"/>
    </row>
    <row r="27" spans="1:31" s="8" customFormat="1" ht="16.5" customHeight="1">
      <c r="A27" s="94"/>
      <c r="B27" s="95"/>
      <c r="C27" s="94"/>
      <c r="D27" s="94"/>
      <c r="E27" s="229" t="s">
        <v>1</v>
      </c>
      <c r="F27" s="229"/>
      <c r="G27" s="229"/>
      <c r="H27" s="229"/>
      <c r="I27" s="94"/>
      <c r="J27" s="94"/>
      <c r="K27" s="94"/>
      <c r="L27" s="96"/>
      <c r="S27" s="94"/>
      <c r="T27" s="94"/>
      <c r="U27" s="94"/>
      <c r="V27" s="94"/>
      <c r="W27" s="94"/>
      <c r="X27" s="94"/>
      <c r="Y27" s="94"/>
      <c r="Z27" s="94"/>
      <c r="AA27" s="94"/>
      <c r="AB27" s="94"/>
      <c r="AC27" s="94"/>
      <c r="AD27" s="94"/>
      <c r="AE27" s="94"/>
    </row>
    <row r="28" spans="1:31" s="2" customFormat="1" ht="6.95" customHeight="1">
      <c r="A28" s="32"/>
      <c r="B28" s="33"/>
      <c r="C28" s="32"/>
      <c r="D28" s="32"/>
      <c r="E28" s="32"/>
      <c r="F28" s="32"/>
      <c r="G28" s="32"/>
      <c r="H28" s="32"/>
      <c r="I28" s="32"/>
      <c r="J28" s="32"/>
      <c r="K28" s="32"/>
      <c r="L28" s="42"/>
      <c r="S28" s="32"/>
      <c r="T28" s="32"/>
      <c r="U28" s="32"/>
      <c r="V28" s="32"/>
      <c r="W28" s="32"/>
      <c r="X28" s="32"/>
      <c r="Y28" s="32"/>
      <c r="Z28" s="32"/>
      <c r="AA28" s="32"/>
      <c r="AB28" s="32"/>
      <c r="AC28" s="32"/>
      <c r="AD28" s="32"/>
      <c r="AE28" s="32"/>
    </row>
    <row r="29" spans="1:31" s="2" customFormat="1" ht="6.95" customHeight="1">
      <c r="A29" s="32"/>
      <c r="B29" s="33"/>
      <c r="C29" s="32"/>
      <c r="D29" s="66"/>
      <c r="E29" s="66"/>
      <c r="F29" s="66"/>
      <c r="G29" s="66"/>
      <c r="H29" s="66"/>
      <c r="I29" s="66"/>
      <c r="J29" s="66"/>
      <c r="K29" s="66"/>
      <c r="L29" s="42"/>
      <c r="S29" s="32"/>
      <c r="T29" s="32"/>
      <c r="U29" s="32"/>
      <c r="V29" s="32"/>
      <c r="W29" s="32"/>
      <c r="X29" s="32"/>
      <c r="Y29" s="32"/>
      <c r="Z29" s="32"/>
      <c r="AA29" s="32"/>
      <c r="AB29" s="32"/>
      <c r="AC29" s="32"/>
      <c r="AD29" s="32"/>
      <c r="AE29" s="32"/>
    </row>
    <row r="30" spans="1:31" s="2" customFormat="1" ht="25.35" customHeight="1">
      <c r="A30" s="32"/>
      <c r="B30" s="33"/>
      <c r="C30" s="32"/>
      <c r="D30" s="97" t="s">
        <v>32</v>
      </c>
      <c r="E30" s="32"/>
      <c r="F30" s="32"/>
      <c r="G30" s="32"/>
      <c r="H30" s="32"/>
      <c r="I30" s="32"/>
      <c r="J30" s="71">
        <f>ROUND(J118,2)</f>
        <v>0</v>
      </c>
      <c r="K30" s="32"/>
      <c r="L30" s="42"/>
      <c r="S30" s="32"/>
      <c r="T30" s="32"/>
      <c r="U30" s="32"/>
      <c r="V30" s="32"/>
      <c r="W30" s="32"/>
      <c r="X30" s="32"/>
      <c r="Y30" s="32"/>
      <c r="Z30" s="32"/>
      <c r="AA30" s="32"/>
      <c r="AB30" s="32"/>
      <c r="AC30" s="32"/>
      <c r="AD30" s="32"/>
      <c r="AE30" s="32"/>
    </row>
    <row r="31" spans="1:31" s="2" customFormat="1" ht="6.95" customHeight="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14.45" customHeight="1">
      <c r="A32" s="32"/>
      <c r="B32" s="33"/>
      <c r="C32" s="32"/>
      <c r="D32" s="32"/>
      <c r="E32" s="32"/>
      <c r="F32" s="36" t="s">
        <v>34</v>
      </c>
      <c r="G32" s="32"/>
      <c r="H32" s="32"/>
      <c r="I32" s="36" t="s">
        <v>33</v>
      </c>
      <c r="J32" s="36" t="s">
        <v>35</v>
      </c>
      <c r="K32" s="32"/>
      <c r="L32" s="42"/>
      <c r="S32" s="32"/>
      <c r="T32" s="32"/>
      <c r="U32" s="32"/>
      <c r="V32" s="32"/>
      <c r="W32" s="32"/>
      <c r="X32" s="32"/>
      <c r="Y32" s="32"/>
      <c r="Z32" s="32"/>
      <c r="AA32" s="32"/>
      <c r="AB32" s="32"/>
      <c r="AC32" s="32"/>
      <c r="AD32" s="32"/>
      <c r="AE32" s="32"/>
    </row>
    <row r="33" spans="1:31" s="2" customFormat="1" ht="14.45" customHeight="1">
      <c r="A33" s="32"/>
      <c r="B33" s="33"/>
      <c r="C33" s="32"/>
      <c r="D33" s="98" t="s">
        <v>36</v>
      </c>
      <c r="E33" s="27" t="s">
        <v>37</v>
      </c>
      <c r="F33" s="99">
        <f>ROUND((SUM(BE118:BE151)),2)</f>
        <v>0</v>
      </c>
      <c r="G33" s="32"/>
      <c r="H33" s="32"/>
      <c r="I33" s="100">
        <v>0.21</v>
      </c>
      <c r="J33" s="99">
        <f>ROUND(((SUM(BE118:BE151))*I33),2)</f>
        <v>0</v>
      </c>
      <c r="K33" s="32"/>
      <c r="L33" s="42"/>
      <c r="S33" s="32"/>
      <c r="T33" s="32"/>
      <c r="U33" s="32"/>
      <c r="V33" s="32"/>
      <c r="W33" s="32"/>
      <c r="X33" s="32"/>
      <c r="Y33" s="32"/>
      <c r="Z33" s="32"/>
      <c r="AA33" s="32"/>
      <c r="AB33" s="32"/>
      <c r="AC33" s="32"/>
      <c r="AD33" s="32"/>
      <c r="AE33" s="32"/>
    </row>
    <row r="34" spans="1:31" s="2" customFormat="1" ht="14.45" customHeight="1">
      <c r="A34" s="32"/>
      <c r="B34" s="33"/>
      <c r="C34" s="32"/>
      <c r="D34" s="32"/>
      <c r="E34" s="27" t="s">
        <v>38</v>
      </c>
      <c r="F34" s="99">
        <f>ROUND((SUM(BF118:BF151)),2)</f>
        <v>0</v>
      </c>
      <c r="G34" s="32"/>
      <c r="H34" s="32"/>
      <c r="I34" s="100">
        <v>0.15</v>
      </c>
      <c r="J34" s="99">
        <f>ROUND(((SUM(BF118:BF151))*I34),2)</f>
        <v>0</v>
      </c>
      <c r="K34" s="32"/>
      <c r="L34" s="42"/>
      <c r="S34" s="32"/>
      <c r="T34" s="32"/>
      <c r="U34" s="32"/>
      <c r="V34" s="32"/>
      <c r="W34" s="32"/>
      <c r="X34" s="32"/>
      <c r="Y34" s="32"/>
      <c r="Z34" s="32"/>
      <c r="AA34" s="32"/>
      <c r="AB34" s="32"/>
      <c r="AC34" s="32"/>
      <c r="AD34" s="32"/>
      <c r="AE34" s="32"/>
    </row>
    <row r="35" spans="1:31" s="2" customFormat="1" ht="14.45" customHeight="1" hidden="1">
      <c r="A35" s="32"/>
      <c r="B35" s="33"/>
      <c r="C35" s="32"/>
      <c r="D35" s="32"/>
      <c r="E35" s="27" t="s">
        <v>39</v>
      </c>
      <c r="F35" s="99">
        <f>ROUND((SUM(BG118:BG151)),2)</f>
        <v>0</v>
      </c>
      <c r="G35" s="32"/>
      <c r="H35" s="32"/>
      <c r="I35" s="100">
        <v>0.21</v>
      </c>
      <c r="J35" s="99">
        <f>0</f>
        <v>0</v>
      </c>
      <c r="K35" s="32"/>
      <c r="L35" s="42"/>
      <c r="S35" s="32"/>
      <c r="T35" s="32"/>
      <c r="U35" s="32"/>
      <c r="V35" s="32"/>
      <c r="W35" s="32"/>
      <c r="X35" s="32"/>
      <c r="Y35" s="32"/>
      <c r="Z35" s="32"/>
      <c r="AA35" s="32"/>
      <c r="AB35" s="32"/>
      <c r="AC35" s="32"/>
      <c r="AD35" s="32"/>
      <c r="AE35" s="32"/>
    </row>
    <row r="36" spans="1:31" s="2" customFormat="1" ht="14.45" customHeight="1" hidden="1">
      <c r="A36" s="32"/>
      <c r="B36" s="33"/>
      <c r="C36" s="32"/>
      <c r="D36" s="32"/>
      <c r="E36" s="27" t="s">
        <v>40</v>
      </c>
      <c r="F36" s="99">
        <f>ROUND((SUM(BH118:BH151)),2)</f>
        <v>0</v>
      </c>
      <c r="G36" s="32"/>
      <c r="H36" s="32"/>
      <c r="I36" s="100">
        <v>0.15</v>
      </c>
      <c r="J36" s="99">
        <f>0</f>
        <v>0</v>
      </c>
      <c r="K36" s="32"/>
      <c r="L36" s="42"/>
      <c r="S36" s="32"/>
      <c r="T36" s="32"/>
      <c r="U36" s="32"/>
      <c r="V36" s="32"/>
      <c r="W36" s="32"/>
      <c r="X36" s="32"/>
      <c r="Y36" s="32"/>
      <c r="Z36" s="32"/>
      <c r="AA36" s="32"/>
      <c r="AB36" s="32"/>
      <c r="AC36" s="32"/>
      <c r="AD36" s="32"/>
      <c r="AE36" s="32"/>
    </row>
    <row r="37" spans="1:31" s="2" customFormat="1" ht="14.45" customHeight="1" hidden="1">
      <c r="A37" s="32"/>
      <c r="B37" s="33"/>
      <c r="C37" s="32"/>
      <c r="D37" s="32"/>
      <c r="E37" s="27" t="s">
        <v>41</v>
      </c>
      <c r="F37" s="99">
        <f>ROUND((SUM(BI118:BI151)),2)</f>
        <v>0</v>
      </c>
      <c r="G37" s="32"/>
      <c r="H37" s="32"/>
      <c r="I37" s="100">
        <v>0</v>
      </c>
      <c r="J37" s="99">
        <f>0</f>
        <v>0</v>
      </c>
      <c r="K37" s="32"/>
      <c r="L37" s="42"/>
      <c r="S37" s="32"/>
      <c r="T37" s="32"/>
      <c r="U37" s="32"/>
      <c r="V37" s="32"/>
      <c r="W37" s="32"/>
      <c r="X37" s="32"/>
      <c r="Y37" s="32"/>
      <c r="Z37" s="32"/>
      <c r="AA37" s="32"/>
      <c r="AB37" s="32"/>
      <c r="AC37" s="32"/>
      <c r="AD37" s="32"/>
      <c r="AE37" s="32"/>
    </row>
    <row r="38" spans="1:31" s="2" customFormat="1" ht="6.95" customHeight="1">
      <c r="A38" s="32"/>
      <c r="B38" s="33"/>
      <c r="C38" s="32"/>
      <c r="D38" s="32"/>
      <c r="E38" s="32"/>
      <c r="F38" s="32"/>
      <c r="G38" s="32"/>
      <c r="H38" s="32"/>
      <c r="I38" s="32"/>
      <c r="J38" s="32"/>
      <c r="K38" s="32"/>
      <c r="L38" s="42"/>
      <c r="S38" s="32"/>
      <c r="T38" s="32"/>
      <c r="U38" s="32"/>
      <c r="V38" s="32"/>
      <c r="W38" s="32"/>
      <c r="X38" s="32"/>
      <c r="Y38" s="32"/>
      <c r="Z38" s="32"/>
      <c r="AA38" s="32"/>
      <c r="AB38" s="32"/>
      <c r="AC38" s="32"/>
      <c r="AD38" s="32"/>
      <c r="AE38" s="32"/>
    </row>
    <row r="39" spans="1:31" s="2" customFormat="1" ht="25.35" customHeight="1">
      <c r="A39" s="32"/>
      <c r="B39" s="33"/>
      <c r="C39" s="101"/>
      <c r="D39" s="102" t="s">
        <v>42</v>
      </c>
      <c r="E39" s="60"/>
      <c r="F39" s="60"/>
      <c r="G39" s="103" t="s">
        <v>43</v>
      </c>
      <c r="H39" s="104" t="s">
        <v>44</v>
      </c>
      <c r="I39" s="60"/>
      <c r="J39" s="105">
        <f>SUM(J30:J37)</f>
        <v>0</v>
      </c>
      <c r="K39" s="106"/>
      <c r="L39" s="42"/>
      <c r="S39" s="32"/>
      <c r="T39" s="32"/>
      <c r="U39" s="32"/>
      <c r="V39" s="32"/>
      <c r="W39" s="32"/>
      <c r="X39" s="32"/>
      <c r="Y39" s="32"/>
      <c r="Z39" s="32"/>
      <c r="AA39" s="32"/>
      <c r="AB39" s="32"/>
      <c r="AC39" s="32"/>
      <c r="AD39" s="32"/>
      <c r="AE39" s="32"/>
    </row>
    <row r="40" spans="1:31" s="2" customFormat="1" ht="14.45" customHeight="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2:12" s="1" customFormat="1" ht="14.45" customHeight="1">
      <c r="B41" s="20"/>
      <c r="L41" s="20"/>
    </row>
    <row r="42" spans="2:12" s="1" customFormat="1" ht="14.45" customHeight="1">
      <c r="B42" s="20"/>
      <c r="L42" s="20"/>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42"/>
      <c r="D50" s="43" t="s">
        <v>45</v>
      </c>
      <c r="E50" s="44"/>
      <c r="F50" s="44"/>
      <c r="G50" s="43" t="s">
        <v>46</v>
      </c>
      <c r="H50" s="44"/>
      <c r="I50" s="44"/>
      <c r="J50" s="44"/>
      <c r="K50" s="44"/>
      <c r="L50" s="4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1:31" s="2" customFormat="1" ht="12">
      <c r="A61" s="32"/>
      <c r="B61" s="33"/>
      <c r="C61" s="32"/>
      <c r="D61" s="45" t="s">
        <v>47</v>
      </c>
      <c r="E61" s="35"/>
      <c r="F61" s="107" t="s">
        <v>48</v>
      </c>
      <c r="G61" s="45" t="s">
        <v>47</v>
      </c>
      <c r="H61" s="35"/>
      <c r="I61" s="35"/>
      <c r="J61" s="108" t="s">
        <v>48</v>
      </c>
      <c r="K61" s="35"/>
      <c r="L61" s="42"/>
      <c r="S61" s="32"/>
      <c r="T61" s="32"/>
      <c r="U61" s="32"/>
      <c r="V61" s="32"/>
      <c r="W61" s="32"/>
      <c r="X61" s="32"/>
      <c r="Y61" s="32"/>
      <c r="Z61" s="32"/>
      <c r="AA61" s="32"/>
      <c r="AB61" s="32"/>
      <c r="AC61" s="32"/>
      <c r="AD61" s="32"/>
      <c r="AE61" s="32"/>
    </row>
    <row r="62" spans="2:12" ht="11.25">
      <c r="B62" s="20"/>
      <c r="L62" s="20"/>
    </row>
    <row r="63" spans="2:12" ht="11.25">
      <c r="B63" s="20"/>
      <c r="L63" s="20"/>
    </row>
    <row r="64" spans="2:12" ht="11.25">
      <c r="B64" s="20"/>
      <c r="L64" s="20"/>
    </row>
    <row r="65" spans="1:31" s="2" customFormat="1" ht="12">
      <c r="A65" s="32"/>
      <c r="B65" s="33"/>
      <c r="C65" s="32"/>
      <c r="D65" s="43" t="s">
        <v>49</v>
      </c>
      <c r="E65" s="46"/>
      <c r="F65" s="46"/>
      <c r="G65" s="43" t="s">
        <v>50</v>
      </c>
      <c r="H65" s="46"/>
      <c r="I65" s="46"/>
      <c r="J65" s="46"/>
      <c r="K65" s="46"/>
      <c r="L65" s="42"/>
      <c r="S65" s="32"/>
      <c r="T65" s="32"/>
      <c r="U65" s="32"/>
      <c r="V65" s="32"/>
      <c r="W65" s="32"/>
      <c r="X65" s="32"/>
      <c r="Y65" s="32"/>
      <c r="Z65" s="32"/>
      <c r="AA65" s="32"/>
      <c r="AB65" s="32"/>
      <c r="AC65" s="32"/>
      <c r="AD65" s="32"/>
      <c r="AE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1:31" s="2" customFormat="1" ht="12">
      <c r="A76" s="32"/>
      <c r="B76" s="33"/>
      <c r="C76" s="32"/>
      <c r="D76" s="45" t="s">
        <v>47</v>
      </c>
      <c r="E76" s="35"/>
      <c r="F76" s="107" t="s">
        <v>48</v>
      </c>
      <c r="G76" s="45" t="s">
        <v>47</v>
      </c>
      <c r="H76" s="35"/>
      <c r="I76" s="35"/>
      <c r="J76" s="108" t="s">
        <v>48</v>
      </c>
      <c r="K76" s="35"/>
      <c r="L76" s="42"/>
      <c r="S76" s="32"/>
      <c r="T76" s="32"/>
      <c r="U76" s="32"/>
      <c r="V76" s="32"/>
      <c r="W76" s="32"/>
      <c r="X76" s="32"/>
      <c r="Y76" s="32"/>
      <c r="Z76" s="32"/>
      <c r="AA76" s="32"/>
      <c r="AB76" s="32"/>
      <c r="AC76" s="32"/>
      <c r="AD76" s="32"/>
      <c r="AE76" s="32"/>
    </row>
    <row r="77" spans="1:31" s="2" customFormat="1" ht="14.45" customHeight="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81" spans="1:31" s="2" customFormat="1" ht="6.95" customHeight="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5" customHeight="1">
      <c r="A82" s="32"/>
      <c r="B82" s="33"/>
      <c r="C82" s="21" t="s">
        <v>104</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5" customHeight="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16.5" customHeight="1">
      <c r="A85" s="32"/>
      <c r="B85" s="33"/>
      <c r="C85" s="32"/>
      <c r="D85" s="32"/>
      <c r="E85" s="241" t="str">
        <f>E7</f>
        <v>Oprava trati v úseku Luka nad Jihavou-Jihlava, II.etapa</v>
      </c>
      <c r="F85" s="242"/>
      <c r="G85" s="242"/>
      <c r="H85" s="242"/>
      <c r="I85" s="32"/>
      <c r="J85" s="32"/>
      <c r="K85" s="32"/>
      <c r="L85" s="42"/>
      <c r="S85" s="32"/>
      <c r="T85" s="32"/>
      <c r="U85" s="32"/>
      <c r="V85" s="32"/>
      <c r="W85" s="32"/>
      <c r="X85" s="32"/>
      <c r="Y85" s="32"/>
      <c r="Z85" s="32"/>
      <c r="AA85" s="32"/>
      <c r="AB85" s="32"/>
      <c r="AC85" s="32"/>
      <c r="AD85" s="32"/>
      <c r="AE85" s="32"/>
    </row>
    <row r="86" spans="1:31" s="2" customFormat="1" ht="12" customHeight="1">
      <c r="A86" s="32"/>
      <c r="B86" s="33"/>
      <c r="C86" s="27" t="s">
        <v>102</v>
      </c>
      <c r="D86" s="32"/>
      <c r="E86" s="32"/>
      <c r="F86" s="32"/>
      <c r="G86" s="32"/>
      <c r="H86" s="32"/>
      <c r="I86" s="32"/>
      <c r="J86" s="32"/>
      <c r="K86" s="32"/>
      <c r="L86" s="42"/>
      <c r="S86" s="32"/>
      <c r="T86" s="32"/>
      <c r="U86" s="32"/>
      <c r="V86" s="32"/>
      <c r="W86" s="32"/>
      <c r="X86" s="32"/>
      <c r="Y86" s="32"/>
      <c r="Z86" s="32"/>
      <c r="AA86" s="32"/>
      <c r="AB86" s="32"/>
      <c r="AC86" s="32"/>
      <c r="AD86" s="32"/>
      <c r="AE86" s="32"/>
    </row>
    <row r="87" spans="1:31" s="2" customFormat="1" ht="16.5" customHeight="1">
      <c r="A87" s="32"/>
      <c r="B87" s="33"/>
      <c r="C87" s="32"/>
      <c r="D87" s="32"/>
      <c r="E87" s="202" t="str">
        <f>E9</f>
        <v>2023-9-7 - PS 21-02-25 Ochrana sdělovacích zařízení</v>
      </c>
      <c r="F87" s="243"/>
      <c r="G87" s="243"/>
      <c r="H87" s="243"/>
      <c r="I87" s="32"/>
      <c r="J87" s="32"/>
      <c r="K87" s="32"/>
      <c r="L87" s="42"/>
      <c r="S87" s="32"/>
      <c r="T87" s="32"/>
      <c r="U87" s="32"/>
      <c r="V87" s="32"/>
      <c r="W87" s="32"/>
      <c r="X87" s="32"/>
      <c r="Y87" s="32"/>
      <c r="Z87" s="32"/>
      <c r="AA87" s="32"/>
      <c r="AB87" s="32"/>
      <c r="AC87" s="32"/>
      <c r="AD87" s="32"/>
      <c r="AE87" s="32"/>
    </row>
    <row r="88" spans="1:31" s="2" customFormat="1" ht="6.95" customHeight="1">
      <c r="A88" s="32"/>
      <c r="B88" s="33"/>
      <c r="C88" s="32"/>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12" customHeight="1">
      <c r="A89" s="32"/>
      <c r="B89" s="33"/>
      <c r="C89" s="27" t="s">
        <v>20</v>
      </c>
      <c r="D89" s="32"/>
      <c r="E89" s="32"/>
      <c r="F89" s="25" t="str">
        <f>F12</f>
        <v xml:space="preserve"> </v>
      </c>
      <c r="G89" s="32"/>
      <c r="H89" s="32"/>
      <c r="I89" s="27" t="s">
        <v>22</v>
      </c>
      <c r="J89" s="55" t="str">
        <f>IF(J12="","",J12)</f>
        <v>Vyplň údaj</v>
      </c>
      <c r="K89" s="32"/>
      <c r="L89" s="42"/>
      <c r="S89" s="32"/>
      <c r="T89" s="32"/>
      <c r="U89" s="32"/>
      <c r="V89" s="32"/>
      <c r="W89" s="32"/>
      <c r="X89" s="32"/>
      <c r="Y89" s="32"/>
      <c r="Z89" s="32"/>
      <c r="AA89" s="32"/>
      <c r="AB89" s="32"/>
      <c r="AC89" s="32"/>
      <c r="AD89" s="32"/>
      <c r="AE89" s="32"/>
    </row>
    <row r="90" spans="1:31" s="2" customFormat="1" ht="6.95" customHeight="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15.2" customHeight="1">
      <c r="A91" s="32"/>
      <c r="B91" s="33"/>
      <c r="C91" s="27" t="s">
        <v>23</v>
      </c>
      <c r="D91" s="32"/>
      <c r="E91" s="32"/>
      <c r="F91" s="25" t="str">
        <f>E15</f>
        <v xml:space="preserve"> </v>
      </c>
      <c r="G91" s="32"/>
      <c r="H91" s="32"/>
      <c r="I91" s="27" t="s">
        <v>28</v>
      </c>
      <c r="J91" s="30" t="str">
        <f>E21</f>
        <v xml:space="preserve"> </v>
      </c>
      <c r="K91" s="32"/>
      <c r="L91" s="42"/>
      <c r="S91" s="32"/>
      <c r="T91" s="32"/>
      <c r="U91" s="32"/>
      <c r="V91" s="32"/>
      <c r="W91" s="32"/>
      <c r="X91" s="32"/>
      <c r="Y91" s="32"/>
      <c r="Z91" s="32"/>
      <c r="AA91" s="32"/>
      <c r="AB91" s="32"/>
      <c r="AC91" s="32"/>
      <c r="AD91" s="32"/>
      <c r="AE91" s="32"/>
    </row>
    <row r="92" spans="1:31" s="2" customFormat="1" ht="15.2" customHeight="1">
      <c r="A92" s="32"/>
      <c r="B92" s="33"/>
      <c r="C92" s="27" t="s">
        <v>26</v>
      </c>
      <c r="D92" s="32"/>
      <c r="E92" s="32"/>
      <c r="F92" s="25" t="str">
        <f>IF(E18="","",E18)</f>
        <v>Vyplň údaj</v>
      </c>
      <c r="G92" s="32"/>
      <c r="H92" s="32"/>
      <c r="I92" s="27" t="s">
        <v>30</v>
      </c>
      <c r="J92" s="30" t="str">
        <f>E24</f>
        <v xml:space="preserve"> </v>
      </c>
      <c r="K92" s="32"/>
      <c r="L92" s="42"/>
      <c r="S92" s="32"/>
      <c r="T92" s="32"/>
      <c r="U92" s="32"/>
      <c r="V92" s="32"/>
      <c r="W92" s="32"/>
      <c r="X92" s="32"/>
      <c r="Y92" s="32"/>
      <c r="Z92" s="32"/>
      <c r="AA92" s="32"/>
      <c r="AB92" s="32"/>
      <c r="AC92" s="32"/>
      <c r="AD92" s="32"/>
      <c r="AE92" s="32"/>
    </row>
    <row r="93" spans="1:31" s="2" customFormat="1" ht="10.35" customHeight="1">
      <c r="A93" s="32"/>
      <c r="B93" s="33"/>
      <c r="C93" s="32"/>
      <c r="D93" s="32"/>
      <c r="E93" s="32"/>
      <c r="F93" s="32"/>
      <c r="G93" s="32"/>
      <c r="H93" s="32"/>
      <c r="I93" s="32"/>
      <c r="J93" s="32"/>
      <c r="K93" s="32"/>
      <c r="L93" s="42"/>
      <c r="S93" s="32"/>
      <c r="T93" s="32"/>
      <c r="U93" s="32"/>
      <c r="V93" s="32"/>
      <c r="W93" s="32"/>
      <c r="X93" s="32"/>
      <c r="Y93" s="32"/>
      <c r="Z93" s="32"/>
      <c r="AA93" s="32"/>
      <c r="AB93" s="32"/>
      <c r="AC93" s="32"/>
      <c r="AD93" s="32"/>
      <c r="AE93" s="32"/>
    </row>
    <row r="94" spans="1:31" s="2" customFormat="1" ht="29.25" customHeight="1">
      <c r="A94" s="32"/>
      <c r="B94" s="33"/>
      <c r="C94" s="109" t="s">
        <v>105</v>
      </c>
      <c r="D94" s="101"/>
      <c r="E94" s="101"/>
      <c r="F94" s="101"/>
      <c r="G94" s="101"/>
      <c r="H94" s="101"/>
      <c r="I94" s="101"/>
      <c r="J94" s="110" t="s">
        <v>106</v>
      </c>
      <c r="K94" s="101"/>
      <c r="L94" s="42"/>
      <c r="S94" s="32"/>
      <c r="T94" s="32"/>
      <c r="U94" s="32"/>
      <c r="V94" s="32"/>
      <c r="W94" s="32"/>
      <c r="X94" s="32"/>
      <c r="Y94" s="32"/>
      <c r="Z94" s="32"/>
      <c r="AA94" s="32"/>
      <c r="AB94" s="32"/>
      <c r="AC94" s="32"/>
      <c r="AD94" s="32"/>
      <c r="AE94" s="32"/>
    </row>
    <row r="95" spans="1:31" s="2" customFormat="1" ht="10.35" customHeight="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47" s="2" customFormat="1" ht="22.9" customHeight="1">
      <c r="A96" s="32"/>
      <c r="B96" s="33"/>
      <c r="C96" s="111" t="s">
        <v>107</v>
      </c>
      <c r="D96" s="32"/>
      <c r="E96" s="32"/>
      <c r="F96" s="32"/>
      <c r="G96" s="32"/>
      <c r="H96" s="32"/>
      <c r="I96" s="32"/>
      <c r="J96" s="71">
        <f>J118</f>
        <v>0</v>
      </c>
      <c r="K96" s="32"/>
      <c r="L96" s="42"/>
      <c r="S96" s="32"/>
      <c r="T96" s="32"/>
      <c r="U96" s="32"/>
      <c r="V96" s="32"/>
      <c r="W96" s="32"/>
      <c r="X96" s="32"/>
      <c r="Y96" s="32"/>
      <c r="Z96" s="32"/>
      <c r="AA96" s="32"/>
      <c r="AB96" s="32"/>
      <c r="AC96" s="32"/>
      <c r="AD96" s="32"/>
      <c r="AE96" s="32"/>
      <c r="AU96" s="17" t="s">
        <v>108</v>
      </c>
    </row>
    <row r="97" spans="2:12" s="9" customFormat="1" ht="24.95" customHeight="1">
      <c r="B97" s="112"/>
      <c r="D97" s="113" t="s">
        <v>879</v>
      </c>
      <c r="E97" s="114"/>
      <c r="F97" s="114"/>
      <c r="G97" s="114"/>
      <c r="H97" s="114"/>
      <c r="I97" s="114"/>
      <c r="J97" s="115">
        <f>J119</f>
        <v>0</v>
      </c>
      <c r="L97" s="112"/>
    </row>
    <row r="98" spans="2:12" s="9" customFormat="1" ht="24.95" customHeight="1">
      <c r="B98" s="112"/>
      <c r="D98" s="113" t="s">
        <v>880</v>
      </c>
      <c r="E98" s="114"/>
      <c r="F98" s="114"/>
      <c r="G98" s="114"/>
      <c r="H98" s="114"/>
      <c r="I98" s="114"/>
      <c r="J98" s="115">
        <f>J147</f>
        <v>0</v>
      </c>
      <c r="L98" s="112"/>
    </row>
    <row r="99" spans="1:31" s="2" customFormat="1" ht="21.75" customHeight="1">
      <c r="A99" s="32"/>
      <c r="B99" s="33"/>
      <c r="C99" s="32"/>
      <c r="D99" s="32"/>
      <c r="E99" s="32"/>
      <c r="F99" s="32"/>
      <c r="G99" s="32"/>
      <c r="H99" s="32"/>
      <c r="I99" s="32"/>
      <c r="J99" s="32"/>
      <c r="K99" s="32"/>
      <c r="L99" s="42"/>
      <c r="S99" s="32"/>
      <c r="T99" s="32"/>
      <c r="U99" s="32"/>
      <c r="V99" s="32"/>
      <c r="W99" s="32"/>
      <c r="X99" s="32"/>
      <c r="Y99" s="32"/>
      <c r="Z99" s="32"/>
      <c r="AA99" s="32"/>
      <c r="AB99" s="32"/>
      <c r="AC99" s="32"/>
      <c r="AD99" s="32"/>
      <c r="AE99" s="32"/>
    </row>
    <row r="100" spans="1:31" s="2" customFormat="1" ht="6.95" customHeight="1">
      <c r="A100" s="32"/>
      <c r="B100" s="47"/>
      <c r="C100" s="48"/>
      <c r="D100" s="48"/>
      <c r="E100" s="48"/>
      <c r="F100" s="48"/>
      <c r="G100" s="48"/>
      <c r="H100" s="48"/>
      <c r="I100" s="48"/>
      <c r="J100" s="48"/>
      <c r="K100" s="48"/>
      <c r="L100" s="42"/>
      <c r="S100" s="32"/>
      <c r="T100" s="32"/>
      <c r="U100" s="32"/>
      <c r="V100" s="32"/>
      <c r="W100" s="32"/>
      <c r="X100" s="32"/>
      <c r="Y100" s="32"/>
      <c r="Z100" s="32"/>
      <c r="AA100" s="32"/>
      <c r="AB100" s="32"/>
      <c r="AC100" s="32"/>
      <c r="AD100" s="32"/>
      <c r="AE100" s="32"/>
    </row>
    <row r="104" spans="1:31" s="2" customFormat="1" ht="6.95" customHeight="1">
      <c r="A104" s="32"/>
      <c r="B104" s="49"/>
      <c r="C104" s="50"/>
      <c r="D104" s="50"/>
      <c r="E104" s="50"/>
      <c r="F104" s="50"/>
      <c r="G104" s="50"/>
      <c r="H104" s="50"/>
      <c r="I104" s="50"/>
      <c r="J104" s="50"/>
      <c r="K104" s="50"/>
      <c r="L104" s="42"/>
      <c r="S104" s="32"/>
      <c r="T104" s="32"/>
      <c r="U104" s="32"/>
      <c r="V104" s="32"/>
      <c r="W104" s="32"/>
      <c r="X104" s="32"/>
      <c r="Y104" s="32"/>
      <c r="Z104" s="32"/>
      <c r="AA104" s="32"/>
      <c r="AB104" s="32"/>
      <c r="AC104" s="32"/>
      <c r="AD104" s="32"/>
      <c r="AE104" s="32"/>
    </row>
    <row r="105" spans="1:31" s="2" customFormat="1" ht="24.95" customHeight="1">
      <c r="A105" s="32"/>
      <c r="B105" s="33"/>
      <c r="C105" s="21" t="s">
        <v>113</v>
      </c>
      <c r="D105" s="32"/>
      <c r="E105" s="32"/>
      <c r="F105" s="32"/>
      <c r="G105" s="32"/>
      <c r="H105" s="32"/>
      <c r="I105" s="32"/>
      <c r="J105" s="32"/>
      <c r="K105" s="32"/>
      <c r="L105" s="42"/>
      <c r="S105" s="32"/>
      <c r="T105" s="32"/>
      <c r="U105" s="32"/>
      <c r="V105" s="32"/>
      <c r="W105" s="32"/>
      <c r="X105" s="32"/>
      <c r="Y105" s="32"/>
      <c r="Z105" s="32"/>
      <c r="AA105" s="32"/>
      <c r="AB105" s="32"/>
      <c r="AC105" s="32"/>
      <c r="AD105" s="32"/>
      <c r="AE105" s="32"/>
    </row>
    <row r="106" spans="1:31" s="2" customFormat="1" ht="6.95" customHeight="1">
      <c r="A106" s="32"/>
      <c r="B106" s="33"/>
      <c r="C106" s="32"/>
      <c r="D106" s="32"/>
      <c r="E106" s="32"/>
      <c r="F106" s="32"/>
      <c r="G106" s="32"/>
      <c r="H106" s="32"/>
      <c r="I106" s="32"/>
      <c r="J106" s="32"/>
      <c r="K106" s="32"/>
      <c r="L106" s="42"/>
      <c r="S106" s="32"/>
      <c r="T106" s="32"/>
      <c r="U106" s="32"/>
      <c r="V106" s="32"/>
      <c r="W106" s="32"/>
      <c r="X106" s="32"/>
      <c r="Y106" s="32"/>
      <c r="Z106" s="32"/>
      <c r="AA106" s="32"/>
      <c r="AB106" s="32"/>
      <c r="AC106" s="32"/>
      <c r="AD106" s="32"/>
      <c r="AE106" s="32"/>
    </row>
    <row r="107" spans="1:31" s="2" customFormat="1" ht="12" customHeight="1">
      <c r="A107" s="32"/>
      <c r="B107" s="33"/>
      <c r="C107" s="27" t="s">
        <v>16</v>
      </c>
      <c r="D107" s="32"/>
      <c r="E107" s="32"/>
      <c r="F107" s="32"/>
      <c r="G107" s="32"/>
      <c r="H107" s="32"/>
      <c r="I107" s="32"/>
      <c r="J107" s="32"/>
      <c r="K107" s="32"/>
      <c r="L107" s="42"/>
      <c r="S107" s="32"/>
      <c r="T107" s="32"/>
      <c r="U107" s="32"/>
      <c r="V107" s="32"/>
      <c r="W107" s="32"/>
      <c r="X107" s="32"/>
      <c r="Y107" s="32"/>
      <c r="Z107" s="32"/>
      <c r="AA107" s="32"/>
      <c r="AB107" s="32"/>
      <c r="AC107" s="32"/>
      <c r="AD107" s="32"/>
      <c r="AE107" s="32"/>
    </row>
    <row r="108" spans="1:31" s="2" customFormat="1" ht="16.5" customHeight="1">
      <c r="A108" s="32"/>
      <c r="B108" s="33"/>
      <c r="C108" s="32"/>
      <c r="D108" s="32"/>
      <c r="E108" s="241" t="str">
        <f>E7</f>
        <v>Oprava trati v úseku Luka nad Jihavou-Jihlava, II.etapa</v>
      </c>
      <c r="F108" s="242"/>
      <c r="G108" s="242"/>
      <c r="H108" s="242"/>
      <c r="I108" s="32"/>
      <c r="J108" s="32"/>
      <c r="K108" s="32"/>
      <c r="L108" s="42"/>
      <c r="S108" s="32"/>
      <c r="T108" s="32"/>
      <c r="U108" s="32"/>
      <c r="V108" s="32"/>
      <c r="W108" s="32"/>
      <c r="X108" s="32"/>
      <c r="Y108" s="32"/>
      <c r="Z108" s="32"/>
      <c r="AA108" s="32"/>
      <c r="AB108" s="32"/>
      <c r="AC108" s="32"/>
      <c r="AD108" s="32"/>
      <c r="AE108" s="32"/>
    </row>
    <row r="109" spans="1:31" s="2" customFormat="1" ht="12" customHeight="1">
      <c r="A109" s="32"/>
      <c r="B109" s="33"/>
      <c r="C109" s="27" t="s">
        <v>102</v>
      </c>
      <c r="D109" s="32"/>
      <c r="E109" s="32"/>
      <c r="F109" s="32"/>
      <c r="G109" s="32"/>
      <c r="H109" s="32"/>
      <c r="I109" s="32"/>
      <c r="J109" s="32"/>
      <c r="K109" s="32"/>
      <c r="L109" s="42"/>
      <c r="S109" s="32"/>
      <c r="T109" s="32"/>
      <c r="U109" s="32"/>
      <c r="V109" s="32"/>
      <c r="W109" s="32"/>
      <c r="X109" s="32"/>
      <c r="Y109" s="32"/>
      <c r="Z109" s="32"/>
      <c r="AA109" s="32"/>
      <c r="AB109" s="32"/>
      <c r="AC109" s="32"/>
      <c r="AD109" s="32"/>
      <c r="AE109" s="32"/>
    </row>
    <row r="110" spans="1:31" s="2" customFormat="1" ht="16.5" customHeight="1">
      <c r="A110" s="32"/>
      <c r="B110" s="33"/>
      <c r="C110" s="32"/>
      <c r="D110" s="32"/>
      <c r="E110" s="202" t="str">
        <f>E9</f>
        <v>2023-9-7 - PS 21-02-25 Ochrana sdělovacích zařízení</v>
      </c>
      <c r="F110" s="243"/>
      <c r="G110" s="243"/>
      <c r="H110" s="243"/>
      <c r="I110" s="32"/>
      <c r="J110" s="32"/>
      <c r="K110" s="32"/>
      <c r="L110" s="42"/>
      <c r="S110" s="32"/>
      <c r="T110" s="32"/>
      <c r="U110" s="32"/>
      <c r="V110" s="32"/>
      <c r="W110" s="32"/>
      <c r="X110" s="32"/>
      <c r="Y110" s="32"/>
      <c r="Z110" s="32"/>
      <c r="AA110" s="32"/>
      <c r="AB110" s="32"/>
      <c r="AC110" s="32"/>
      <c r="AD110" s="32"/>
      <c r="AE110" s="32"/>
    </row>
    <row r="111" spans="1:31" s="2" customFormat="1" ht="6.95" customHeight="1">
      <c r="A111" s="32"/>
      <c r="B111" s="33"/>
      <c r="C111" s="32"/>
      <c r="D111" s="32"/>
      <c r="E111" s="32"/>
      <c r="F111" s="32"/>
      <c r="G111" s="32"/>
      <c r="H111" s="32"/>
      <c r="I111" s="32"/>
      <c r="J111" s="32"/>
      <c r="K111" s="32"/>
      <c r="L111" s="42"/>
      <c r="S111" s="32"/>
      <c r="T111" s="32"/>
      <c r="U111" s="32"/>
      <c r="V111" s="32"/>
      <c r="W111" s="32"/>
      <c r="X111" s="32"/>
      <c r="Y111" s="32"/>
      <c r="Z111" s="32"/>
      <c r="AA111" s="32"/>
      <c r="AB111" s="32"/>
      <c r="AC111" s="32"/>
      <c r="AD111" s="32"/>
      <c r="AE111" s="32"/>
    </row>
    <row r="112" spans="1:31" s="2" customFormat="1" ht="12" customHeight="1">
      <c r="A112" s="32"/>
      <c r="B112" s="33"/>
      <c r="C112" s="27" t="s">
        <v>20</v>
      </c>
      <c r="D112" s="32"/>
      <c r="E112" s="32"/>
      <c r="F112" s="25" t="str">
        <f>F12</f>
        <v xml:space="preserve"> </v>
      </c>
      <c r="G112" s="32"/>
      <c r="H112" s="32"/>
      <c r="I112" s="27" t="s">
        <v>22</v>
      </c>
      <c r="J112" s="55" t="str">
        <f>IF(J12="","",J12)</f>
        <v>Vyplň údaj</v>
      </c>
      <c r="K112" s="32"/>
      <c r="L112" s="42"/>
      <c r="S112" s="32"/>
      <c r="T112" s="32"/>
      <c r="U112" s="32"/>
      <c r="V112" s="32"/>
      <c r="W112" s="32"/>
      <c r="X112" s="32"/>
      <c r="Y112" s="32"/>
      <c r="Z112" s="32"/>
      <c r="AA112" s="32"/>
      <c r="AB112" s="32"/>
      <c r="AC112" s="32"/>
      <c r="AD112" s="32"/>
      <c r="AE112" s="32"/>
    </row>
    <row r="113" spans="1:31" s="2" customFormat="1" ht="6.95" customHeight="1">
      <c r="A113" s="32"/>
      <c r="B113" s="33"/>
      <c r="C113" s="32"/>
      <c r="D113" s="32"/>
      <c r="E113" s="32"/>
      <c r="F113" s="32"/>
      <c r="G113" s="32"/>
      <c r="H113" s="32"/>
      <c r="I113" s="32"/>
      <c r="J113" s="32"/>
      <c r="K113" s="32"/>
      <c r="L113" s="42"/>
      <c r="S113" s="32"/>
      <c r="T113" s="32"/>
      <c r="U113" s="32"/>
      <c r="V113" s="32"/>
      <c r="W113" s="32"/>
      <c r="X113" s="32"/>
      <c r="Y113" s="32"/>
      <c r="Z113" s="32"/>
      <c r="AA113" s="32"/>
      <c r="AB113" s="32"/>
      <c r="AC113" s="32"/>
      <c r="AD113" s="32"/>
      <c r="AE113" s="32"/>
    </row>
    <row r="114" spans="1:31" s="2" customFormat="1" ht="15.2" customHeight="1">
      <c r="A114" s="32"/>
      <c r="B114" s="33"/>
      <c r="C114" s="27" t="s">
        <v>23</v>
      </c>
      <c r="D114" s="32"/>
      <c r="E114" s="32"/>
      <c r="F114" s="25" t="str">
        <f>E15</f>
        <v xml:space="preserve"> </v>
      </c>
      <c r="G114" s="32"/>
      <c r="H114" s="32"/>
      <c r="I114" s="27" t="s">
        <v>28</v>
      </c>
      <c r="J114" s="30" t="str">
        <f>E21</f>
        <v xml:space="preserve"> </v>
      </c>
      <c r="K114" s="32"/>
      <c r="L114" s="42"/>
      <c r="S114" s="32"/>
      <c r="T114" s="32"/>
      <c r="U114" s="32"/>
      <c r="V114" s="32"/>
      <c r="W114" s="32"/>
      <c r="X114" s="32"/>
      <c r="Y114" s="32"/>
      <c r="Z114" s="32"/>
      <c r="AA114" s="32"/>
      <c r="AB114" s="32"/>
      <c r="AC114" s="32"/>
      <c r="AD114" s="32"/>
      <c r="AE114" s="32"/>
    </row>
    <row r="115" spans="1:31" s="2" customFormat="1" ht="15.2" customHeight="1">
      <c r="A115" s="32"/>
      <c r="B115" s="33"/>
      <c r="C115" s="27" t="s">
        <v>26</v>
      </c>
      <c r="D115" s="32"/>
      <c r="E115" s="32"/>
      <c r="F115" s="25" t="str">
        <f>IF(E18="","",E18)</f>
        <v>Vyplň údaj</v>
      </c>
      <c r="G115" s="32"/>
      <c r="H115" s="32"/>
      <c r="I115" s="27" t="s">
        <v>30</v>
      </c>
      <c r="J115" s="30" t="str">
        <f>E24</f>
        <v xml:space="preserve"> </v>
      </c>
      <c r="K115" s="32"/>
      <c r="L115" s="42"/>
      <c r="S115" s="32"/>
      <c r="T115" s="32"/>
      <c r="U115" s="32"/>
      <c r="V115" s="32"/>
      <c r="W115" s="32"/>
      <c r="X115" s="32"/>
      <c r="Y115" s="32"/>
      <c r="Z115" s="32"/>
      <c r="AA115" s="32"/>
      <c r="AB115" s="32"/>
      <c r="AC115" s="32"/>
      <c r="AD115" s="32"/>
      <c r="AE115" s="32"/>
    </row>
    <row r="116" spans="1:31" s="2" customFormat="1" ht="10.35" customHeight="1">
      <c r="A116" s="32"/>
      <c r="B116" s="33"/>
      <c r="C116" s="32"/>
      <c r="D116" s="32"/>
      <c r="E116" s="32"/>
      <c r="F116" s="32"/>
      <c r="G116" s="32"/>
      <c r="H116" s="32"/>
      <c r="I116" s="32"/>
      <c r="J116" s="32"/>
      <c r="K116" s="32"/>
      <c r="L116" s="42"/>
      <c r="S116" s="32"/>
      <c r="T116" s="32"/>
      <c r="U116" s="32"/>
      <c r="V116" s="32"/>
      <c r="W116" s="32"/>
      <c r="X116" s="32"/>
      <c r="Y116" s="32"/>
      <c r="Z116" s="32"/>
      <c r="AA116" s="32"/>
      <c r="AB116" s="32"/>
      <c r="AC116" s="32"/>
      <c r="AD116" s="32"/>
      <c r="AE116" s="32"/>
    </row>
    <row r="117" spans="1:31" s="11" customFormat="1" ht="29.25" customHeight="1">
      <c r="A117" s="120"/>
      <c r="B117" s="121"/>
      <c r="C117" s="122" t="s">
        <v>114</v>
      </c>
      <c r="D117" s="123" t="s">
        <v>57</v>
      </c>
      <c r="E117" s="123" t="s">
        <v>53</v>
      </c>
      <c r="F117" s="123" t="s">
        <v>54</v>
      </c>
      <c r="G117" s="123" t="s">
        <v>115</v>
      </c>
      <c r="H117" s="123" t="s">
        <v>116</v>
      </c>
      <c r="I117" s="123" t="s">
        <v>117</v>
      </c>
      <c r="J117" s="124" t="s">
        <v>106</v>
      </c>
      <c r="K117" s="125" t="s">
        <v>118</v>
      </c>
      <c r="L117" s="126"/>
      <c r="M117" s="62" t="s">
        <v>1</v>
      </c>
      <c r="N117" s="63" t="s">
        <v>36</v>
      </c>
      <c r="O117" s="63" t="s">
        <v>119</v>
      </c>
      <c r="P117" s="63" t="s">
        <v>120</v>
      </c>
      <c r="Q117" s="63" t="s">
        <v>121</v>
      </c>
      <c r="R117" s="63" t="s">
        <v>122</v>
      </c>
      <c r="S117" s="63" t="s">
        <v>123</v>
      </c>
      <c r="T117" s="64" t="s">
        <v>124</v>
      </c>
      <c r="U117" s="120"/>
      <c r="V117" s="120"/>
      <c r="W117" s="120"/>
      <c r="X117" s="120"/>
      <c r="Y117" s="120"/>
      <c r="Z117" s="120"/>
      <c r="AA117" s="120"/>
      <c r="AB117" s="120"/>
      <c r="AC117" s="120"/>
      <c r="AD117" s="120"/>
      <c r="AE117" s="120"/>
    </row>
    <row r="118" spans="1:63" s="2" customFormat="1" ht="22.9" customHeight="1">
      <c r="A118" s="32"/>
      <c r="B118" s="33"/>
      <c r="C118" s="69" t="s">
        <v>125</v>
      </c>
      <c r="D118" s="32"/>
      <c r="E118" s="32"/>
      <c r="F118" s="32"/>
      <c r="G118" s="32"/>
      <c r="H118" s="32"/>
      <c r="I118" s="32"/>
      <c r="J118" s="127">
        <f>BK118</f>
        <v>0</v>
      </c>
      <c r="K118" s="32"/>
      <c r="L118" s="33"/>
      <c r="M118" s="65"/>
      <c r="N118" s="56"/>
      <c r="O118" s="66"/>
      <c r="P118" s="128">
        <f>P119+P147</f>
        <v>0</v>
      </c>
      <c r="Q118" s="66"/>
      <c r="R118" s="128">
        <f>R119+R147</f>
        <v>0</v>
      </c>
      <c r="S118" s="66"/>
      <c r="T118" s="129">
        <f>T119+T147</f>
        <v>0</v>
      </c>
      <c r="U118" s="32"/>
      <c r="V118" s="32"/>
      <c r="W118" s="32"/>
      <c r="X118" s="32"/>
      <c r="Y118" s="32"/>
      <c r="Z118" s="32"/>
      <c r="AA118" s="32"/>
      <c r="AB118" s="32"/>
      <c r="AC118" s="32"/>
      <c r="AD118" s="32"/>
      <c r="AE118" s="32"/>
      <c r="AT118" s="17" t="s">
        <v>71</v>
      </c>
      <c r="AU118" s="17" t="s">
        <v>108</v>
      </c>
      <c r="BK118" s="130">
        <f>BK119+BK147</f>
        <v>0</v>
      </c>
    </row>
    <row r="119" spans="2:63" s="12" customFormat="1" ht="25.9" customHeight="1">
      <c r="B119" s="131"/>
      <c r="D119" s="132" t="s">
        <v>71</v>
      </c>
      <c r="E119" s="133" t="s">
        <v>881</v>
      </c>
      <c r="F119" s="133" t="s">
        <v>882</v>
      </c>
      <c r="I119" s="134"/>
      <c r="J119" s="135">
        <f>BK119</f>
        <v>0</v>
      </c>
      <c r="L119" s="131"/>
      <c r="M119" s="136"/>
      <c r="N119" s="137"/>
      <c r="O119" s="137"/>
      <c r="P119" s="138">
        <f>SUM(P120:P146)</f>
        <v>0</v>
      </c>
      <c r="Q119" s="137"/>
      <c r="R119" s="138">
        <f>SUM(R120:R146)</f>
        <v>0</v>
      </c>
      <c r="S119" s="137"/>
      <c r="T119" s="139">
        <f>SUM(T120:T146)</f>
        <v>0</v>
      </c>
      <c r="AR119" s="132" t="s">
        <v>80</v>
      </c>
      <c r="AT119" s="140" t="s">
        <v>71</v>
      </c>
      <c r="AU119" s="140" t="s">
        <v>72</v>
      </c>
      <c r="AY119" s="132" t="s">
        <v>128</v>
      </c>
      <c r="BK119" s="141">
        <f>SUM(BK120:BK146)</f>
        <v>0</v>
      </c>
    </row>
    <row r="120" spans="1:65" s="2" customFormat="1" ht="16.5" customHeight="1">
      <c r="A120" s="32"/>
      <c r="B120" s="144"/>
      <c r="C120" s="145" t="s">
        <v>255</v>
      </c>
      <c r="D120" s="145" t="s">
        <v>131</v>
      </c>
      <c r="E120" s="146" t="s">
        <v>1009</v>
      </c>
      <c r="F120" s="147" t="s">
        <v>1010</v>
      </c>
      <c r="G120" s="148" t="s">
        <v>904</v>
      </c>
      <c r="H120" s="149">
        <v>1000</v>
      </c>
      <c r="I120" s="150"/>
      <c r="J120" s="151">
        <f aca="true" t="shared" si="0" ref="J120:J146">ROUND(I120*H120,2)</f>
        <v>0</v>
      </c>
      <c r="K120" s="152"/>
      <c r="L120" s="33"/>
      <c r="M120" s="153" t="s">
        <v>1</v>
      </c>
      <c r="N120" s="154" t="s">
        <v>37</v>
      </c>
      <c r="O120" s="58"/>
      <c r="P120" s="155">
        <f aca="true" t="shared" si="1" ref="P120:P146">O120*H120</f>
        <v>0</v>
      </c>
      <c r="Q120" s="155">
        <v>0</v>
      </c>
      <c r="R120" s="155">
        <f aca="true" t="shared" si="2" ref="R120:R146">Q120*H120</f>
        <v>0</v>
      </c>
      <c r="S120" s="155">
        <v>0</v>
      </c>
      <c r="T120" s="156">
        <f aca="true" t="shared" si="3" ref="T120:T146">S120*H120</f>
        <v>0</v>
      </c>
      <c r="U120" s="32"/>
      <c r="V120" s="32"/>
      <c r="W120" s="32"/>
      <c r="X120" s="32"/>
      <c r="Y120" s="32"/>
      <c r="Z120" s="32"/>
      <c r="AA120" s="32"/>
      <c r="AB120" s="32"/>
      <c r="AC120" s="32"/>
      <c r="AD120" s="32"/>
      <c r="AE120" s="32"/>
      <c r="AR120" s="157" t="s">
        <v>135</v>
      </c>
      <c r="AT120" s="157" t="s">
        <v>131</v>
      </c>
      <c r="AU120" s="157" t="s">
        <v>80</v>
      </c>
      <c r="AY120" s="17" t="s">
        <v>128</v>
      </c>
      <c r="BE120" s="158">
        <f aca="true" t="shared" si="4" ref="BE120:BE146">IF(N120="základní",J120,0)</f>
        <v>0</v>
      </c>
      <c r="BF120" s="158">
        <f aca="true" t="shared" si="5" ref="BF120:BF146">IF(N120="snížená",J120,0)</f>
        <v>0</v>
      </c>
      <c r="BG120" s="158">
        <f aca="true" t="shared" si="6" ref="BG120:BG146">IF(N120="zákl. přenesená",J120,0)</f>
        <v>0</v>
      </c>
      <c r="BH120" s="158">
        <f aca="true" t="shared" si="7" ref="BH120:BH146">IF(N120="sníž. přenesená",J120,0)</f>
        <v>0</v>
      </c>
      <c r="BI120" s="158">
        <f aca="true" t="shared" si="8" ref="BI120:BI146">IF(N120="nulová",J120,0)</f>
        <v>0</v>
      </c>
      <c r="BJ120" s="17" t="s">
        <v>80</v>
      </c>
      <c r="BK120" s="158">
        <f aca="true" t="shared" si="9" ref="BK120:BK146">ROUND(I120*H120,2)</f>
        <v>0</v>
      </c>
      <c r="BL120" s="17" t="s">
        <v>135</v>
      </c>
      <c r="BM120" s="157" t="s">
        <v>1011</v>
      </c>
    </row>
    <row r="121" spans="1:65" s="2" customFormat="1" ht="24.2" customHeight="1">
      <c r="A121" s="32"/>
      <c r="B121" s="144"/>
      <c r="C121" s="145" t="s">
        <v>236</v>
      </c>
      <c r="D121" s="145" t="s">
        <v>131</v>
      </c>
      <c r="E121" s="146" t="s">
        <v>915</v>
      </c>
      <c r="F121" s="147" t="s">
        <v>916</v>
      </c>
      <c r="G121" s="148" t="s">
        <v>917</v>
      </c>
      <c r="H121" s="149">
        <v>40</v>
      </c>
      <c r="I121" s="150"/>
      <c r="J121" s="151">
        <f t="shared" si="0"/>
        <v>0</v>
      </c>
      <c r="K121" s="152"/>
      <c r="L121" s="33"/>
      <c r="M121" s="153" t="s">
        <v>1</v>
      </c>
      <c r="N121" s="154" t="s">
        <v>37</v>
      </c>
      <c r="O121" s="58"/>
      <c r="P121" s="155">
        <f t="shared" si="1"/>
        <v>0</v>
      </c>
      <c r="Q121" s="155">
        <v>0</v>
      </c>
      <c r="R121" s="155">
        <f t="shared" si="2"/>
        <v>0</v>
      </c>
      <c r="S121" s="155">
        <v>0</v>
      </c>
      <c r="T121" s="156">
        <f t="shared" si="3"/>
        <v>0</v>
      </c>
      <c r="U121" s="32"/>
      <c r="V121" s="32"/>
      <c r="W121" s="32"/>
      <c r="X121" s="32"/>
      <c r="Y121" s="32"/>
      <c r="Z121" s="32"/>
      <c r="AA121" s="32"/>
      <c r="AB121" s="32"/>
      <c r="AC121" s="32"/>
      <c r="AD121" s="32"/>
      <c r="AE121" s="32"/>
      <c r="AR121" s="157" t="s">
        <v>135</v>
      </c>
      <c r="AT121" s="157" t="s">
        <v>131</v>
      </c>
      <c r="AU121" s="157" t="s">
        <v>80</v>
      </c>
      <c r="AY121" s="17" t="s">
        <v>128</v>
      </c>
      <c r="BE121" s="158">
        <f t="shared" si="4"/>
        <v>0</v>
      </c>
      <c r="BF121" s="158">
        <f t="shared" si="5"/>
        <v>0</v>
      </c>
      <c r="BG121" s="158">
        <f t="shared" si="6"/>
        <v>0</v>
      </c>
      <c r="BH121" s="158">
        <f t="shared" si="7"/>
        <v>0</v>
      </c>
      <c r="BI121" s="158">
        <f t="shared" si="8"/>
        <v>0</v>
      </c>
      <c r="BJ121" s="17" t="s">
        <v>80</v>
      </c>
      <c r="BK121" s="158">
        <f t="shared" si="9"/>
        <v>0</v>
      </c>
      <c r="BL121" s="17" t="s">
        <v>135</v>
      </c>
      <c r="BM121" s="157" t="s">
        <v>1012</v>
      </c>
    </row>
    <row r="122" spans="1:65" s="2" customFormat="1" ht="16.5" customHeight="1">
      <c r="A122" s="32"/>
      <c r="B122" s="144"/>
      <c r="C122" s="145" t="s">
        <v>232</v>
      </c>
      <c r="D122" s="145" t="s">
        <v>131</v>
      </c>
      <c r="E122" s="146" t="s">
        <v>1013</v>
      </c>
      <c r="F122" s="147" t="s">
        <v>1014</v>
      </c>
      <c r="G122" s="148" t="s">
        <v>904</v>
      </c>
      <c r="H122" s="149">
        <v>1</v>
      </c>
      <c r="I122" s="150"/>
      <c r="J122" s="151">
        <f t="shared" si="0"/>
        <v>0</v>
      </c>
      <c r="K122" s="152"/>
      <c r="L122" s="33"/>
      <c r="M122" s="153" t="s">
        <v>1</v>
      </c>
      <c r="N122" s="154" t="s">
        <v>37</v>
      </c>
      <c r="O122" s="58"/>
      <c r="P122" s="155">
        <f t="shared" si="1"/>
        <v>0</v>
      </c>
      <c r="Q122" s="155">
        <v>0</v>
      </c>
      <c r="R122" s="155">
        <f t="shared" si="2"/>
        <v>0</v>
      </c>
      <c r="S122" s="155">
        <v>0</v>
      </c>
      <c r="T122" s="156">
        <f t="shared" si="3"/>
        <v>0</v>
      </c>
      <c r="U122" s="32"/>
      <c r="V122" s="32"/>
      <c r="W122" s="32"/>
      <c r="X122" s="32"/>
      <c r="Y122" s="32"/>
      <c r="Z122" s="32"/>
      <c r="AA122" s="32"/>
      <c r="AB122" s="32"/>
      <c r="AC122" s="32"/>
      <c r="AD122" s="32"/>
      <c r="AE122" s="32"/>
      <c r="AR122" s="157" t="s">
        <v>135</v>
      </c>
      <c r="AT122" s="157" t="s">
        <v>131</v>
      </c>
      <c r="AU122" s="157" t="s">
        <v>80</v>
      </c>
      <c r="AY122" s="17" t="s">
        <v>128</v>
      </c>
      <c r="BE122" s="158">
        <f t="shared" si="4"/>
        <v>0</v>
      </c>
      <c r="BF122" s="158">
        <f t="shared" si="5"/>
        <v>0</v>
      </c>
      <c r="BG122" s="158">
        <f t="shared" si="6"/>
        <v>0</v>
      </c>
      <c r="BH122" s="158">
        <f t="shared" si="7"/>
        <v>0</v>
      </c>
      <c r="BI122" s="158">
        <f t="shared" si="8"/>
        <v>0</v>
      </c>
      <c r="BJ122" s="17" t="s">
        <v>80</v>
      </c>
      <c r="BK122" s="158">
        <f t="shared" si="9"/>
        <v>0</v>
      </c>
      <c r="BL122" s="17" t="s">
        <v>135</v>
      </c>
      <c r="BM122" s="157" t="s">
        <v>1015</v>
      </c>
    </row>
    <row r="123" spans="1:65" s="2" customFormat="1" ht="16.5" customHeight="1">
      <c r="A123" s="32"/>
      <c r="B123" s="144"/>
      <c r="C123" s="145" t="s">
        <v>246</v>
      </c>
      <c r="D123" s="145" t="s">
        <v>131</v>
      </c>
      <c r="E123" s="146" t="s">
        <v>1016</v>
      </c>
      <c r="F123" s="147" t="s">
        <v>1017</v>
      </c>
      <c r="G123" s="148" t="s">
        <v>917</v>
      </c>
      <c r="H123" s="149">
        <v>8</v>
      </c>
      <c r="I123" s="150"/>
      <c r="J123" s="151">
        <f t="shared" si="0"/>
        <v>0</v>
      </c>
      <c r="K123" s="152"/>
      <c r="L123" s="33"/>
      <c r="M123" s="153" t="s">
        <v>1</v>
      </c>
      <c r="N123" s="154" t="s">
        <v>37</v>
      </c>
      <c r="O123" s="58"/>
      <c r="P123" s="155">
        <f t="shared" si="1"/>
        <v>0</v>
      </c>
      <c r="Q123" s="155">
        <v>0</v>
      </c>
      <c r="R123" s="155">
        <f t="shared" si="2"/>
        <v>0</v>
      </c>
      <c r="S123" s="155">
        <v>0</v>
      </c>
      <c r="T123" s="156">
        <f t="shared" si="3"/>
        <v>0</v>
      </c>
      <c r="U123" s="32"/>
      <c r="V123" s="32"/>
      <c r="W123" s="32"/>
      <c r="X123" s="32"/>
      <c r="Y123" s="32"/>
      <c r="Z123" s="32"/>
      <c r="AA123" s="32"/>
      <c r="AB123" s="32"/>
      <c r="AC123" s="32"/>
      <c r="AD123" s="32"/>
      <c r="AE123" s="32"/>
      <c r="AR123" s="157" t="s">
        <v>135</v>
      </c>
      <c r="AT123" s="157" t="s">
        <v>131</v>
      </c>
      <c r="AU123" s="157" t="s">
        <v>80</v>
      </c>
      <c r="AY123" s="17" t="s">
        <v>128</v>
      </c>
      <c r="BE123" s="158">
        <f t="shared" si="4"/>
        <v>0</v>
      </c>
      <c r="BF123" s="158">
        <f t="shared" si="5"/>
        <v>0</v>
      </c>
      <c r="BG123" s="158">
        <f t="shared" si="6"/>
        <v>0</v>
      </c>
      <c r="BH123" s="158">
        <f t="shared" si="7"/>
        <v>0</v>
      </c>
      <c r="BI123" s="158">
        <f t="shared" si="8"/>
        <v>0</v>
      </c>
      <c r="BJ123" s="17" t="s">
        <v>80</v>
      </c>
      <c r="BK123" s="158">
        <f t="shared" si="9"/>
        <v>0</v>
      </c>
      <c r="BL123" s="17" t="s">
        <v>135</v>
      </c>
      <c r="BM123" s="157" t="s">
        <v>1018</v>
      </c>
    </row>
    <row r="124" spans="1:65" s="2" customFormat="1" ht="16.5" customHeight="1">
      <c r="A124" s="32"/>
      <c r="B124" s="144"/>
      <c r="C124" s="145" t="s">
        <v>241</v>
      </c>
      <c r="D124" s="145" t="s">
        <v>131</v>
      </c>
      <c r="E124" s="146" t="s">
        <v>1019</v>
      </c>
      <c r="F124" s="147" t="s">
        <v>1020</v>
      </c>
      <c r="G124" s="148" t="s">
        <v>917</v>
      </c>
      <c r="H124" s="149">
        <v>8</v>
      </c>
      <c r="I124" s="150"/>
      <c r="J124" s="151">
        <f t="shared" si="0"/>
        <v>0</v>
      </c>
      <c r="K124" s="152"/>
      <c r="L124" s="33"/>
      <c r="M124" s="153" t="s">
        <v>1</v>
      </c>
      <c r="N124" s="154" t="s">
        <v>37</v>
      </c>
      <c r="O124" s="58"/>
      <c r="P124" s="155">
        <f t="shared" si="1"/>
        <v>0</v>
      </c>
      <c r="Q124" s="155">
        <v>0</v>
      </c>
      <c r="R124" s="155">
        <f t="shared" si="2"/>
        <v>0</v>
      </c>
      <c r="S124" s="155">
        <v>0</v>
      </c>
      <c r="T124" s="156">
        <f t="shared" si="3"/>
        <v>0</v>
      </c>
      <c r="U124" s="32"/>
      <c r="V124" s="32"/>
      <c r="W124" s="32"/>
      <c r="X124" s="32"/>
      <c r="Y124" s="32"/>
      <c r="Z124" s="32"/>
      <c r="AA124" s="32"/>
      <c r="AB124" s="32"/>
      <c r="AC124" s="32"/>
      <c r="AD124" s="32"/>
      <c r="AE124" s="32"/>
      <c r="AR124" s="157" t="s">
        <v>135</v>
      </c>
      <c r="AT124" s="157" t="s">
        <v>131</v>
      </c>
      <c r="AU124" s="157" t="s">
        <v>80</v>
      </c>
      <c r="AY124" s="17" t="s">
        <v>128</v>
      </c>
      <c r="BE124" s="158">
        <f t="shared" si="4"/>
        <v>0</v>
      </c>
      <c r="BF124" s="158">
        <f t="shared" si="5"/>
        <v>0</v>
      </c>
      <c r="BG124" s="158">
        <f t="shared" si="6"/>
        <v>0</v>
      </c>
      <c r="BH124" s="158">
        <f t="shared" si="7"/>
        <v>0</v>
      </c>
      <c r="BI124" s="158">
        <f t="shared" si="8"/>
        <v>0</v>
      </c>
      <c r="BJ124" s="17" t="s">
        <v>80</v>
      </c>
      <c r="BK124" s="158">
        <f t="shared" si="9"/>
        <v>0</v>
      </c>
      <c r="BL124" s="17" t="s">
        <v>135</v>
      </c>
      <c r="BM124" s="157" t="s">
        <v>1021</v>
      </c>
    </row>
    <row r="125" spans="1:65" s="2" customFormat="1" ht="24.2" customHeight="1">
      <c r="A125" s="32"/>
      <c r="B125" s="144"/>
      <c r="C125" s="145" t="s">
        <v>82</v>
      </c>
      <c r="D125" s="145" t="s">
        <v>131</v>
      </c>
      <c r="E125" s="146" t="s">
        <v>928</v>
      </c>
      <c r="F125" s="147" t="s">
        <v>929</v>
      </c>
      <c r="G125" s="148" t="s">
        <v>930</v>
      </c>
      <c r="H125" s="149">
        <v>18.491</v>
      </c>
      <c r="I125" s="150"/>
      <c r="J125" s="151">
        <f t="shared" si="0"/>
        <v>0</v>
      </c>
      <c r="K125" s="152"/>
      <c r="L125" s="33"/>
      <c r="M125" s="153" t="s">
        <v>1</v>
      </c>
      <c r="N125" s="154" t="s">
        <v>37</v>
      </c>
      <c r="O125" s="58"/>
      <c r="P125" s="155">
        <f t="shared" si="1"/>
        <v>0</v>
      </c>
      <c r="Q125" s="155">
        <v>0</v>
      </c>
      <c r="R125" s="155">
        <f t="shared" si="2"/>
        <v>0</v>
      </c>
      <c r="S125" s="155">
        <v>0</v>
      </c>
      <c r="T125" s="156">
        <f t="shared" si="3"/>
        <v>0</v>
      </c>
      <c r="U125" s="32"/>
      <c r="V125" s="32"/>
      <c r="W125" s="32"/>
      <c r="X125" s="32"/>
      <c r="Y125" s="32"/>
      <c r="Z125" s="32"/>
      <c r="AA125" s="32"/>
      <c r="AB125" s="32"/>
      <c r="AC125" s="32"/>
      <c r="AD125" s="32"/>
      <c r="AE125" s="32"/>
      <c r="AR125" s="157" t="s">
        <v>135</v>
      </c>
      <c r="AT125" s="157" t="s">
        <v>131</v>
      </c>
      <c r="AU125" s="157" t="s">
        <v>80</v>
      </c>
      <c r="AY125" s="17" t="s">
        <v>128</v>
      </c>
      <c r="BE125" s="158">
        <f t="shared" si="4"/>
        <v>0</v>
      </c>
      <c r="BF125" s="158">
        <f t="shared" si="5"/>
        <v>0</v>
      </c>
      <c r="BG125" s="158">
        <f t="shared" si="6"/>
        <v>0</v>
      </c>
      <c r="BH125" s="158">
        <f t="shared" si="7"/>
        <v>0</v>
      </c>
      <c r="BI125" s="158">
        <f t="shared" si="8"/>
        <v>0</v>
      </c>
      <c r="BJ125" s="17" t="s">
        <v>80</v>
      </c>
      <c r="BK125" s="158">
        <f t="shared" si="9"/>
        <v>0</v>
      </c>
      <c r="BL125" s="17" t="s">
        <v>135</v>
      </c>
      <c r="BM125" s="157" t="s">
        <v>1022</v>
      </c>
    </row>
    <row r="126" spans="1:65" s="2" customFormat="1" ht="24.2" customHeight="1">
      <c r="A126" s="32"/>
      <c r="B126" s="144"/>
      <c r="C126" s="145" t="s">
        <v>144</v>
      </c>
      <c r="D126" s="145" t="s">
        <v>131</v>
      </c>
      <c r="E126" s="146" t="s">
        <v>1023</v>
      </c>
      <c r="F126" s="147" t="s">
        <v>1024</v>
      </c>
      <c r="G126" s="148" t="s">
        <v>930</v>
      </c>
      <c r="H126" s="149">
        <v>58.773</v>
      </c>
      <c r="I126" s="150"/>
      <c r="J126" s="151">
        <f t="shared" si="0"/>
        <v>0</v>
      </c>
      <c r="K126" s="152"/>
      <c r="L126" s="33"/>
      <c r="M126" s="153" t="s">
        <v>1</v>
      </c>
      <c r="N126" s="154" t="s">
        <v>37</v>
      </c>
      <c r="O126" s="58"/>
      <c r="P126" s="155">
        <f t="shared" si="1"/>
        <v>0</v>
      </c>
      <c r="Q126" s="155">
        <v>0</v>
      </c>
      <c r="R126" s="155">
        <f t="shared" si="2"/>
        <v>0</v>
      </c>
      <c r="S126" s="155">
        <v>0</v>
      </c>
      <c r="T126" s="156">
        <f t="shared" si="3"/>
        <v>0</v>
      </c>
      <c r="U126" s="32"/>
      <c r="V126" s="32"/>
      <c r="W126" s="32"/>
      <c r="X126" s="32"/>
      <c r="Y126" s="32"/>
      <c r="Z126" s="32"/>
      <c r="AA126" s="32"/>
      <c r="AB126" s="32"/>
      <c r="AC126" s="32"/>
      <c r="AD126" s="32"/>
      <c r="AE126" s="32"/>
      <c r="AR126" s="157" t="s">
        <v>135</v>
      </c>
      <c r="AT126" s="157" t="s">
        <v>131</v>
      </c>
      <c r="AU126" s="157" t="s">
        <v>80</v>
      </c>
      <c r="AY126" s="17" t="s">
        <v>128</v>
      </c>
      <c r="BE126" s="158">
        <f t="shared" si="4"/>
        <v>0</v>
      </c>
      <c r="BF126" s="158">
        <f t="shared" si="5"/>
        <v>0</v>
      </c>
      <c r="BG126" s="158">
        <f t="shared" si="6"/>
        <v>0</v>
      </c>
      <c r="BH126" s="158">
        <f t="shared" si="7"/>
        <v>0</v>
      </c>
      <c r="BI126" s="158">
        <f t="shared" si="8"/>
        <v>0</v>
      </c>
      <c r="BJ126" s="17" t="s">
        <v>80</v>
      </c>
      <c r="BK126" s="158">
        <f t="shared" si="9"/>
        <v>0</v>
      </c>
      <c r="BL126" s="17" t="s">
        <v>135</v>
      </c>
      <c r="BM126" s="157" t="s">
        <v>1025</v>
      </c>
    </row>
    <row r="127" spans="1:65" s="2" customFormat="1" ht="24.2" customHeight="1">
      <c r="A127" s="32"/>
      <c r="B127" s="144"/>
      <c r="C127" s="145" t="s">
        <v>80</v>
      </c>
      <c r="D127" s="145" t="s">
        <v>131</v>
      </c>
      <c r="E127" s="146" t="s">
        <v>932</v>
      </c>
      <c r="F127" s="147" t="s">
        <v>933</v>
      </c>
      <c r="G127" s="148" t="s">
        <v>226</v>
      </c>
      <c r="H127" s="149">
        <v>7396</v>
      </c>
      <c r="I127" s="150"/>
      <c r="J127" s="151">
        <f t="shared" si="0"/>
        <v>0</v>
      </c>
      <c r="K127" s="152"/>
      <c r="L127" s="33"/>
      <c r="M127" s="153" t="s">
        <v>1</v>
      </c>
      <c r="N127" s="154" t="s">
        <v>37</v>
      </c>
      <c r="O127" s="58"/>
      <c r="P127" s="155">
        <f t="shared" si="1"/>
        <v>0</v>
      </c>
      <c r="Q127" s="155">
        <v>0</v>
      </c>
      <c r="R127" s="155">
        <f t="shared" si="2"/>
        <v>0</v>
      </c>
      <c r="S127" s="155">
        <v>0</v>
      </c>
      <c r="T127" s="156">
        <f t="shared" si="3"/>
        <v>0</v>
      </c>
      <c r="U127" s="32"/>
      <c r="V127" s="32"/>
      <c r="W127" s="32"/>
      <c r="X127" s="32"/>
      <c r="Y127" s="32"/>
      <c r="Z127" s="32"/>
      <c r="AA127" s="32"/>
      <c r="AB127" s="32"/>
      <c r="AC127" s="32"/>
      <c r="AD127" s="32"/>
      <c r="AE127" s="32"/>
      <c r="AR127" s="157" t="s">
        <v>135</v>
      </c>
      <c r="AT127" s="157" t="s">
        <v>131</v>
      </c>
      <c r="AU127" s="157" t="s">
        <v>80</v>
      </c>
      <c r="AY127" s="17" t="s">
        <v>128</v>
      </c>
      <c r="BE127" s="158">
        <f t="shared" si="4"/>
        <v>0</v>
      </c>
      <c r="BF127" s="158">
        <f t="shared" si="5"/>
        <v>0</v>
      </c>
      <c r="BG127" s="158">
        <f t="shared" si="6"/>
        <v>0</v>
      </c>
      <c r="BH127" s="158">
        <f t="shared" si="7"/>
        <v>0</v>
      </c>
      <c r="BI127" s="158">
        <f t="shared" si="8"/>
        <v>0</v>
      </c>
      <c r="BJ127" s="17" t="s">
        <v>80</v>
      </c>
      <c r="BK127" s="158">
        <f t="shared" si="9"/>
        <v>0</v>
      </c>
      <c r="BL127" s="17" t="s">
        <v>135</v>
      </c>
      <c r="BM127" s="157" t="s">
        <v>1026</v>
      </c>
    </row>
    <row r="128" spans="1:65" s="2" customFormat="1" ht="16.5" customHeight="1">
      <c r="A128" s="32"/>
      <c r="B128" s="144"/>
      <c r="C128" s="145" t="s">
        <v>129</v>
      </c>
      <c r="D128" s="145" t="s">
        <v>131</v>
      </c>
      <c r="E128" s="146" t="s">
        <v>1027</v>
      </c>
      <c r="F128" s="147" t="s">
        <v>1028</v>
      </c>
      <c r="G128" s="148" t="s">
        <v>1029</v>
      </c>
      <c r="H128" s="149">
        <v>44.378</v>
      </c>
      <c r="I128" s="150"/>
      <c r="J128" s="151">
        <f t="shared" si="0"/>
        <v>0</v>
      </c>
      <c r="K128" s="152"/>
      <c r="L128" s="33"/>
      <c r="M128" s="153" t="s">
        <v>1</v>
      </c>
      <c r="N128" s="154" t="s">
        <v>37</v>
      </c>
      <c r="O128" s="58"/>
      <c r="P128" s="155">
        <f t="shared" si="1"/>
        <v>0</v>
      </c>
      <c r="Q128" s="155">
        <v>0</v>
      </c>
      <c r="R128" s="155">
        <f t="shared" si="2"/>
        <v>0</v>
      </c>
      <c r="S128" s="155">
        <v>0</v>
      </c>
      <c r="T128" s="156">
        <f t="shared" si="3"/>
        <v>0</v>
      </c>
      <c r="U128" s="32"/>
      <c r="V128" s="32"/>
      <c r="W128" s="32"/>
      <c r="X128" s="32"/>
      <c r="Y128" s="32"/>
      <c r="Z128" s="32"/>
      <c r="AA128" s="32"/>
      <c r="AB128" s="32"/>
      <c r="AC128" s="32"/>
      <c r="AD128" s="32"/>
      <c r="AE128" s="32"/>
      <c r="AR128" s="157" t="s">
        <v>135</v>
      </c>
      <c r="AT128" s="157" t="s">
        <v>131</v>
      </c>
      <c r="AU128" s="157" t="s">
        <v>80</v>
      </c>
      <c r="AY128" s="17" t="s">
        <v>128</v>
      </c>
      <c r="BE128" s="158">
        <f t="shared" si="4"/>
        <v>0</v>
      </c>
      <c r="BF128" s="158">
        <f t="shared" si="5"/>
        <v>0</v>
      </c>
      <c r="BG128" s="158">
        <f t="shared" si="6"/>
        <v>0</v>
      </c>
      <c r="BH128" s="158">
        <f t="shared" si="7"/>
        <v>0</v>
      </c>
      <c r="BI128" s="158">
        <f t="shared" si="8"/>
        <v>0</v>
      </c>
      <c r="BJ128" s="17" t="s">
        <v>80</v>
      </c>
      <c r="BK128" s="158">
        <f t="shared" si="9"/>
        <v>0</v>
      </c>
      <c r="BL128" s="17" t="s">
        <v>135</v>
      </c>
      <c r="BM128" s="157" t="s">
        <v>1030</v>
      </c>
    </row>
    <row r="129" spans="1:65" s="2" customFormat="1" ht="16.5" customHeight="1">
      <c r="A129" s="32"/>
      <c r="B129" s="144"/>
      <c r="C129" s="145" t="s">
        <v>163</v>
      </c>
      <c r="D129" s="145" t="s">
        <v>131</v>
      </c>
      <c r="E129" s="146" t="s">
        <v>1031</v>
      </c>
      <c r="F129" s="147" t="s">
        <v>1032</v>
      </c>
      <c r="G129" s="148" t="s">
        <v>1029</v>
      </c>
      <c r="H129" s="149">
        <v>198.633</v>
      </c>
      <c r="I129" s="150"/>
      <c r="J129" s="151">
        <f t="shared" si="0"/>
        <v>0</v>
      </c>
      <c r="K129" s="152"/>
      <c r="L129" s="33"/>
      <c r="M129" s="153" t="s">
        <v>1</v>
      </c>
      <c r="N129" s="154" t="s">
        <v>37</v>
      </c>
      <c r="O129" s="58"/>
      <c r="P129" s="155">
        <f t="shared" si="1"/>
        <v>0</v>
      </c>
      <c r="Q129" s="155">
        <v>0</v>
      </c>
      <c r="R129" s="155">
        <f t="shared" si="2"/>
        <v>0</v>
      </c>
      <c r="S129" s="155">
        <v>0</v>
      </c>
      <c r="T129" s="156">
        <f t="shared" si="3"/>
        <v>0</v>
      </c>
      <c r="U129" s="32"/>
      <c r="V129" s="32"/>
      <c r="W129" s="32"/>
      <c r="X129" s="32"/>
      <c r="Y129" s="32"/>
      <c r="Z129" s="32"/>
      <c r="AA129" s="32"/>
      <c r="AB129" s="32"/>
      <c r="AC129" s="32"/>
      <c r="AD129" s="32"/>
      <c r="AE129" s="32"/>
      <c r="AR129" s="157" t="s">
        <v>135</v>
      </c>
      <c r="AT129" s="157" t="s">
        <v>131</v>
      </c>
      <c r="AU129" s="157" t="s">
        <v>80</v>
      </c>
      <c r="AY129" s="17" t="s">
        <v>128</v>
      </c>
      <c r="BE129" s="158">
        <f t="shared" si="4"/>
        <v>0</v>
      </c>
      <c r="BF129" s="158">
        <f t="shared" si="5"/>
        <v>0</v>
      </c>
      <c r="BG129" s="158">
        <f t="shared" si="6"/>
        <v>0</v>
      </c>
      <c r="BH129" s="158">
        <f t="shared" si="7"/>
        <v>0</v>
      </c>
      <c r="BI129" s="158">
        <f t="shared" si="8"/>
        <v>0</v>
      </c>
      <c r="BJ129" s="17" t="s">
        <v>80</v>
      </c>
      <c r="BK129" s="158">
        <f t="shared" si="9"/>
        <v>0</v>
      </c>
      <c r="BL129" s="17" t="s">
        <v>135</v>
      </c>
      <c r="BM129" s="157" t="s">
        <v>1033</v>
      </c>
    </row>
    <row r="130" spans="1:65" s="2" customFormat="1" ht="16.5" customHeight="1">
      <c r="A130" s="32"/>
      <c r="B130" s="144"/>
      <c r="C130" s="145" t="s">
        <v>157</v>
      </c>
      <c r="D130" s="145" t="s">
        <v>131</v>
      </c>
      <c r="E130" s="146" t="s">
        <v>1034</v>
      </c>
      <c r="F130" s="147" t="s">
        <v>1035</v>
      </c>
      <c r="G130" s="148" t="s">
        <v>226</v>
      </c>
      <c r="H130" s="149">
        <v>7396</v>
      </c>
      <c r="I130" s="150"/>
      <c r="J130" s="151">
        <f t="shared" si="0"/>
        <v>0</v>
      </c>
      <c r="K130" s="152"/>
      <c r="L130" s="33"/>
      <c r="M130" s="153" t="s">
        <v>1</v>
      </c>
      <c r="N130" s="154" t="s">
        <v>37</v>
      </c>
      <c r="O130" s="58"/>
      <c r="P130" s="155">
        <f t="shared" si="1"/>
        <v>0</v>
      </c>
      <c r="Q130" s="155">
        <v>0</v>
      </c>
      <c r="R130" s="155">
        <f t="shared" si="2"/>
        <v>0</v>
      </c>
      <c r="S130" s="155">
        <v>0</v>
      </c>
      <c r="T130" s="156">
        <f t="shared" si="3"/>
        <v>0</v>
      </c>
      <c r="U130" s="32"/>
      <c r="V130" s="32"/>
      <c r="W130" s="32"/>
      <c r="X130" s="32"/>
      <c r="Y130" s="32"/>
      <c r="Z130" s="32"/>
      <c r="AA130" s="32"/>
      <c r="AB130" s="32"/>
      <c r="AC130" s="32"/>
      <c r="AD130" s="32"/>
      <c r="AE130" s="32"/>
      <c r="AR130" s="157" t="s">
        <v>135</v>
      </c>
      <c r="AT130" s="157" t="s">
        <v>131</v>
      </c>
      <c r="AU130" s="157" t="s">
        <v>80</v>
      </c>
      <c r="AY130" s="17" t="s">
        <v>128</v>
      </c>
      <c r="BE130" s="158">
        <f t="shared" si="4"/>
        <v>0</v>
      </c>
      <c r="BF130" s="158">
        <f t="shared" si="5"/>
        <v>0</v>
      </c>
      <c r="BG130" s="158">
        <f t="shared" si="6"/>
        <v>0</v>
      </c>
      <c r="BH130" s="158">
        <f t="shared" si="7"/>
        <v>0</v>
      </c>
      <c r="BI130" s="158">
        <f t="shared" si="8"/>
        <v>0</v>
      </c>
      <c r="BJ130" s="17" t="s">
        <v>80</v>
      </c>
      <c r="BK130" s="158">
        <f t="shared" si="9"/>
        <v>0</v>
      </c>
      <c r="BL130" s="17" t="s">
        <v>135</v>
      </c>
      <c r="BM130" s="157" t="s">
        <v>1036</v>
      </c>
    </row>
    <row r="131" spans="1:65" s="2" customFormat="1" ht="16.5" customHeight="1">
      <c r="A131" s="32"/>
      <c r="B131" s="144"/>
      <c r="C131" s="145" t="s">
        <v>178</v>
      </c>
      <c r="D131" s="145" t="s">
        <v>131</v>
      </c>
      <c r="E131" s="146" t="s">
        <v>1037</v>
      </c>
      <c r="F131" s="147" t="s">
        <v>1038</v>
      </c>
      <c r="G131" s="148" t="s">
        <v>226</v>
      </c>
      <c r="H131" s="149">
        <v>11094</v>
      </c>
      <c r="I131" s="150"/>
      <c r="J131" s="151">
        <f t="shared" si="0"/>
        <v>0</v>
      </c>
      <c r="K131" s="152"/>
      <c r="L131" s="33"/>
      <c r="M131" s="153" t="s">
        <v>1</v>
      </c>
      <c r="N131" s="154" t="s">
        <v>37</v>
      </c>
      <c r="O131" s="58"/>
      <c r="P131" s="155">
        <f t="shared" si="1"/>
        <v>0</v>
      </c>
      <c r="Q131" s="155">
        <v>0</v>
      </c>
      <c r="R131" s="155">
        <f t="shared" si="2"/>
        <v>0</v>
      </c>
      <c r="S131" s="155">
        <v>0</v>
      </c>
      <c r="T131" s="156">
        <f t="shared" si="3"/>
        <v>0</v>
      </c>
      <c r="U131" s="32"/>
      <c r="V131" s="32"/>
      <c r="W131" s="32"/>
      <c r="X131" s="32"/>
      <c r="Y131" s="32"/>
      <c r="Z131" s="32"/>
      <c r="AA131" s="32"/>
      <c r="AB131" s="32"/>
      <c r="AC131" s="32"/>
      <c r="AD131" s="32"/>
      <c r="AE131" s="32"/>
      <c r="AR131" s="157" t="s">
        <v>135</v>
      </c>
      <c r="AT131" s="157" t="s">
        <v>131</v>
      </c>
      <c r="AU131" s="157" t="s">
        <v>80</v>
      </c>
      <c r="AY131" s="17" t="s">
        <v>128</v>
      </c>
      <c r="BE131" s="158">
        <f t="shared" si="4"/>
        <v>0</v>
      </c>
      <c r="BF131" s="158">
        <f t="shared" si="5"/>
        <v>0</v>
      </c>
      <c r="BG131" s="158">
        <f t="shared" si="6"/>
        <v>0</v>
      </c>
      <c r="BH131" s="158">
        <f t="shared" si="7"/>
        <v>0</v>
      </c>
      <c r="BI131" s="158">
        <f t="shared" si="8"/>
        <v>0</v>
      </c>
      <c r="BJ131" s="17" t="s">
        <v>80</v>
      </c>
      <c r="BK131" s="158">
        <f t="shared" si="9"/>
        <v>0</v>
      </c>
      <c r="BL131" s="17" t="s">
        <v>135</v>
      </c>
      <c r="BM131" s="157" t="s">
        <v>1039</v>
      </c>
    </row>
    <row r="132" spans="1:65" s="2" customFormat="1" ht="16.5" customHeight="1">
      <c r="A132" s="32"/>
      <c r="B132" s="144"/>
      <c r="C132" s="145" t="s">
        <v>173</v>
      </c>
      <c r="D132" s="145" t="s">
        <v>131</v>
      </c>
      <c r="E132" s="146" t="s">
        <v>1040</v>
      </c>
      <c r="F132" s="147" t="s">
        <v>1041</v>
      </c>
      <c r="G132" s="148" t="s">
        <v>226</v>
      </c>
      <c r="H132" s="149">
        <v>7396</v>
      </c>
      <c r="I132" s="150"/>
      <c r="J132" s="151">
        <f t="shared" si="0"/>
        <v>0</v>
      </c>
      <c r="K132" s="152"/>
      <c r="L132" s="33"/>
      <c r="M132" s="153" t="s">
        <v>1</v>
      </c>
      <c r="N132" s="154" t="s">
        <v>37</v>
      </c>
      <c r="O132" s="58"/>
      <c r="P132" s="155">
        <f t="shared" si="1"/>
        <v>0</v>
      </c>
      <c r="Q132" s="155">
        <v>0</v>
      </c>
      <c r="R132" s="155">
        <f t="shared" si="2"/>
        <v>0</v>
      </c>
      <c r="S132" s="155">
        <v>0</v>
      </c>
      <c r="T132" s="156">
        <f t="shared" si="3"/>
        <v>0</v>
      </c>
      <c r="U132" s="32"/>
      <c r="V132" s="32"/>
      <c r="W132" s="32"/>
      <c r="X132" s="32"/>
      <c r="Y132" s="32"/>
      <c r="Z132" s="32"/>
      <c r="AA132" s="32"/>
      <c r="AB132" s="32"/>
      <c r="AC132" s="32"/>
      <c r="AD132" s="32"/>
      <c r="AE132" s="32"/>
      <c r="AR132" s="157" t="s">
        <v>135</v>
      </c>
      <c r="AT132" s="157" t="s">
        <v>131</v>
      </c>
      <c r="AU132" s="157" t="s">
        <v>80</v>
      </c>
      <c r="AY132" s="17" t="s">
        <v>128</v>
      </c>
      <c r="BE132" s="158">
        <f t="shared" si="4"/>
        <v>0</v>
      </c>
      <c r="BF132" s="158">
        <f t="shared" si="5"/>
        <v>0</v>
      </c>
      <c r="BG132" s="158">
        <f t="shared" si="6"/>
        <v>0</v>
      </c>
      <c r="BH132" s="158">
        <f t="shared" si="7"/>
        <v>0</v>
      </c>
      <c r="BI132" s="158">
        <f t="shared" si="8"/>
        <v>0</v>
      </c>
      <c r="BJ132" s="17" t="s">
        <v>80</v>
      </c>
      <c r="BK132" s="158">
        <f t="shared" si="9"/>
        <v>0</v>
      </c>
      <c r="BL132" s="17" t="s">
        <v>135</v>
      </c>
      <c r="BM132" s="157" t="s">
        <v>1042</v>
      </c>
    </row>
    <row r="133" spans="1:65" s="2" customFormat="1" ht="16.5" customHeight="1">
      <c r="A133" s="32"/>
      <c r="B133" s="144"/>
      <c r="C133" s="145" t="s">
        <v>223</v>
      </c>
      <c r="D133" s="145" t="s">
        <v>131</v>
      </c>
      <c r="E133" s="146" t="s">
        <v>1043</v>
      </c>
      <c r="F133" s="147" t="s">
        <v>1044</v>
      </c>
      <c r="G133" s="148" t="s">
        <v>226</v>
      </c>
      <c r="H133" s="149">
        <v>11094</v>
      </c>
      <c r="I133" s="150"/>
      <c r="J133" s="151">
        <f t="shared" si="0"/>
        <v>0</v>
      </c>
      <c r="K133" s="152"/>
      <c r="L133" s="33"/>
      <c r="M133" s="153" t="s">
        <v>1</v>
      </c>
      <c r="N133" s="154" t="s">
        <v>37</v>
      </c>
      <c r="O133" s="58"/>
      <c r="P133" s="155">
        <f t="shared" si="1"/>
        <v>0</v>
      </c>
      <c r="Q133" s="155">
        <v>0</v>
      </c>
      <c r="R133" s="155">
        <f t="shared" si="2"/>
        <v>0</v>
      </c>
      <c r="S133" s="155">
        <v>0</v>
      </c>
      <c r="T133" s="156">
        <f t="shared" si="3"/>
        <v>0</v>
      </c>
      <c r="U133" s="32"/>
      <c r="V133" s="32"/>
      <c r="W133" s="32"/>
      <c r="X133" s="32"/>
      <c r="Y133" s="32"/>
      <c r="Z133" s="32"/>
      <c r="AA133" s="32"/>
      <c r="AB133" s="32"/>
      <c r="AC133" s="32"/>
      <c r="AD133" s="32"/>
      <c r="AE133" s="32"/>
      <c r="AR133" s="157" t="s">
        <v>135</v>
      </c>
      <c r="AT133" s="157" t="s">
        <v>131</v>
      </c>
      <c r="AU133" s="157" t="s">
        <v>80</v>
      </c>
      <c r="AY133" s="17" t="s">
        <v>128</v>
      </c>
      <c r="BE133" s="158">
        <f t="shared" si="4"/>
        <v>0</v>
      </c>
      <c r="BF133" s="158">
        <f t="shared" si="5"/>
        <v>0</v>
      </c>
      <c r="BG133" s="158">
        <f t="shared" si="6"/>
        <v>0</v>
      </c>
      <c r="BH133" s="158">
        <f t="shared" si="7"/>
        <v>0</v>
      </c>
      <c r="BI133" s="158">
        <f t="shared" si="8"/>
        <v>0</v>
      </c>
      <c r="BJ133" s="17" t="s">
        <v>80</v>
      </c>
      <c r="BK133" s="158">
        <f t="shared" si="9"/>
        <v>0</v>
      </c>
      <c r="BL133" s="17" t="s">
        <v>135</v>
      </c>
      <c r="BM133" s="157" t="s">
        <v>1045</v>
      </c>
    </row>
    <row r="134" spans="1:65" s="2" customFormat="1" ht="21.75" customHeight="1">
      <c r="A134" s="32"/>
      <c r="B134" s="144"/>
      <c r="C134" s="145" t="s">
        <v>7</v>
      </c>
      <c r="D134" s="145" t="s">
        <v>131</v>
      </c>
      <c r="E134" s="146" t="s">
        <v>1046</v>
      </c>
      <c r="F134" s="147" t="s">
        <v>1047</v>
      </c>
      <c r="G134" s="148" t="s">
        <v>1048</v>
      </c>
      <c r="H134" s="149">
        <v>6</v>
      </c>
      <c r="I134" s="150"/>
      <c r="J134" s="151">
        <f t="shared" si="0"/>
        <v>0</v>
      </c>
      <c r="K134" s="152"/>
      <c r="L134" s="33"/>
      <c r="M134" s="153" t="s">
        <v>1</v>
      </c>
      <c r="N134" s="154" t="s">
        <v>37</v>
      </c>
      <c r="O134" s="58"/>
      <c r="P134" s="155">
        <f t="shared" si="1"/>
        <v>0</v>
      </c>
      <c r="Q134" s="155">
        <v>0</v>
      </c>
      <c r="R134" s="155">
        <f t="shared" si="2"/>
        <v>0</v>
      </c>
      <c r="S134" s="155">
        <v>0</v>
      </c>
      <c r="T134" s="156">
        <f t="shared" si="3"/>
        <v>0</v>
      </c>
      <c r="U134" s="32"/>
      <c r="V134" s="32"/>
      <c r="W134" s="32"/>
      <c r="X134" s="32"/>
      <c r="Y134" s="32"/>
      <c r="Z134" s="32"/>
      <c r="AA134" s="32"/>
      <c r="AB134" s="32"/>
      <c r="AC134" s="32"/>
      <c r="AD134" s="32"/>
      <c r="AE134" s="32"/>
      <c r="AR134" s="157" t="s">
        <v>135</v>
      </c>
      <c r="AT134" s="157" t="s">
        <v>131</v>
      </c>
      <c r="AU134" s="157" t="s">
        <v>80</v>
      </c>
      <c r="AY134" s="17" t="s">
        <v>128</v>
      </c>
      <c r="BE134" s="158">
        <f t="shared" si="4"/>
        <v>0</v>
      </c>
      <c r="BF134" s="158">
        <f t="shared" si="5"/>
        <v>0</v>
      </c>
      <c r="BG134" s="158">
        <f t="shared" si="6"/>
        <v>0</v>
      </c>
      <c r="BH134" s="158">
        <f t="shared" si="7"/>
        <v>0</v>
      </c>
      <c r="BI134" s="158">
        <f t="shared" si="8"/>
        <v>0</v>
      </c>
      <c r="BJ134" s="17" t="s">
        <v>80</v>
      </c>
      <c r="BK134" s="158">
        <f t="shared" si="9"/>
        <v>0</v>
      </c>
      <c r="BL134" s="17" t="s">
        <v>135</v>
      </c>
      <c r="BM134" s="157" t="s">
        <v>1049</v>
      </c>
    </row>
    <row r="135" spans="1:65" s="2" customFormat="1" ht="21.75" customHeight="1">
      <c r="A135" s="32"/>
      <c r="B135" s="144"/>
      <c r="C135" s="145" t="s">
        <v>182</v>
      </c>
      <c r="D135" s="145" t="s">
        <v>131</v>
      </c>
      <c r="E135" s="146" t="s">
        <v>1050</v>
      </c>
      <c r="F135" s="147" t="s">
        <v>1051</v>
      </c>
      <c r="G135" s="148" t="s">
        <v>904</v>
      </c>
      <c r="H135" s="149">
        <v>40</v>
      </c>
      <c r="I135" s="150"/>
      <c r="J135" s="151">
        <f t="shared" si="0"/>
        <v>0</v>
      </c>
      <c r="K135" s="152"/>
      <c r="L135" s="33"/>
      <c r="M135" s="153" t="s">
        <v>1</v>
      </c>
      <c r="N135" s="154" t="s">
        <v>37</v>
      </c>
      <c r="O135" s="58"/>
      <c r="P135" s="155">
        <f t="shared" si="1"/>
        <v>0</v>
      </c>
      <c r="Q135" s="155">
        <v>0</v>
      </c>
      <c r="R135" s="155">
        <f t="shared" si="2"/>
        <v>0</v>
      </c>
      <c r="S135" s="155">
        <v>0</v>
      </c>
      <c r="T135" s="156">
        <f t="shared" si="3"/>
        <v>0</v>
      </c>
      <c r="U135" s="32"/>
      <c r="V135" s="32"/>
      <c r="W135" s="32"/>
      <c r="X135" s="32"/>
      <c r="Y135" s="32"/>
      <c r="Z135" s="32"/>
      <c r="AA135" s="32"/>
      <c r="AB135" s="32"/>
      <c r="AC135" s="32"/>
      <c r="AD135" s="32"/>
      <c r="AE135" s="32"/>
      <c r="AR135" s="157" t="s">
        <v>135</v>
      </c>
      <c r="AT135" s="157" t="s">
        <v>131</v>
      </c>
      <c r="AU135" s="157" t="s">
        <v>80</v>
      </c>
      <c r="AY135" s="17" t="s">
        <v>128</v>
      </c>
      <c r="BE135" s="158">
        <f t="shared" si="4"/>
        <v>0</v>
      </c>
      <c r="BF135" s="158">
        <f t="shared" si="5"/>
        <v>0</v>
      </c>
      <c r="BG135" s="158">
        <f t="shared" si="6"/>
        <v>0</v>
      </c>
      <c r="BH135" s="158">
        <f t="shared" si="7"/>
        <v>0</v>
      </c>
      <c r="BI135" s="158">
        <f t="shared" si="8"/>
        <v>0</v>
      </c>
      <c r="BJ135" s="17" t="s">
        <v>80</v>
      </c>
      <c r="BK135" s="158">
        <f t="shared" si="9"/>
        <v>0</v>
      </c>
      <c r="BL135" s="17" t="s">
        <v>135</v>
      </c>
      <c r="BM135" s="157" t="s">
        <v>1052</v>
      </c>
    </row>
    <row r="136" spans="1:65" s="2" customFormat="1" ht="16.5" customHeight="1">
      <c r="A136" s="32"/>
      <c r="B136" s="144"/>
      <c r="C136" s="145" t="s">
        <v>193</v>
      </c>
      <c r="D136" s="145" t="s">
        <v>131</v>
      </c>
      <c r="E136" s="146" t="s">
        <v>1053</v>
      </c>
      <c r="F136" s="147" t="s">
        <v>1054</v>
      </c>
      <c r="G136" s="148" t="s">
        <v>904</v>
      </c>
      <c r="H136" s="149">
        <v>2</v>
      </c>
      <c r="I136" s="150"/>
      <c r="J136" s="151">
        <f t="shared" si="0"/>
        <v>0</v>
      </c>
      <c r="K136" s="152"/>
      <c r="L136" s="33"/>
      <c r="M136" s="153" t="s">
        <v>1</v>
      </c>
      <c r="N136" s="154" t="s">
        <v>37</v>
      </c>
      <c r="O136" s="58"/>
      <c r="P136" s="155">
        <f t="shared" si="1"/>
        <v>0</v>
      </c>
      <c r="Q136" s="155">
        <v>0</v>
      </c>
      <c r="R136" s="155">
        <f t="shared" si="2"/>
        <v>0</v>
      </c>
      <c r="S136" s="155">
        <v>0</v>
      </c>
      <c r="T136" s="156">
        <f t="shared" si="3"/>
        <v>0</v>
      </c>
      <c r="U136" s="32"/>
      <c r="V136" s="32"/>
      <c r="W136" s="32"/>
      <c r="X136" s="32"/>
      <c r="Y136" s="32"/>
      <c r="Z136" s="32"/>
      <c r="AA136" s="32"/>
      <c r="AB136" s="32"/>
      <c r="AC136" s="32"/>
      <c r="AD136" s="32"/>
      <c r="AE136" s="32"/>
      <c r="AR136" s="157" t="s">
        <v>135</v>
      </c>
      <c r="AT136" s="157" t="s">
        <v>131</v>
      </c>
      <c r="AU136" s="157" t="s">
        <v>80</v>
      </c>
      <c r="AY136" s="17" t="s">
        <v>128</v>
      </c>
      <c r="BE136" s="158">
        <f t="shared" si="4"/>
        <v>0</v>
      </c>
      <c r="BF136" s="158">
        <f t="shared" si="5"/>
        <v>0</v>
      </c>
      <c r="BG136" s="158">
        <f t="shared" si="6"/>
        <v>0</v>
      </c>
      <c r="BH136" s="158">
        <f t="shared" si="7"/>
        <v>0</v>
      </c>
      <c r="BI136" s="158">
        <f t="shared" si="8"/>
        <v>0</v>
      </c>
      <c r="BJ136" s="17" t="s">
        <v>80</v>
      </c>
      <c r="BK136" s="158">
        <f t="shared" si="9"/>
        <v>0</v>
      </c>
      <c r="BL136" s="17" t="s">
        <v>135</v>
      </c>
      <c r="BM136" s="157" t="s">
        <v>1055</v>
      </c>
    </row>
    <row r="137" spans="1:65" s="2" customFormat="1" ht="16.5" customHeight="1">
      <c r="A137" s="32"/>
      <c r="B137" s="144"/>
      <c r="C137" s="145" t="s">
        <v>188</v>
      </c>
      <c r="D137" s="145" t="s">
        <v>131</v>
      </c>
      <c r="E137" s="146" t="s">
        <v>1056</v>
      </c>
      <c r="F137" s="147" t="s">
        <v>1057</v>
      </c>
      <c r="G137" s="148" t="s">
        <v>904</v>
      </c>
      <c r="H137" s="149">
        <v>2</v>
      </c>
      <c r="I137" s="150"/>
      <c r="J137" s="151">
        <f t="shared" si="0"/>
        <v>0</v>
      </c>
      <c r="K137" s="152"/>
      <c r="L137" s="33"/>
      <c r="M137" s="153" t="s">
        <v>1</v>
      </c>
      <c r="N137" s="154" t="s">
        <v>37</v>
      </c>
      <c r="O137" s="58"/>
      <c r="P137" s="155">
        <f t="shared" si="1"/>
        <v>0</v>
      </c>
      <c r="Q137" s="155">
        <v>0</v>
      </c>
      <c r="R137" s="155">
        <f t="shared" si="2"/>
        <v>0</v>
      </c>
      <c r="S137" s="155">
        <v>0</v>
      </c>
      <c r="T137" s="156">
        <f t="shared" si="3"/>
        <v>0</v>
      </c>
      <c r="U137" s="32"/>
      <c r="V137" s="32"/>
      <c r="W137" s="32"/>
      <c r="X137" s="32"/>
      <c r="Y137" s="32"/>
      <c r="Z137" s="32"/>
      <c r="AA137" s="32"/>
      <c r="AB137" s="32"/>
      <c r="AC137" s="32"/>
      <c r="AD137" s="32"/>
      <c r="AE137" s="32"/>
      <c r="AR137" s="157" t="s">
        <v>135</v>
      </c>
      <c r="AT137" s="157" t="s">
        <v>131</v>
      </c>
      <c r="AU137" s="157" t="s">
        <v>80</v>
      </c>
      <c r="AY137" s="17" t="s">
        <v>128</v>
      </c>
      <c r="BE137" s="158">
        <f t="shared" si="4"/>
        <v>0</v>
      </c>
      <c r="BF137" s="158">
        <f t="shared" si="5"/>
        <v>0</v>
      </c>
      <c r="BG137" s="158">
        <f t="shared" si="6"/>
        <v>0</v>
      </c>
      <c r="BH137" s="158">
        <f t="shared" si="7"/>
        <v>0</v>
      </c>
      <c r="BI137" s="158">
        <f t="shared" si="8"/>
        <v>0</v>
      </c>
      <c r="BJ137" s="17" t="s">
        <v>80</v>
      </c>
      <c r="BK137" s="158">
        <f t="shared" si="9"/>
        <v>0</v>
      </c>
      <c r="BL137" s="17" t="s">
        <v>135</v>
      </c>
      <c r="BM137" s="157" t="s">
        <v>1058</v>
      </c>
    </row>
    <row r="138" spans="1:65" s="2" customFormat="1" ht="24.2" customHeight="1">
      <c r="A138" s="32"/>
      <c r="B138" s="144"/>
      <c r="C138" s="145" t="s">
        <v>135</v>
      </c>
      <c r="D138" s="145" t="s">
        <v>131</v>
      </c>
      <c r="E138" s="146" t="s">
        <v>935</v>
      </c>
      <c r="F138" s="147" t="s">
        <v>936</v>
      </c>
      <c r="G138" s="148" t="s">
        <v>904</v>
      </c>
      <c r="H138" s="149">
        <v>20</v>
      </c>
      <c r="I138" s="150"/>
      <c r="J138" s="151">
        <f t="shared" si="0"/>
        <v>0</v>
      </c>
      <c r="K138" s="152"/>
      <c r="L138" s="33"/>
      <c r="M138" s="153" t="s">
        <v>1</v>
      </c>
      <c r="N138" s="154" t="s">
        <v>37</v>
      </c>
      <c r="O138" s="58"/>
      <c r="P138" s="155">
        <f t="shared" si="1"/>
        <v>0</v>
      </c>
      <c r="Q138" s="155">
        <v>0</v>
      </c>
      <c r="R138" s="155">
        <f t="shared" si="2"/>
        <v>0</v>
      </c>
      <c r="S138" s="155">
        <v>0</v>
      </c>
      <c r="T138" s="156">
        <f t="shared" si="3"/>
        <v>0</v>
      </c>
      <c r="U138" s="32"/>
      <c r="V138" s="32"/>
      <c r="W138" s="32"/>
      <c r="X138" s="32"/>
      <c r="Y138" s="32"/>
      <c r="Z138" s="32"/>
      <c r="AA138" s="32"/>
      <c r="AB138" s="32"/>
      <c r="AC138" s="32"/>
      <c r="AD138" s="32"/>
      <c r="AE138" s="32"/>
      <c r="AR138" s="157" t="s">
        <v>135</v>
      </c>
      <c r="AT138" s="157" t="s">
        <v>131</v>
      </c>
      <c r="AU138" s="157" t="s">
        <v>80</v>
      </c>
      <c r="AY138" s="17" t="s">
        <v>128</v>
      </c>
      <c r="BE138" s="158">
        <f t="shared" si="4"/>
        <v>0</v>
      </c>
      <c r="BF138" s="158">
        <f t="shared" si="5"/>
        <v>0</v>
      </c>
      <c r="BG138" s="158">
        <f t="shared" si="6"/>
        <v>0</v>
      </c>
      <c r="BH138" s="158">
        <f t="shared" si="7"/>
        <v>0</v>
      </c>
      <c r="BI138" s="158">
        <f t="shared" si="8"/>
        <v>0</v>
      </c>
      <c r="BJ138" s="17" t="s">
        <v>80</v>
      </c>
      <c r="BK138" s="158">
        <f t="shared" si="9"/>
        <v>0</v>
      </c>
      <c r="BL138" s="17" t="s">
        <v>135</v>
      </c>
      <c r="BM138" s="157" t="s">
        <v>1059</v>
      </c>
    </row>
    <row r="139" spans="1:65" s="2" customFormat="1" ht="16.5" customHeight="1">
      <c r="A139" s="32"/>
      <c r="B139" s="144"/>
      <c r="C139" s="145" t="s">
        <v>197</v>
      </c>
      <c r="D139" s="145" t="s">
        <v>131</v>
      </c>
      <c r="E139" s="146" t="s">
        <v>1060</v>
      </c>
      <c r="F139" s="147" t="s">
        <v>1061</v>
      </c>
      <c r="G139" s="148" t="s">
        <v>904</v>
      </c>
      <c r="H139" s="149">
        <v>2</v>
      </c>
      <c r="I139" s="150"/>
      <c r="J139" s="151">
        <f t="shared" si="0"/>
        <v>0</v>
      </c>
      <c r="K139" s="152"/>
      <c r="L139" s="33"/>
      <c r="M139" s="153" t="s">
        <v>1</v>
      </c>
      <c r="N139" s="154" t="s">
        <v>37</v>
      </c>
      <c r="O139" s="58"/>
      <c r="P139" s="155">
        <f t="shared" si="1"/>
        <v>0</v>
      </c>
      <c r="Q139" s="155">
        <v>0</v>
      </c>
      <c r="R139" s="155">
        <f t="shared" si="2"/>
        <v>0</v>
      </c>
      <c r="S139" s="155">
        <v>0</v>
      </c>
      <c r="T139" s="156">
        <f t="shared" si="3"/>
        <v>0</v>
      </c>
      <c r="U139" s="32"/>
      <c r="V139" s="32"/>
      <c r="W139" s="32"/>
      <c r="X139" s="32"/>
      <c r="Y139" s="32"/>
      <c r="Z139" s="32"/>
      <c r="AA139" s="32"/>
      <c r="AB139" s="32"/>
      <c r="AC139" s="32"/>
      <c r="AD139" s="32"/>
      <c r="AE139" s="32"/>
      <c r="AR139" s="157" t="s">
        <v>135</v>
      </c>
      <c r="AT139" s="157" t="s">
        <v>131</v>
      </c>
      <c r="AU139" s="157" t="s">
        <v>80</v>
      </c>
      <c r="AY139" s="17" t="s">
        <v>128</v>
      </c>
      <c r="BE139" s="158">
        <f t="shared" si="4"/>
        <v>0</v>
      </c>
      <c r="BF139" s="158">
        <f t="shared" si="5"/>
        <v>0</v>
      </c>
      <c r="BG139" s="158">
        <f t="shared" si="6"/>
        <v>0</v>
      </c>
      <c r="BH139" s="158">
        <f t="shared" si="7"/>
        <v>0</v>
      </c>
      <c r="BI139" s="158">
        <f t="shared" si="8"/>
        <v>0</v>
      </c>
      <c r="BJ139" s="17" t="s">
        <v>80</v>
      </c>
      <c r="BK139" s="158">
        <f t="shared" si="9"/>
        <v>0</v>
      </c>
      <c r="BL139" s="17" t="s">
        <v>135</v>
      </c>
      <c r="BM139" s="157" t="s">
        <v>1062</v>
      </c>
    </row>
    <row r="140" spans="1:65" s="2" customFormat="1" ht="16.5" customHeight="1">
      <c r="A140" s="32"/>
      <c r="B140" s="144"/>
      <c r="C140" s="145" t="s">
        <v>168</v>
      </c>
      <c r="D140" s="145" t="s">
        <v>131</v>
      </c>
      <c r="E140" s="146" t="s">
        <v>1063</v>
      </c>
      <c r="F140" s="147" t="s">
        <v>1064</v>
      </c>
      <c r="G140" s="148" t="s">
        <v>904</v>
      </c>
      <c r="H140" s="149">
        <v>5</v>
      </c>
      <c r="I140" s="150"/>
      <c r="J140" s="151">
        <f t="shared" si="0"/>
        <v>0</v>
      </c>
      <c r="K140" s="152"/>
      <c r="L140" s="33"/>
      <c r="M140" s="153" t="s">
        <v>1</v>
      </c>
      <c r="N140" s="154" t="s">
        <v>37</v>
      </c>
      <c r="O140" s="58"/>
      <c r="P140" s="155">
        <f t="shared" si="1"/>
        <v>0</v>
      </c>
      <c r="Q140" s="155">
        <v>0</v>
      </c>
      <c r="R140" s="155">
        <f t="shared" si="2"/>
        <v>0</v>
      </c>
      <c r="S140" s="155">
        <v>0</v>
      </c>
      <c r="T140" s="156">
        <f t="shared" si="3"/>
        <v>0</v>
      </c>
      <c r="U140" s="32"/>
      <c r="V140" s="32"/>
      <c r="W140" s="32"/>
      <c r="X140" s="32"/>
      <c r="Y140" s="32"/>
      <c r="Z140" s="32"/>
      <c r="AA140" s="32"/>
      <c r="AB140" s="32"/>
      <c r="AC140" s="32"/>
      <c r="AD140" s="32"/>
      <c r="AE140" s="32"/>
      <c r="AR140" s="157" t="s">
        <v>135</v>
      </c>
      <c r="AT140" s="157" t="s">
        <v>131</v>
      </c>
      <c r="AU140" s="157" t="s">
        <v>80</v>
      </c>
      <c r="AY140" s="17" t="s">
        <v>128</v>
      </c>
      <c r="BE140" s="158">
        <f t="shared" si="4"/>
        <v>0</v>
      </c>
      <c r="BF140" s="158">
        <f t="shared" si="5"/>
        <v>0</v>
      </c>
      <c r="BG140" s="158">
        <f t="shared" si="6"/>
        <v>0</v>
      </c>
      <c r="BH140" s="158">
        <f t="shared" si="7"/>
        <v>0</v>
      </c>
      <c r="BI140" s="158">
        <f t="shared" si="8"/>
        <v>0</v>
      </c>
      <c r="BJ140" s="17" t="s">
        <v>80</v>
      </c>
      <c r="BK140" s="158">
        <f t="shared" si="9"/>
        <v>0</v>
      </c>
      <c r="BL140" s="17" t="s">
        <v>135</v>
      </c>
      <c r="BM140" s="157" t="s">
        <v>1065</v>
      </c>
    </row>
    <row r="141" spans="1:65" s="2" customFormat="1" ht="21.75" customHeight="1">
      <c r="A141" s="32"/>
      <c r="B141" s="144"/>
      <c r="C141" s="145" t="s">
        <v>8</v>
      </c>
      <c r="D141" s="145" t="s">
        <v>131</v>
      </c>
      <c r="E141" s="146" t="s">
        <v>1066</v>
      </c>
      <c r="F141" s="147" t="s">
        <v>1067</v>
      </c>
      <c r="G141" s="148" t="s">
        <v>904</v>
      </c>
      <c r="H141" s="149">
        <v>80</v>
      </c>
      <c r="I141" s="150"/>
      <c r="J141" s="151">
        <f t="shared" si="0"/>
        <v>0</v>
      </c>
      <c r="K141" s="152"/>
      <c r="L141" s="33"/>
      <c r="M141" s="153" t="s">
        <v>1</v>
      </c>
      <c r="N141" s="154" t="s">
        <v>37</v>
      </c>
      <c r="O141" s="58"/>
      <c r="P141" s="155">
        <f t="shared" si="1"/>
        <v>0</v>
      </c>
      <c r="Q141" s="155">
        <v>0</v>
      </c>
      <c r="R141" s="155">
        <f t="shared" si="2"/>
        <v>0</v>
      </c>
      <c r="S141" s="155">
        <v>0</v>
      </c>
      <c r="T141" s="156">
        <f t="shared" si="3"/>
        <v>0</v>
      </c>
      <c r="U141" s="32"/>
      <c r="V141" s="32"/>
      <c r="W141" s="32"/>
      <c r="X141" s="32"/>
      <c r="Y141" s="32"/>
      <c r="Z141" s="32"/>
      <c r="AA141" s="32"/>
      <c r="AB141" s="32"/>
      <c r="AC141" s="32"/>
      <c r="AD141" s="32"/>
      <c r="AE141" s="32"/>
      <c r="AR141" s="157" t="s">
        <v>135</v>
      </c>
      <c r="AT141" s="157" t="s">
        <v>131</v>
      </c>
      <c r="AU141" s="157" t="s">
        <v>80</v>
      </c>
      <c r="AY141" s="17" t="s">
        <v>128</v>
      </c>
      <c r="BE141" s="158">
        <f t="shared" si="4"/>
        <v>0</v>
      </c>
      <c r="BF141" s="158">
        <f t="shared" si="5"/>
        <v>0</v>
      </c>
      <c r="BG141" s="158">
        <f t="shared" si="6"/>
        <v>0</v>
      </c>
      <c r="BH141" s="158">
        <f t="shared" si="7"/>
        <v>0</v>
      </c>
      <c r="BI141" s="158">
        <f t="shared" si="8"/>
        <v>0</v>
      </c>
      <c r="BJ141" s="17" t="s">
        <v>80</v>
      </c>
      <c r="BK141" s="158">
        <f t="shared" si="9"/>
        <v>0</v>
      </c>
      <c r="BL141" s="17" t="s">
        <v>135</v>
      </c>
      <c r="BM141" s="157" t="s">
        <v>1068</v>
      </c>
    </row>
    <row r="142" spans="1:65" s="2" customFormat="1" ht="37.9" customHeight="1">
      <c r="A142" s="32"/>
      <c r="B142" s="144"/>
      <c r="C142" s="145" t="s">
        <v>204</v>
      </c>
      <c r="D142" s="145" t="s">
        <v>131</v>
      </c>
      <c r="E142" s="146" t="s">
        <v>1069</v>
      </c>
      <c r="F142" s="147" t="s">
        <v>1070</v>
      </c>
      <c r="G142" s="148" t="s">
        <v>904</v>
      </c>
      <c r="H142" s="149">
        <v>35</v>
      </c>
      <c r="I142" s="150"/>
      <c r="J142" s="151">
        <f t="shared" si="0"/>
        <v>0</v>
      </c>
      <c r="K142" s="152"/>
      <c r="L142" s="33"/>
      <c r="M142" s="153" t="s">
        <v>1</v>
      </c>
      <c r="N142" s="154" t="s">
        <v>37</v>
      </c>
      <c r="O142" s="58"/>
      <c r="P142" s="155">
        <f t="shared" si="1"/>
        <v>0</v>
      </c>
      <c r="Q142" s="155">
        <v>0</v>
      </c>
      <c r="R142" s="155">
        <f t="shared" si="2"/>
        <v>0</v>
      </c>
      <c r="S142" s="155">
        <v>0</v>
      </c>
      <c r="T142" s="156">
        <f t="shared" si="3"/>
        <v>0</v>
      </c>
      <c r="U142" s="32"/>
      <c r="V142" s="32"/>
      <c r="W142" s="32"/>
      <c r="X142" s="32"/>
      <c r="Y142" s="32"/>
      <c r="Z142" s="32"/>
      <c r="AA142" s="32"/>
      <c r="AB142" s="32"/>
      <c r="AC142" s="32"/>
      <c r="AD142" s="32"/>
      <c r="AE142" s="32"/>
      <c r="AR142" s="157" t="s">
        <v>135</v>
      </c>
      <c r="AT142" s="157" t="s">
        <v>131</v>
      </c>
      <c r="AU142" s="157" t="s">
        <v>80</v>
      </c>
      <c r="AY142" s="17" t="s">
        <v>128</v>
      </c>
      <c r="BE142" s="158">
        <f t="shared" si="4"/>
        <v>0</v>
      </c>
      <c r="BF142" s="158">
        <f t="shared" si="5"/>
        <v>0</v>
      </c>
      <c r="BG142" s="158">
        <f t="shared" si="6"/>
        <v>0</v>
      </c>
      <c r="BH142" s="158">
        <f t="shared" si="7"/>
        <v>0</v>
      </c>
      <c r="BI142" s="158">
        <f t="shared" si="8"/>
        <v>0</v>
      </c>
      <c r="BJ142" s="17" t="s">
        <v>80</v>
      </c>
      <c r="BK142" s="158">
        <f t="shared" si="9"/>
        <v>0</v>
      </c>
      <c r="BL142" s="17" t="s">
        <v>135</v>
      </c>
      <c r="BM142" s="157" t="s">
        <v>1071</v>
      </c>
    </row>
    <row r="143" spans="1:65" s="2" customFormat="1" ht="37.9" customHeight="1">
      <c r="A143" s="32"/>
      <c r="B143" s="144"/>
      <c r="C143" s="145" t="s">
        <v>208</v>
      </c>
      <c r="D143" s="145" t="s">
        <v>131</v>
      </c>
      <c r="E143" s="146" t="s">
        <v>1072</v>
      </c>
      <c r="F143" s="147" t="s">
        <v>1073</v>
      </c>
      <c r="G143" s="148" t="s">
        <v>1048</v>
      </c>
      <c r="H143" s="149">
        <v>35</v>
      </c>
      <c r="I143" s="150"/>
      <c r="J143" s="151">
        <f t="shared" si="0"/>
        <v>0</v>
      </c>
      <c r="K143" s="152"/>
      <c r="L143" s="33"/>
      <c r="M143" s="153" t="s">
        <v>1</v>
      </c>
      <c r="N143" s="154" t="s">
        <v>37</v>
      </c>
      <c r="O143" s="58"/>
      <c r="P143" s="155">
        <f t="shared" si="1"/>
        <v>0</v>
      </c>
      <c r="Q143" s="155">
        <v>0</v>
      </c>
      <c r="R143" s="155">
        <f t="shared" si="2"/>
        <v>0</v>
      </c>
      <c r="S143" s="155">
        <v>0</v>
      </c>
      <c r="T143" s="156">
        <f t="shared" si="3"/>
        <v>0</v>
      </c>
      <c r="U143" s="32"/>
      <c r="V143" s="32"/>
      <c r="W143" s="32"/>
      <c r="X143" s="32"/>
      <c r="Y143" s="32"/>
      <c r="Z143" s="32"/>
      <c r="AA143" s="32"/>
      <c r="AB143" s="32"/>
      <c r="AC143" s="32"/>
      <c r="AD143" s="32"/>
      <c r="AE143" s="32"/>
      <c r="AR143" s="157" t="s">
        <v>135</v>
      </c>
      <c r="AT143" s="157" t="s">
        <v>131</v>
      </c>
      <c r="AU143" s="157" t="s">
        <v>80</v>
      </c>
      <c r="AY143" s="17" t="s">
        <v>128</v>
      </c>
      <c r="BE143" s="158">
        <f t="shared" si="4"/>
        <v>0</v>
      </c>
      <c r="BF143" s="158">
        <f t="shared" si="5"/>
        <v>0</v>
      </c>
      <c r="BG143" s="158">
        <f t="shared" si="6"/>
        <v>0</v>
      </c>
      <c r="BH143" s="158">
        <f t="shared" si="7"/>
        <v>0</v>
      </c>
      <c r="BI143" s="158">
        <f t="shared" si="8"/>
        <v>0</v>
      </c>
      <c r="BJ143" s="17" t="s">
        <v>80</v>
      </c>
      <c r="BK143" s="158">
        <f t="shared" si="9"/>
        <v>0</v>
      </c>
      <c r="BL143" s="17" t="s">
        <v>135</v>
      </c>
      <c r="BM143" s="157" t="s">
        <v>1074</v>
      </c>
    </row>
    <row r="144" spans="1:65" s="2" customFormat="1" ht="16.5" customHeight="1">
      <c r="A144" s="32"/>
      <c r="B144" s="144"/>
      <c r="C144" s="145" t="s">
        <v>214</v>
      </c>
      <c r="D144" s="145" t="s">
        <v>131</v>
      </c>
      <c r="E144" s="146" t="s">
        <v>1075</v>
      </c>
      <c r="F144" s="147" t="s">
        <v>1076</v>
      </c>
      <c r="G144" s="148" t="s">
        <v>1077</v>
      </c>
      <c r="H144" s="149">
        <v>48</v>
      </c>
      <c r="I144" s="150"/>
      <c r="J144" s="151">
        <f t="shared" si="0"/>
        <v>0</v>
      </c>
      <c r="K144" s="152"/>
      <c r="L144" s="33"/>
      <c r="M144" s="153" t="s">
        <v>1</v>
      </c>
      <c r="N144" s="154" t="s">
        <v>37</v>
      </c>
      <c r="O144" s="58"/>
      <c r="P144" s="155">
        <f t="shared" si="1"/>
        <v>0</v>
      </c>
      <c r="Q144" s="155">
        <v>0</v>
      </c>
      <c r="R144" s="155">
        <f t="shared" si="2"/>
        <v>0</v>
      </c>
      <c r="S144" s="155">
        <v>0</v>
      </c>
      <c r="T144" s="156">
        <f t="shared" si="3"/>
        <v>0</v>
      </c>
      <c r="U144" s="32"/>
      <c r="V144" s="32"/>
      <c r="W144" s="32"/>
      <c r="X144" s="32"/>
      <c r="Y144" s="32"/>
      <c r="Z144" s="32"/>
      <c r="AA144" s="32"/>
      <c r="AB144" s="32"/>
      <c r="AC144" s="32"/>
      <c r="AD144" s="32"/>
      <c r="AE144" s="32"/>
      <c r="AR144" s="157" t="s">
        <v>135</v>
      </c>
      <c r="AT144" s="157" t="s">
        <v>131</v>
      </c>
      <c r="AU144" s="157" t="s">
        <v>80</v>
      </c>
      <c r="AY144" s="17" t="s">
        <v>128</v>
      </c>
      <c r="BE144" s="158">
        <f t="shared" si="4"/>
        <v>0</v>
      </c>
      <c r="BF144" s="158">
        <f t="shared" si="5"/>
        <v>0</v>
      </c>
      <c r="BG144" s="158">
        <f t="shared" si="6"/>
        <v>0</v>
      </c>
      <c r="BH144" s="158">
        <f t="shared" si="7"/>
        <v>0</v>
      </c>
      <c r="BI144" s="158">
        <f t="shared" si="8"/>
        <v>0</v>
      </c>
      <c r="BJ144" s="17" t="s">
        <v>80</v>
      </c>
      <c r="BK144" s="158">
        <f t="shared" si="9"/>
        <v>0</v>
      </c>
      <c r="BL144" s="17" t="s">
        <v>135</v>
      </c>
      <c r="BM144" s="157" t="s">
        <v>1078</v>
      </c>
    </row>
    <row r="145" spans="1:65" s="2" customFormat="1" ht="16.5" customHeight="1">
      <c r="A145" s="32"/>
      <c r="B145" s="144"/>
      <c r="C145" s="145" t="s">
        <v>250</v>
      </c>
      <c r="D145" s="145" t="s">
        <v>131</v>
      </c>
      <c r="E145" s="146" t="s">
        <v>938</v>
      </c>
      <c r="F145" s="147" t="s">
        <v>939</v>
      </c>
      <c r="G145" s="148" t="s">
        <v>904</v>
      </c>
      <c r="H145" s="149">
        <v>1</v>
      </c>
      <c r="I145" s="150"/>
      <c r="J145" s="151">
        <f t="shared" si="0"/>
        <v>0</v>
      </c>
      <c r="K145" s="152"/>
      <c r="L145" s="33"/>
      <c r="M145" s="153" t="s">
        <v>1</v>
      </c>
      <c r="N145" s="154" t="s">
        <v>37</v>
      </c>
      <c r="O145" s="58"/>
      <c r="P145" s="155">
        <f t="shared" si="1"/>
        <v>0</v>
      </c>
      <c r="Q145" s="155">
        <v>0</v>
      </c>
      <c r="R145" s="155">
        <f t="shared" si="2"/>
        <v>0</v>
      </c>
      <c r="S145" s="155">
        <v>0</v>
      </c>
      <c r="T145" s="156">
        <f t="shared" si="3"/>
        <v>0</v>
      </c>
      <c r="U145" s="32"/>
      <c r="V145" s="32"/>
      <c r="W145" s="32"/>
      <c r="X145" s="32"/>
      <c r="Y145" s="32"/>
      <c r="Z145" s="32"/>
      <c r="AA145" s="32"/>
      <c r="AB145" s="32"/>
      <c r="AC145" s="32"/>
      <c r="AD145" s="32"/>
      <c r="AE145" s="32"/>
      <c r="AR145" s="157" t="s">
        <v>135</v>
      </c>
      <c r="AT145" s="157" t="s">
        <v>131</v>
      </c>
      <c r="AU145" s="157" t="s">
        <v>80</v>
      </c>
      <c r="AY145" s="17" t="s">
        <v>128</v>
      </c>
      <c r="BE145" s="158">
        <f t="shared" si="4"/>
        <v>0</v>
      </c>
      <c r="BF145" s="158">
        <f t="shared" si="5"/>
        <v>0</v>
      </c>
      <c r="BG145" s="158">
        <f t="shared" si="6"/>
        <v>0</v>
      </c>
      <c r="BH145" s="158">
        <f t="shared" si="7"/>
        <v>0</v>
      </c>
      <c r="BI145" s="158">
        <f t="shared" si="8"/>
        <v>0</v>
      </c>
      <c r="BJ145" s="17" t="s">
        <v>80</v>
      </c>
      <c r="BK145" s="158">
        <f t="shared" si="9"/>
        <v>0</v>
      </c>
      <c r="BL145" s="17" t="s">
        <v>135</v>
      </c>
      <c r="BM145" s="157" t="s">
        <v>1079</v>
      </c>
    </row>
    <row r="146" spans="1:65" s="2" customFormat="1" ht="16.5" customHeight="1">
      <c r="A146" s="32"/>
      <c r="B146" s="144"/>
      <c r="C146" s="145" t="s">
        <v>219</v>
      </c>
      <c r="D146" s="145" t="s">
        <v>131</v>
      </c>
      <c r="E146" s="146" t="s">
        <v>1080</v>
      </c>
      <c r="F146" s="147" t="s">
        <v>1081</v>
      </c>
      <c r="G146" s="148" t="s">
        <v>1077</v>
      </c>
      <c r="H146" s="149">
        <v>48</v>
      </c>
      <c r="I146" s="150"/>
      <c r="J146" s="151">
        <f t="shared" si="0"/>
        <v>0</v>
      </c>
      <c r="K146" s="152"/>
      <c r="L146" s="33"/>
      <c r="M146" s="153" t="s">
        <v>1</v>
      </c>
      <c r="N146" s="154" t="s">
        <v>37</v>
      </c>
      <c r="O146" s="58"/>
      <c r="P146" s="155">
        <f t="shared" si="1"/>
        <v>0</v>
      </c>
      <c r="Q146" s="155">
        <v>0</v>
      </c>
      <c r="R146" s="155">
        <f t="shared" si="2"/>
        <v>0</v>
      </c>
      <c r="S146" s="155">
        <v>0</v>
      </c>
      <c r="T146" s="156">
        <f t="shared" si="3"/>
        <v>0</v>
      </c>
      <c r="U146" s="32"/>
      <c r="V146" s="32"/>
      <c r="W146" s="32"/>
      <c r="X146" s="32"/>
      <c r="Y146" s="32"/>
      <c r="Z146" s="32"/>
      <c r="AA146" s="32"/>
      <c r="AB146" s="32"/>
      <c r="AC146" s="32"/>
      <c r="AD146" s="32"/>
      <c r="AE146" s="32"/>
      <c r="AR146" s="157" t="s">
        <v>135</v>
      </c>
      <c r="AT146" s="157" t="s">
        <v>131</v>
      </c>
      <c r="AU146" s="157" t="s">
        <v>80</v>
      </c>
      <c r="AY146" s="17" t="s">
        <v>128</v>
      </c>
      <c r="BE146" s="158">
        <f t="shared" si="4"/>
        <v>0</v>
      </c>
      <c r="BF146" s="158">
        <f t="shared" si="5"/>
        <v>0</v>
      </c>
      <c r="BG146" s="158">
        <f t="shared" si="6"/>
        <v>0</v>
      </c>
      <c r="BH146" s="158">
        <f t="shared" si="7"/>
        <v>0</v>
      </c>
      <c r="BI146" s="158">
        <f t="shared" si="8"/>
        <v>0</v>
      </c>
      <c r="BJ146" s="17" t="s">
        <v>80</v>
      </c>
      <c r="BK146" s="158">
        <f t="shared" si="9"/>
        <v>0</v>
      </c>
      <c r="BL146" s="17" t="s">
        <v>135</v>
      </c>
      <c r="BM146" s="157" t="s">
        <v>1082</v>
      </c>
    </row>
    <row r="147" spans="2:63" s="12" customFormat="1" ht="25.9" customHeight="1">
      <c r="B147" s="131"/>
      <c r="D147" s="132" t="s">
        <v>71</v>
      </c>
      <c r="E147" s="133" t="s">
        <v>941</v>
      </c>
      <c r="F147" s="133" t="s">
        <v>942</v>
      </c>
      <c r="I147" s="134"/>
      <c r="J147" s="135">
        <f>BK147</f>
        <v>0</v>
      </c>
      <c r="L147" s="131"/>
      <c r="M147" s="136"/>
      <c r="N147" s="137"/>
      <c r="O147" s="137"/>
      <c r="P147" s="138">
        <f>SUM(P148:P151)</f>
        <v>0</v>
      </c>
      <c r="Q147" s="137"/>
      <c r="R147" s="138">
        <f>SUM(R148:R151)</f>
        <v>0</v>
      </c>
      <c r="S147" s="137"/>
      <c r="T147" s="139">
        <f>SUM(T148:T151)</f>
        <v>0</v>
      </c>
      <c r="AR147" s="132" t="s">
        <v>80</v>
      </c>
      <c r="AT147" s="140" t="s">
        <v>71</v>
      </c>
      <c r="AU147" s="140" t="s">
        <v>72</v>
      </c>
      <c r="AY147" s="132" t="s">
        <v>128</v>
      </c>
      <c r="BK147" s="141">
        <f>SUM(BK148:BK151)</f>
        <v>0</v>
      </c>
    </row>
    <row r="148" spans="1:65" s="2" customFormat="1" ht="16.5" customHeight="1">
      <c r="A148" s="32"/>
      <c r="B148" s="144"/>
      <c r="C148" s="145" t="s">
        <v>271</v>
      </c>
      <c r="D148" s="145" t="s">
        <v>131</v>
      </c>
      <c r="E148" s="146" t="s">
        <v>956</v>
      </c>
      <c r="F148" s="147" t="s">
        <v>957</v>
      </c>
      <c r="G148" s="148" t="s">
        <v>904</v>
      </c>
      <c r="H148" s="149">
        <v>60</v>
      </c>
      <c r="I148" s="150"/>
      <c r="J148" s="151">
        <f>ROUND(I148*H148,2)</f>
        <v>0</v>
      </c>
      <c r="K148" s="152"/>
      <c r="L148" s="33"/>
      <c r="M148" s="153" t="s">
        <v>1</v>
      </c>
      <c r="N148" s="154" t="s">
        <v>37</v>
      </c>
      <c r="O148" s="58"/>
      <c r="P148" s="155">
        <f>O148*H148</f>
        <v>0</v>
      </c>
      <c r="Q148" s="155">
        <v>0</v>
      </c>
      <c r="R148" s="155">
        <f>Q148*H148</f>
        <v>0</v>
      </c>
      <c r="S148" s="155">
        <v>0</v>
      </c>
      <c r="T148" s="156">
        <f>S148*H148</f>
        <v>0</v>
      </c>
      <c r="U148" s="32"/>
      <c r="V148" s="32"/>
      <c r="W148" s="32"/>
      <c r="X148" s="32"/>
      <c r="Y148" s="32"/>
      <c r="Z148" s="32"/>
      <c r="AA148" s="32"/>
      <c r="AB148" s="32"/>
      <c r="AC148" s="32"/>
      <c r="AD148" s="32"/>
      <c r="AE148" s="32"/>
      <c r="AR148" s="157" t="s">
        <v>135</v>
      </c>
      <c r="AT148" s="157" t="s">
        <v>131</v>
      </c>
      <c r="AU148" s="157" t="s">
        <v>80</v>
      </c>
      <c r="AY148" s="17" t="s">
        <v>128</v>
      </c>
      <c r="BE148" s="158">
        <f>IF(N148="základní",J148,0)</f>
        <v>0</v>
      </c>
      <c r="BF148" s="158">
        <f>IF(N148="snížená",J148,0)</f>
        <v>0</v>
      </c>
      <c r="BG148" s="158">
        <f>IF(N148="zákl. přenesená",J148,0)</f>
        <v>0</v>
      </c>
      <c r="BH148" s="158">
        <f>IF(N148="sníž. přenesená",J148,0)</f>
        <v>0</v>
      </c>
      <c r="BI148" s="158">
        <f>IF(N148="nulová",J148,0)</f>
        <v>0</v>
      </c>
      <c r="BJ148" s="17" t="s">
        <v>80</v>
      </c>
      <c r="BK148" s="158">
        <f>ROUND(I148*H148,2)</f>
        <v>0</v>
      </c>
      <c r="BL148" s="17" t="s">
        <v>135</v>
      </c>
      <c r="BM148" s="157" t="s">
        <v>1083</v>
      </c>
    </row>
    <row r="149" spans="1:65" s="2" customFormat="1" ht="21.75" customHeight="1">
      <c r="A149" s="32"/>
      <c r="B149" s="144"/>
      <c r="C149" s="145" t="s">
        <v>266</v>
      </c>
      <c r="D149" s="145" t="s">
        <v>131</v>
      </c>
      <c r="E149" s="146" t="s">
        <v>1084</v>
      </c>
      <c r="F149" s="147" t="s">
        <v>1085</v>
      </c>
      <c r="G149" s="148" t="s">
        <v>904</v>
      </c>
      <c r="H149" s="149">
        <v>3</v>
      </c>
      <c r="I149" s="150"/>
      <c r="J149" s="151">
        <f>ROUND(I149*H149,2)</f>
        <v>0</v>
      </c>
      <c r="K149" s="152"/>
      <c r="L149" s="33"/>
      <c r="M149" s="153" t="s">
        <v>1</v>
      </c>
      <c r="N149" s="154" t="s">
        <v>37</v>
      </c>
      <c r="O149" s="58"/>
      <c r="P149" s="155">
        <f>O149*H149</f>
        <v>0</v>
      </c>
      <c r="Q149" s="155">
        <v>0</v>
      </c>
      <c r="R149" s="155">
        <f>Q149*H149</f>
        <v>0</v>
      </c>
      <c r="S149" s="155">
        <v>0</v>
      </c>
      <c r="T149" s="156">
        <f>S149*H149</f>
        <v>0</v>
      </c>
      <c r="U149" s="32"/>
      <c r="V149" s="32"/>
      <c r="W149" s="32"/>
      <c r="X149" s="32"/>
      <c r="Y149" s="32"/>
      <c r="Z149" s="32"/>
      <c r="AA149" s="32"/>
      <c r="AB149" s="32"/>
      <c r="AC149" s="32"/>
      <c r="AD149" s="32"/>
      <c r="AE149" s="32"/>
      <c r="AR149" s="157" t="s">
        <v>135</v>
      </c>
      <c r="AT149" s="157" t="s">
        <v>131</v>
      </c>
      <c r="AU149" s="157" t="s">
        <v>80</v>
      </c>
      <c r="AY149" s="17" t="s">
        <v>128</v>
      </c>
      <c r="BE149" s="158">
        <f>IF(N149="základní",J149,0)</f>
        <v>0</v>
      </c>
      <c r="BF149" s="158">
        <f>IF(N149="snížená",J149,0)</f>
        <v>0</v>
      </c>
      <c r="BG149" s="158">
        <f>IF(N149="zákl. přenesená",J149,0)</f>
        <v>0</v>
      </c>
      <c r="BH149" s="158">
        <f>IF(N149="sníž. přenesená",J149,0)</f>
        <v>0</v>
      </c>
      <c r="BI149" s="158">
        <f>IF(N149="nulová",J149,0)</f>
        <v>0</v>
      </c>
      <c r="BJ149" s="17" t="s">
        <v>80</v>
      </c>
      <c r="BK149" s="158">
        <f>ROUND(I149*H149,2)</f>
        <v>0</v>
      </c>
      <c r="BL149" s="17" t="s">
        <v>135</v>
      </c>
      <c r="BM149" s="157" t="s">
        <v>1086</v>
      </c>
    </row>
    <row r="150" spans="1:65" s="2" customFormat="1" ht="16.5" customHeight="1">
      <c r="A150" s="32"/>
      <c r="B150" s="144"/>
      <c r="C150" s="145" t="s">
        <v>260</v>
      </c>
      <c r="D150" s="145" t="s">
        <v>131</v>
      </c>
      <c r="E150" s="146" t="s">
        <v>962</v>
      </c>
      <c r="F150" s="147" t="s">
        <v>963</v>
      </c>
      <c r="G150" s="148" t="s">
        <v>147</v>
      </c>
      <c r="H150" s="149">
        <v>3.7</v>
      </c>
      <c r="I150" s="150"/>
      <c r="J150" s="151">
        <f>ROUND(I150*H150,2)</f>
        <v>0</v>
      </c>
      <c r="K150" s="152"/>
      <c r="L150" s="33"/>
      <c r="M150" s="153" t="s">
        <v>1</v>
      </c>
      <c r="N150" s="154" t="s">
        <v>37</v>
      </c>
      <c r="O150" s="58"/>
      <c r="P150" s="155">
        <f>O150*H150</f>
        <v>0</v>
      </c>
      <c r="Q150" s="155">
        <v>0</v>
      </c>
      <c r="R150" s="155">
        <f>Q150*H150</f>
        <v>0</v>
      </c>
      <c r="S150" s="155">
        <v>0</v>
      </c>
      <c r="T150" s="156">
        <f>S150*H150</f>
        <v>0</v>
      </c>
      <c r="U150" s="32"/>
      <c r="V150" s="32"/>
      <c r="W150" s="32"/>
      <c r="X150" s="32"/>
      <c r="Y150" s="32"/>
      <c r="Z150" s="32"/>
      <c r="AA150" s="32"/>
      <c r="AB150" s="32"/>
      <c r="AC150" s="32"/>
      <c r="AD150" s="32"/>
      <c r="AE150" s="32"/>
      <c r="AR150" s="157" t="s">
        <v>135</v>
      </c>
      <c r="AT150" s="157" t="s">
        <v>131</v>
      </c>
      <c r="AU150" s="157" t="s">
        <v>80</v>
      </c>
      <c r="AY150" s="17" t="s">
        <v>128</v>
      </c>
      <c r="BE150" s="158">
        <f>IF(N150="základní",J150,0)</f>
        <v>0</v>
      </c>
      <c r="BF150" s="158">
        <f>IF(N150="snížená",J150,0)</f>
        <v>0</v>
      </c>
      <c r="BG150" s="158">
        <f>IF(N150="zákl. přenesená",J150,0)</f>
        <v>0</v>
      </c>
      <c r="BH150" s="158">
        <f>IF(N150="sníž. přenesená",J150,0)</f>
        <v>0</v>
      </c>
      <c r="BI150" s="158">
        <f>IF(N150="nulová",J150,0)</f>
        <v>0</v>
      </c>
      <c r="BJ150" s="17" t="s">
        <v>80</v>
      </c>
      <c r="BK150" s="158">
        <f>ROUND(I150*H150,2)</f>
        <v>0</v>
      </c>
      <c r="BL150" s="17" t="s">
        <v>135</v>
      </c>
      <c r="BM150" s="157" t="s">
        <v>1087</v>
      </c>
    </row>
    <row r="151" spans="1:65" s="2" customFormat="1" ht="21.75" customHeight="1">
      <c r="A151" s="32"/>
      <c r="B151" s="144"/>
      <c r="C151" s="145" t="s">
        <v>275</v>
      </c>
      <c r="D151" s="145" t="s">
        <v>131</v>
      </c>
      <c r="E151" s="146" t="s">
        <v>983</v>
      </c>
      <c r="F151" s="147" t="s">
        <v>984</v>
      </c>
      <c r="G151" s="148" t="s">
        <v>904</v>
      </c>
      <c r="H151" s="149">
        <v>8</v>
      </c>
      <c r="I151" s="150"/>
      <c r="J151" s="151">
        <f>ROUND(I151*H151,2)</f>
        <v>0</v>
      </c>
      <c r="K151" s="152"/>
      <c r="L151" s="33"/>
      <c r="M151" s="179" t="s">
        <v>1</v>
      </c>
      <c r="N151" s="180" t="s">
        <v>37</v>
      </c>
      <c r="O151" s="181"/>
      <c r="P151" s="182">
        <f>O151*H151</f>
        <v>0</v>
      </c>
      <c r="Q151" s="182">
        <v>0</v>
      </c>
      <c r="R151" s="182">
        <f>Q151*H151</f>
        <v>0</v>
      </c>
      <c r="S151" s="182">
        <v>0</v>
      </c>
      <c r="T151" s="183">
        <f>S151*H151</f>
        <v>0</v>
      </c>
      <c r="U151" s="32"/>
      <c r="V151" s="32"/>
      <c r="W151" s="32"/>
      <c r="X151" s="32"/>
      <c r="Y151" s="32"/>
      <c r="Z151" s="32"/>
      <c r="AA151" s="32"/>
      <c r="AB151" s="32"/>
      <c r="AC151" s="32"/>
      <c r="AD151" s="32"/>
      <c r="AE151" s="32"/>
      <c r="AR151" s="157" t="s">
        <v>135</v>
      </c>
      <c r="AT151" s="157" t="s">
        <v>131</v>
      </c>
      <c r="AU151" s="157" t="s">
        <v>80</v>
      </c>
      <c r="AY151" s="17" t="s">
        <v>128</v>
      </c>
      <c r="BE151" s="158">
        <f>IF(N151="základní",J151,0)</f>
        <v>0</v>
      </c>
      <c r="BF151" s="158">
        <f>IF(N151="snížená",J151,0)</f>
        <v>0</v>
      </c>
      <c r="BG151" s="158">
        <f>IF(N151="zákl. přenesená",J151,0)</f>
        <v>0</v>
      </c>
      <c r="BH151" s="158">
        <f>IF(N151="sníž. přenesená",J151,0)</f>
        <v>0</v>
      </c>
      <c r="BI151" s="158">
        <f>IF(N151="nulová",J151,0)</f>
        <v>0</v>
      </c>
      <c r="BJ151" s="17" t="s">
        <v>80</v>
      </c>
      <c r="BK151" s="158">
        <f>ROUND(I151*H151,2)</f>
        <v>0</v>
      </c>
      <c r="BL151" s="17" t="s">
        <v>135</v>
      </c>
      <c r="BM151" s="157" t="s">
        <v>1088</v>
      </c>
    </row>
    <row r="152" spans="1:31" s="2" customFormat="1" ht="6.95" customHeight="1">
      <c r="A152" s="32"/>
      <c r="B152" s="47"/>
      <c r="C152" s="48"/>
      <c r="D152" s="48"/>
      <c r="E152" s="48"/>
      <c r="F152" s="48"/>
      <c r="G152" s="48"/>
      <c r="H152" s="48"/>
      <c r="I152" s="48"/>
      <c r="J152" s="48"/>
      <c r="K152" s="48"/>
      <c r="L152" s="33"/>
      <c r="M152" s="32"/>
      <c r="O152" s="32"/>
      <c r="P152" s="32"/>
      <c r="Q152" s="32"/>
      <c r="R152" s="32"/>
      <c r="S152" s="32"/>
      <c r="T152" s="32"/>
      <c r="U152" s="32"/>
      <c r="V152" s="32"/>
      <c r="W152" s="32"/>
      <c r="X152" s="32"/>
      <c r="Y152" s="32"/>
      <c r="Z152" s="32"/>
      <c r="AA152" s="32"/>
      <c r="AB152" s="32"/>
      <c r="AC152" s="32"/>
      <c r="AD152" s="32"/>
      <c r="AE152" s="32"/>
    </row>
  </sheetData>
  <autoFilter ref="C117:K151"/>
  <mergeCells count="9">
    <mergeCell ref="E87:H87"/>
    <mergeCell ref="E108:H108"/>
    <mergeCell ref="E110:H110"/>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Teplá Lucie</dc:creator>
  <cp:keywords/>
  <dc:description/>
  <cp:lastModifiedBy>Kazdera Heřman, Ing.</cp:lastModifiedBy>
  <dcterms:created xsi:type="dcterms:W3CDTF">2023-08-24T11:30:34Z</dcterms:created>
  <dcterms:modified xsi:type="dcterms:W3CDTF">2023-08-24T11:41:17Z</dcterms:modified>
  <cp:category/>
  <cp:version/>
  <cp:contentType/>
  <cp:contentStatus/>
</cp:coreProperties>
</file>