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70" windowWidth="27225" windowHeight="13230"/>
  </bookViews>
  <sheets>
    <sheet name="Rekapitulace stavby" sheetId="1" r:id="rId1"/>
    <sheet name="SO 1.1.1 - elektroinstalace" sheetId="2" r:id="rId2"/>
    <sheet name="SO 1.1.2 - zemní a ostatn..." sheetId="3" r:id="rId3"/>
    <sheet name="SO 1.1.3 - VRN" sheetId="4" r:id="rId4"/>
    <sheet name="Pokyny pro vyplnění" sheetId="5" r:id="rId5"/>
  </sheets>
  <definedNames>
    <definedName name="_xlnm._FilterDatabase" localSheetId="1" hidden="1">'SO 1.1.1 - elektroinstalace'!$C$88:$K$190</definedName>
    <definedName name="_xlnm._FilterDatabase" localSheetId="2" hidden="1">'SO 1.1.2 - zemní a ostatn...'!$C$93:$K$130</definedName>
    <definedName name="_xlnm._FilterDatabase" localSheetId="3" hidden="1">'SO 1.1.3 - VRN'!$C$91:$K$100</definedName>
    <definedName name="_xlnm.Print_Titles" localSheetId="0">'Rekapitulace stavby'!$49:$49</definedName>
    <definedName name="_xlnm.Print_Titles" localSheetId="1">'SO 1.1.1 - elektroinstalace'!$88:$88</definedName>
    <definedName name="_xlnm.Print_Titles" localSheetId="2">'SO 1.1.2 - zemní a ostatn...'!$93:$93</definedName>
    <definedName name="_xlnm.Print_Titles" localSheetId="3">'SO 1.1.3 - VRN'!$91:$91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  <definedName name="_xlnm.Print_Area" localSheetId="1">'SO 1.1.1 - elektroinstalace'!$C$4:$J$40,'SO 1.1.1 - elektroinstalace'!$C$46:$J$66,'SO 1.1.1 - elektroinstalace'!$C$72:$K$190</definedName>
    <definedName name="_xlnm.Print_Area" localSheetId="2">'SO 1.1.2 - zemní a ostatn...'!$C$4:$J$40,'SO 1.1.2 - zemní a ostatn...'!$C$46:$J$71,'SO 1.1.2 - zemní a ostatn...'!$C$77:$K$130</definedName>
    <definedName name="_xlnm.Print_Area" localSheetId="3">'SO 1.1.3 - VRN'!$C$4:$J$40,'SO 1.1.3 - VRN'!$C$46:$J$69,'SO 1.1.3 - VRN'!$C$75:$K$100</definedName>
  </definedNames>
  <calcPr calcId="145621"/>
</workbook>
</file>

<file path=xl/calcChain.xml><?xml version="1.0" encoding="utf-8"?>
<calcChain xmlns="http://schemas.openxmlformats.org/spreadsheetml/2006/main">
  <c r="AY56" i="1" l="1"/>
  <c r="AX56" i="1"/>
  <c r="BI100" i="4"/>
  <c r="BH100" i="4"/>
  <c r="BG100" i="4"/>
  <c r="BF100" i="4"/>
  <c r="T100" i="4"/>
  <c r="T99" i="4" s="1"/>
  <c r="T93" i="4" s="1"/>
  <c r="T92" i="4" s="1"/>
  <c r="R100" i="4"/>
  <c r="R99" i="4" s="1"/>
  <c r="P100" i="4"/>
  <c r="P99" i="4"/>
  <c r="BK100" i="4"/>
  <c r="BK99" i="4" s="1"/>
  <c r="J99" i="4" s="1"/>
  <c r="J68" i="4" s="1"/>
  <c r="J100" i="4"/>
  <c r="BE100" i="4"/>
  <c r="BI98" i="4"/>
  <c r="BH98" i="4"/>
  <c r="BG98" i="4"/>
  <c r="BF98" i="4"/>
  <c r="T98" i="4"/>
  <c r="T97" i="4"/>
  <c r="R98" i="4"/>
  <c r="R97" i="4" s="1"/>
  <c r="R93" i="4" s="1"/>
  <c r="R92" i="4" s="1"/>
  <c r="P98" i="4"/>
  <c r="P97" i="4"/>
  <c r="BK98" i="4"/>
  <c r="BK97" i="4" s="1"/>
  <c r="J97" i="4" s="1"/>
  <c r="J67" i="4" s="1"/>
  <c r="J98" i="4"/>
  <c r="BE98" i="4"/>
  <c r="BI96" i="4"/>
  <c r="BH96" i="4"/>
  <c r="BG96" i="4"/>
  <c r="F36" i="4" s="1"/>
  <c r="BB56" i="1" s="1"/>
  <c r="BF96" i="4"/>
  <c r="T96" i="4"/>
  <c r="R96" i="4"/>
  <c r="P96" i="4"/>
  <c r="P94" i="4" s="1"/>
  <c r="P93" i="4" s="1"/>
  <c r="P92" i="4" s="1"/>
  <c r="AU56" i="1" s="1"/>
  <c r="BK96" i="4"/>
  <c r="J96" i="4"/>
  <c r="BE96" i="4"/>
  <c r="BI95" i="4"/>
  <c r="F38" i="4" s="1"/>
  <c r="BD56" i="1" s="1"/>
  <c r="BH95" i="4"/>
  <c r="F37" i="4"/>
  <c r="BC56" i="1" s="1"/>
  <c r="BG95" i="4"/>
  <c r="BF95" i="4"/>
  <c r="J35" i="4" s="1"/>
  <c r="AW56" i="1" s="1"/>
  <c r="AT56" i="1" s="1"/>
  <c r="F35" i="4"/>
  <c r="BA56" i="1" s="1"/>
  <c r="T95" i="4"/>
  <c r="T94" i="4"/>
  <c r="R95" i="4"/>
  <c r="R94" i="4"/>
  <c r="P95" i="4"/>
  <c r="BK95" i="4"/>
  <c r="BK94" i="4"/>
  <c r="J94" i="4" s="1"/>
  <c r="J66" i="4" s="1"/>
  <c r="J95" i="4"/>
  <c r="BE95" i="4"/>
  <c r="F34" i="4" s="1"/>
  <c r="AZ56" i="1" s="1"/>
  <c r="J34" i="4"/>
  <c r="AV56" i="1"/>
  <c r="F86" i="4"/>
  <c r="E84" i="4"/>
  <c r="F57" i="4"/>
  <c r="E55" i="4"/>
  <c r="J25" i="4"/>
  <c r="E25" i="4"/>
  <c r="J88" i="4" s="1"/>
  <c r="J24" i="4"/>
  <c r="J22" i="4"/>
  <c r="E22" i="4"/>
  <c r="F89" i="4" s="1"/>
  <c r="F60" i="4"/>
  <c r="J21" i="4"/>
  <c r="J19" i="4"/>
  <c r="E19" i="4"/>
  <c r="F88" i="4"/>
  <c r="F59" i="4"/>
  <c r="J18" i="4"/>
  <c r="J16" i="4"/>
  <c r="J86" i="4"/>
  <c r="J57" i="4"/>
  <c r="E7" i="4"/>
  <c r="E78" i="4" s="1"/>
  <c r="E49" i="4"/>
  <c r="AY55" i="1"/>
  <c r="AX55" i="1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/>
  <c r="BI126" i="3"/>
  <c r="BH126" i="3"/>
  <c r="BG126" i="3"/>
  <c r="BF126" i="3"/>
  <c r="T126" i="3"/>
  <c r="R126" i="3"/>
  <c r="P126" i="3"/>
  <c r="BK126" i="3"/>
  <c r="J126" i="3"/>
  <c r="BE126" i="3" s="1"/>
  <c r="BI124" i="3"/>
  <c r="BH124" i="3"/>
  <c r="BG124" i="3"/>
  <c r="BF124" i="3"/>
  <c r="T124" i="3"/>
  <c r="T123" i="3"/>
  <c r="T122" i="3"/>
  <c r="R124" i="3"/>
  <c r="R123" i="3" s="1"/>
  <c r="R122" i="3" s="1"/>
  <c r="P124" i="3"/>
  <c r="P123" i="3" s="1"/>
  <c r="P122" i="3" s="1"/>
  <c r="BK124" i="3"/>
  <c r="BK123" i="3"/>
  <c r="J123" i="3" s="1"/>
  <c r="J70" i="3" s="1"/>
  <c r="J124" i="3"/>
  <c r="BE124" i="3" s="1"/>
  <c r="BI120" i="3"/>
  <c r="BH120" i="3"/>
  <c r="BG120" i="3"/>
  <c r="BF120" i="3"/>
  <c r="T120" i="3"/>
  <c r="T119" i="3" s="1"/>
  <c r="R120" i="3"/>
  <c r="R119" i="3"/>
  <c r="P120" i="3"/>
  <c r="P119" i="3" s="1"/>
  <c r="BK120" i="3"/>
  <c r="BK119" i="3"/>
  <c r="J119" i="3"/>
  <c r="J68" i="3" s="1"/>
  <c r="J120" i="3"/>
  <c r="BE120" i="3" s="1"/>
  <c r="BI114" i="3"/>
  <c r="BH114" i="3"/>
  <c r="BG114" i="3"/>
  <c r="BF114" i="3"/>
  <c r="T114" i="3"/>
  <c r="T113" i="3" s="1"/>
  <c r="R114" i="3"/>
  <c r="R113" i="3" s="1"/>
  <c r="P114" i="3"/>
  <c r="P113" i="3" s="1"/>
  <c r="BK114" i="3"/>
  <c r="BK113" i="3" s="1"/>
  <c r="J113" i="3" s="1"/>
  <c r="J67" i="3" s="1"/>
  <c r="J114" i="3"/>
  <c r="BE114" i="3"/>
  <c r="BI110" i="3"/>
  <c r="BH110" i="3"/>
  <c r="BG110" i="3"/>
  <c r="BF110" i="3"/>
  <c r="T110" i="3"/>
  <c r="R110" i="3"/>
  <c r="P110" i="3"/>
  <c r="BK110" i="3"/>
  <c r="J110" i="3"/>
  <c r="BE110" i="3"/>
  <c r="BI107" i="3"/>
  <c r="BH107" i="3"/>
  <c r="BG107" i="3"/>
  <c r="BF107" i="3"/>
  <c r="T107" i="3"/>
  <c r="R107" i="3"/>
  <c r="P107" i="3"/>
  <c r="BK107" i="3"/>
  <c r="J107" i="3"/>
  <c r="BE107" i="3" s="1"/>
  <c r="BI102" i="3"/>
  <c r="BH102" i="3"/>
  <c r="BG102" i="3"/>
  <c r="BF102" i="3"/>
  <c r="T102" i="3"/>
  <c r="R102" i="3"/>
  <c r="P102" i="3"/>
  <c r="BK102" i="3"/>
  <c r="J102" i="3"/>
  <c r="BE102" i="3"/>
  <c r="BI97" i="3"/>
  <c r="F38" i="3"/>
  <c r="BD55" i="1" s="1"/>
  <c r="BH97" i="3"/>
  <c r="F37" i="3" s="1"/>
  <c r="BC55" i="1" s="1"/>
  <c r="BG97" i="3"/>
  <c r="F36" i="3"/>
  <c r="BB55" i="1" s="1"/>
  <c r="BF97" i="3"/>
  <c r="F35" i="3" s="1"/>
  <c r="BA55" i="1" s="1"/>
  <c r="T97" i="3"/>
  <c r="T96" i="3"/>
  <c r="R97" i="3"/>
  <c r="R96" i="3"/>
  <c r="R95" i="3" s="1"/>
  <c r="R94" i="3" s="1"/>
  <c r="P97" i="3"/>
  <c r="P96" i="3"/>
  <c r="BK97" i="3"/>
  <c r="BK96" i="3" s="1"/>
  <c r="J97" i="3"/>
  <c r="BE97" i="3"/>
  <c r="F88" i="3"/>
  <c r="E86" i="3"/>
  <c r="F57" i="3"/>
  <c r="E55" i="3"/>
  <c r="J25" i="3"/>
  <c r="E25" i="3"/>
  <c r="J90" i="3" s="1"/>
  <c r="J24" i="3"/>
  <c r="J22" i="3"/>
  <c r="E22" i="3"/>
  <c r="F91" i="3" s="1"/>
  <c r="F60" i="3"/>
  <c r="J21" i="3"/>
  <c r="J19" i="3"/>
  <c r="E19" i="3"/>
  <c r="F90" i="3" s="1"/>
  <c r="F59" i="3"/>
  <c r="J18" i="3"/>
  <c r="J16" i="3"/>
  <c r="J88" i="3" s="1"/>
  <c r="J57" i="3"/>
  <c r="E7" i="3"/>
  <c r="E49" i="3" s="1"/>
  <c r="E80" i="3"/>
  <c r="AY54" i="1"/>
  <c r="AX54" i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F38" i="2"/>
  <c r="BD54" i="1" s="1"/>
  <c r="BH91" i="2"/>
  <c r="F37" i="2" s="1"/>
  <c r="BC54" i="1" s="1"/>
  <c r="BC53" i="1" s="1"/>
  <c r="BG91" i="2"/>
  <c r="F36" i="2"/>
  <c r="BB54" i="1" s="1"/>
  <c r="BF91" i="2"/>
  <c r="J35" i="2" s="1"/>
  <c r="AW54" i="1" s="1"/>
  <c r="T91" i="2"/>
  <c r="T90" i="2"/>
  <c r="T89" i="2" s="1"/>
  <c r="R91" i="2"/>
  <c r="R90" i="2" s="1"/>
  <c r="R89" i="2" s="1"/>
  <c r="P91" i="2"/>
  <c r="P90" i="2"/>
  <c r="P89" i="2" s="1"/>
  <c r="AU54" i="1" s="1"/>
  <c r="BK91" i="2"/>
  <c r="BK90" i="2"/>
  <c r="J90" i="2" s="1"/>
  <c r="J65" i="2" s="1"/>
  <c r="J91" i="2"/>
  <c r="BE91" i="2"/>
  <c r="F83" i="2"/>
  <c r="E81" i="2"/>
  <c r="F57" i="2"/>
  <c r="E55" i="2"/>
  <c r="J25" i="2"/>
  <c r="E25" i="2"/>
  <c r="J85" i="2" s="1"/>
  <c r="J24" i="2"/>
  <c r="J22" i="2"/>
  <c r="E22" i="2"/>
  <c r="F60" i="2" s="1"/>
  <c r="F86" i="2"/>
  <c r="J21" i="2"/>
  <c r="J19" i="2"/>
  <c r="E19" i="2"/>
  <c r="F85" i="2" s="1"/>
  <c r="F59" i="2"/>
  <c r="J18" i="2"/>
  <c r="J16" i="2"/>
  <c r="J83" i="2" s="1"/>
  <c r="J57" i="2"/>
  <c r="E7" i="2"/>
  <c r="E49" i="2" s="1"/>
  <c r="E75" i="2"/>
  <c r="AS53" i="1"/>
  <c r="AS52" i="1"/>
  <c r="AS51" i="1"/>
  <c r="L47" i="1"/>
  <c r="AM46" i="1"/>
  <c r="L46" i="1"/>
  <c r="AM44" i="1"/>
  <c r="L44" i="1"/>
  <c r="L42" i="1"/>
  <c r="L41" i="1"/>
  <c r="AY53" i="1" l="1"/>
  <c r="BC52" i="1"/>
  <c r="J96" i="3"/>
  <c r="J66" i="3" s="1"/>
  <c r="BK95" i="3"/>
  <c r="BD53" i="1"/>
  <c r="BD52" i="1" s="1"/>
  <c r="BD51" i="1" s="1"/>
  <c r="W30" i="1" s="1"/>
  <c r="P95" i="3"/>
  <c r="P94" i="3" s="1"/>
  <c r="AU55" i="1" s="1"/>
  <c r="AU53" i="1" s="1"/>
  <c r="AU52" i="1" s="1"/>
  <c r="AU51" i="1" s="1"/>
  <c r="T95" i="3"/>
  <c r="T94" i="3" s="1"/>
  <c r="BB53" i="1"/>
  <c r="J34" i="3"/>
  <c r="AV55" i="1" s="1"/>
  <c r="AT55" i="1" s="1"/>
  <c r="F34" i="3"/>
  <c r="AZ55" i="1" s="1"/>
  <c r="J34" i="2"/>
  <c r="AV54" i="1" s="1"/>
  <c r="AT54" i="1" s="1"/>
  <c r="J35" i="3"/>
  <c r="AW55" i="1" s="1"/>
  <c r="F34" i="2"/>
  <c r="AZ54" i="1" s="1"/>
  <c r="AZ53" i="1" s="1"/>
  <c r="F35" i="2"/>
  <c r="BA54" i="1" s="1"/>
  <c r="BA53" i="1" s="1"/>
  <c r="J59" i="3"/>
  <c r="BK93" i="4"/>
  <c r="BK122" i="3"/>
  <c r="J122" i="3" s="1"/>
  <c r="J69" i="3" s="1"/>
  <c r="J59" i="4"/>
  <c r="J59" i="2"/>
  <c r="BK89" i="2"/>
  <c r="J89" i="2" s="1"/>
  <c r="AZ52" i="1" l="1"/>
  <c r="AV53" i="1"/>
  <c r="AT53" i="1" s="1"/>
  <c r="J95" i="3"/>
  <c r="J65" i="3" s="1"/>
  <c r="BK94" i="3"/>
  <c r="J94" i="3" s="1"/>
  <c r="J31" i="2"/>
  <c r="J64" i="2"/>
  <c r="AW53" i="1"/>
  <c r="BA52" i="1"/>
  <c r="AY52" i="1"/>
  <c r="BC51" i="1"/>
  <c r="BK92" i="4"/>
  <c r="J92" i="4" s="1"/>
  <c r="J93" i="4"/>
  <c r="J65" i="4" s="1"/>
  <c r="AX53" i="1"/>
  <c r="BB52" i="1"/>
  <c r="AV52" i="1" l="1"/>
  <c r="AZ51" i="1"/>
  <c r="AW52" i="1"/>
  <c r="BA51" i="1"/>
  <c r="J31" i="3"/>
  <c r="J64" i="3"/>
  <c r="BB51" i="1"/>
  <c r="AX52" i="1"/>
  <c r="J40" i="2"/>
  <c r="AG54" i="1"/>
  <c r="J64" i="4"/>
  <c r="J31" i="4"/>
  <c r="W29" i="1"/>
  <c r="AY51" i="1"/>
  <c r="AG56" i="1" l="1"/>
  <c r="AN56" i="1" s="1"/>
  <c r="J40" i="4"/>
  <c r="W27" i="1"/>
  <c r="AW51" i="1"/>
  <c r="AK27" i="1" s="1"/>
  <c r="AX51" i="1"/>
  <c r="W28" i="1"/>
  <c r="AN54" i="1"/>
  <c r="W26" i="1"/>
  <c r="AV51" i="1"/>
  <c r="AG55" i="1"/>
  <c r="AN55" i="1" s="1"/>
  <c r="J40" i="3"/>
  <c r="AT52" i="1"/>
  <c r="AG53" i="1" l="1"/>
  <c r="AK26" i="1"/>
  <c r="AT51" i="1"/>
  <c r="AG52" i="1" l="1"/>
  <c r="AN53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<sst xmlns="http://schemas.openxmlformats.org/spreadsheetml/2006/main" count="2856" uniqueCount="801">
  <si>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</si>
  <si>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</si>
  <si>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</si>
  <si>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</si>
  <si>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</si>
  <si>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</si>
  <si>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</si>
  <si>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{c5f471b2-deea-48dd-9569-36cddbb68569}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</si>
  <si>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</si>
  <si>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</si>
  <si>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</si>
  <si>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</si>
  <si>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</si>
  <si>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</si>
  <si>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</si>
  <si>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</si>
  <si>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65018122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</si>
  <si>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</si>
  <si>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</si>
  <si>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osvětlení v ŽST.Hněvice, seřaďovací nádraží</t>
  </si>
  <si>
    <t>KSO:</t>
  </si>
  <si>
    <t/>
  </si>
  <si>
    <t>CC-CZ:</t>
  </si>
  <si>
    <t>Místo:</t>
  </si>
  <si>
    <t>Hněvice</t>
  </si>
  <si>
    <t>Datum:</t>
  </si>
  <si>
    <t>21. 9. 2018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</si>
  <si>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</si>
  <si>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</si>
  <si>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</si>
  <si>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</si>
  <si>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</si>
  <si>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</si>
  <si>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</si>
  <si>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</si>
  <si>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</si>
  <si>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</si>
  <si>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</si>
  <si>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</si>
  <si>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</si>
  <si>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</si>
  <si>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</si>
  <si>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</si>
  <si>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</si>
  <si>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</si>
  <si>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</si>
  <si>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</si>
  <si>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</si>
  <si>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</si>
  <si>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</si>
  <si>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</si>
  <si>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</si>
  <si>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</si>
  <si>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</si>
  <si>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</si>
  <si>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</si>
  <si>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</si>
  <si>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</si>
  <si>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</si>
  <si>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</si>
  <si>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</si>
  <si>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</si>
  <si>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</si>
  <si>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</si>
  <si>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</si>
  <si>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</si>
  <si>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</si>
  <si>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</si>
  <si>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</si>
  <si>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</si>
  <si>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</si>
  <si>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</si>
  <si>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</si>
  <si>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</si>
  <si>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</si>
  <si>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trakční a energetická zařízení</t>
  </si>
  <si>
    <t>STA</t>
  </si>
  <si>
    <t>1</t>
  </si>
  <si>
    <t>{08175fd0-4955-475e-8820-526a6e4804f8}</t>
  </si>
  <si>
    <t>2</t>
  </si>
  <si>
    <t>SO 1.1</t>
  </si>
  <si>
    <t>osvětlení</t>
  </si>
  <si>
    <t>Soupis</t>
  </si>
  <si>
    <t>{e9113b3f-6e37-4b60-8022-76d83be1801c}</t>
  </si>
  <si>
    <t>/</t>
  </si>
  <si>
    <t>SO 1.1.1</t>
  </si>
  <si>
    <t>elektroinstalace</t>
  </si>
  <si>
    <t>3</t>
  </si>
  <si>
    <t>{7ab91a19-06b7-4f90-93de-b0bbf055b713}</t>
  </si>
  <si>
    <t>SO 1.1.2</t>
  </si>
  <si>
    <t>zemní a ostatní práce</t>
  </si>
  <si>
    <t>{ee59d13e-918f-4ec5-bebc-10dffaa0c10c}</t>
  </si>
  <si>
    <t>SO 1.1.3</t>
  </si>
  <si>
    <t>VRN</t>
  </si>
  <si>
    <t>{ead7e53d-d132-40f1-97cb-82596d3f195f}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</si>
  <si>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</si>
  <si>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</si>
  <si>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</si>
  <si>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</si>
  <si>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</si>
  <si>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</si>
  <si>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</si>
  <si>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1 - trakční a energetická zařízení</t>
  </si>
  <si>
    <t>Soupis:</t>
  </si>
  <si>
    <t>SO 1.1 - osvětlení</t>
  </si>
  <si>
    <t>Úroveň 3:</t>
  </si>
  <si>
    <t>SO 1.1.1 - elektroinstalace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</si>
  <si>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</si>
  <si>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</si>
  <si>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</si>
  <si>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</si>
  <si>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</si>
  <si>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</si>
  <si>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</si>
  <si>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</si>
  <si>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</si>
  <si>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</si>
  <si>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</si>
  <si>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</si>
  <si>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</si>
  <si>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</si>
  <si>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</si>
  <si>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</si>
  <si>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</si>
  <si>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</si>
  <si>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</si>
  <si>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</si>
  <si>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</si>
  <si>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</si>
  <si>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</si>
  <si>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</si>
  <si>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K</t>
  </si>
  <si>
    <t>7493151510</t>
  </si>
  <si>
    <t>Montáž osvětlovací věže v kolejišti trubkové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</si>
  <si>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kus</t>
  </si>
  <si>
    <t>Sborník UOŽI 01 2018</t>
  </si>
  <si>
    <t>512</t>
  </si>
  <si>
    <t>414376340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</si>
  <si>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</si>
  <si>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</si>
  <si>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-1258699065</t>
  </si>
  <si>
    <t>7493152535</t>
  </si>
  <si>
    <t>Montáž svítidla pro železnici na osvětlovací věž - kompletace a montáž včetně "superlife" světelného zdroje, elektronického předřadníku a připojení kabelu</t>
  </si>
  <si>
    <t>323687771</t>
  </si>
  <si>
    <t>7493152530</t>
  </si>
  <si>
    <t>Montáž svítidla pro železnici na sklopný stožár - kompletace a montáž včetně "superlife" světelného zdroje, elektronického předřadníku a připojení kabelu</t>
  </si>
  <si>
    <t>2003552477</t>
  </si>
  <si>
    <t>5</t>
  </si>
  <si>
    <t>M</t>
  </si>
  <si>
    <t>7493100280</t>
  </si>
  <si>
    <t>Venkovní osvětlení Osvětlovací věže Stožár OST20</t>
  </si>
  <si>
    <t>128</t>
  </si>
  <si>
    <t>-1683247091</t>
  </si>
  <si>
    <t>6</t>
  </si>
  <si>
    <t>7493100340</t>
  </si>
  <si>
    <t>Silnoproudá zařízení Venkovní osvětlení Osvětlovací věže Svorníkový (kotevní) koš pro OSŽ 20P pozinkovaný</t>
  </si>
  <si>
    <t>306350280</t>
  </si>
  <si>
    <t>7</t>
  </si>
  <si>
    <t>7493500080</t>
  </si>
  <si>
    <t>Dálkové ovládání úsekových odpojovačů ( DOÚO ) Svorkovnicové skříně plastová do venkovního prostředí do 40 svorek</t>
  </si>
  <si>
    <t>-406278494</t>
  </si>
  <si>
    <t>P</t>
  </si>
  <si>
    <t>Poznámka k položce:
MX skříň na plošině</t>
  </si>
  <si>
    <t>8</t>
  </si>
  <si>
    <t>7493100050</t>
  </si>
  <si>
    <t>Silnoproudá zařízení Venkovní osvětlení Osvětlovací stožáry sklopné výšky od 7 do 9 m, žárově zinkovaný, vč. Výstroje,stožár nesmí mít dvířka (z důvodu neoprávněného vstupu), přístup ke svorkovnici bude možný až po sklopení stožáru, kdy se dolní část plně otevře a umožní snadný přístup ke svorkovnicím.</t>
  </si>
  <si>
    <t>1263914919</t>
  </si>
  <si>
    <t>Poznámka k položce:
přístup ke svorkovnici bude možný až po sklopení stožáru, kdy se dolní část plně otevře a umožní snadný přístup ke svorkovnicím.</t>
  </si>
  <si>
    <t>9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</si>
  <si>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</si>
  <si>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</si>
  <si>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-83470242</t>
  </si>
  <si>
    <t>10</t>
  </si>
  <si>
    <t>7493100670</t>
  </si>
  <si>
    <t>Silnoproudá zařízení Venkovní osvětlení Svítidla pro železnici LED svítidlo o příkonu 56 - 100 W určené pro osvětlení venkovních prostor veřejnosti přístupných (nástupiště, přechody kolejiště) na ŽDC.</t>
  </si>
  <si>
    <t>1705410170</t>
  </si>
  <si>
    <t>Poznámka k položce:
Svítidlo opatřeno difuzorem z plochého tvrzeného skla s minimální pevností IK 6 a vyšší; teplotní ochrana svítidla (LED modulu i předřadníku); chlazení zajištěno pasivními chladiči;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</si>
  <si>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11</t>
  </si>
  <si>
    <t>7493156010</t>
  </si>
  <si>
    <t>Montáž rozvaděče pro napájení osvětlení železničních prostranství do 8 kusů 3-f vývodů - do terénu nebo rozvodny včetně elektrovýzbroje</t>
  </si>
  <si>
    <t>945301175</t>
  </si>
  <si>
    <t>12</t>
  </si>
  <si>
    <t>7494271010</t>
  </si>
  <si>
    <t>Demontáž rozvaděčů rozvodnice nn - včetně demontáže přívodních, vývodových kabelů, rámu apod., včetně nakládky rozvaděče na určený prostředek</t>
  </si>
  <si>
    <t>448001294</t>
  </si>
  <si>
    <t>13</t>
  </si>
  <si>
    <t>7493102200</t>
  </si>
  <si>
    <t>Silnoproudá zařízení Venkovní osvětlení Rozvaděče pro napájení osvětlení železničních prostranství do 4ks 3-f větví s PLC řídícím systémem</t>
  </si>
  <si>
    <t>-1381172456</t>
  </si>
  <si>
    <t>14</t>
  </si>
  <si>
    <t>7493156030</t>
  </si>
  <si>
    <t>Montáž rozvaděče pro napájení osvětlení železničních prostranství řídícího software do PLC řídící jednotky - pro možnost chodu rozvaděče a jeho oživení</t>
  </si>
  <si>
    <t>-1007541610</t>
  </si>
  <si>
    <t>7493352035</t>
  </si>
  <si>
    <t>Montáž rozvaděče pro elektrický ohřev výhybky řídící PLC jednotky do ovladače EOV a osvětlení</t>
  </si>
  <si>
    <t>673977772</t>
  </si>
  <si>
    <t>16</t>
  </si>
  <si>
    <t>7493352040</t>
  </si>
  <si>
    <t>Montáž rozvaděče pro elektrický ohřev výhybky řídícího software do PLC řídící jednotky do ovladače EOV a osvětlení - 1x výhybka/1 x větev osvětlení - pro možnost chodu ovladače a jeho oživení, neobsahuje cenu za software</t>
  </si>
  <si>
    <t>-884366834</t>
  </si>
  <si>
    <t>17</t>
  </si>
  <si>
    <t>7493300970</t>
  </si>
  <si>
    <t>Elektrický ohřev výhybek (EOV) SW Parametrizace PLC</t>
  </si>
  <si>
    <t>-197294265</t>
  </si>
  <si>
    <t>18</t>
  </si>
  <si>
    <t>7493300980</t>
  </si>
  <si>
    <t>Elektrický ohřev výhybek (EOV) SW Parametrizace komunikace</t>
  </si>
  <si>
    <t>-1176185110</t>
  </si>
  <si>
    <t>19</t>
  </si>
  <si>
    <t>7493300990</t>
  </si>
  <si>
    <t>Elektrický ohřev výhybek (EOV) SW Odzkoušení rozváděče</t>
  </si>
  <si>
    <t>1772727193</t>
  </si>
  <si>
    <t>20</t>
  </si>
  <si>
    <t>7493301010</t>
  </si>
  <si>
    <t>Elektrický ohřev výhybek (EOV) SW do PLC</t>
  </si>
  <si>
    <t>-2022911489</t>
  </si>
  <si>
    <t>7493301050</t>
  </si>
  <si>
    <t>Elektrický ohřev výhybek (EOV) SW Projekt vizualizace</t>
  </si>
  <si>
    <t>-1184865414</t>
  </si>
  <si>
    <t>22</t>
  </si>
  <si>
    <t>7493301070</t>
  </si>
  <si>
    <t>Elektrický ohřev výhybek (EOV) SW Parametrizace okruhu OV (na okruh OV), dle počtu okruhů osvětlení</t>
  </si>
  <si>
    <t>1351173976</t>
  </si>
  <si>
    <t>23</t>
  </si>
  <si>
    <t>7496732010</t>
  </si>
  <si>
    <t>Oprava SW řídící jednotky RDOOS/EOV pro zprovoznění komunikace protokolem IEC 60870-5-104 - včetně zkoušek a parametrizace systému. Jedná se o řídící jednotky RDOOS z roku výroby 2009 a novější</t>
  </si>
  <si>
    <t>-200745595</t>
  </si>
  <si>
    <t>24</t>
  </si>
  <si>
    <t>7496754010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</si>
  <si>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</si>
  <si>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hod</t>
  </si>
  <si>
    <t>-553623778</t>
  </si>
  <si>
    <t>25</t>
  </si>
  <si>
    <t>7496754015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</si>
  <si>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</si>
  <si>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-93899906</t>
  </si>
  <si>
    <t>26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</si>
  <si>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</si>
  <si>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</si>
  <si>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342574241</t>
  </si>
  <si>
    <t>27</t>
  </si>
  <si>
    <t>7496754025</t>
  </si>
  <si>
    <t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řízení, oživení a odzkoušení</t>
  </si>
  <si>
    <t>614997234</t>
  </si>
  <si>
    <t>28</t>
  </si>
  <si>
    <t>7496754030</t>
  </si>
  <si>
    <t>Elektrodispečink SKŘ-DŘT úprava nebo rozšíření SW pro zobrazování a výpis hlášek z technologie DŘT, SKŘ a DDTS na elektrodispečinku - úprava nebo rozšíření SW pro zobrazování a výpis hlášek z technologie DŘT, SKŘ a DDTS na elektrodispečinku</t>
  </si>
  <si>
    <t>-915793498</t>
  </si>
  <si>
    <t>29</t>
  </si>
  <si>
    <t>7496754035</t>
  </si>
  <si>
    <t>Elektrodispečink SKŘ-DŘT připojení telemechanické cesty na ED, oživení, zprovoznění - 1. směr</t>
  </si>
  <si>
    <t>-880386872</t>
  </si>
  <si>
    <t>30</t>
  </si>
  <si>
    <t>7496754074</t>
  </si>
  <si>
    <t>Elektrodispečink SKŘ-DŘT zprovoznění systému s novými daty pro objekt ŽST</t>
  </si>
  <si>
    <t>972572814</t>
  </si>
  <si>
    <t>31</t>
  </si>
  <si>
    <t>7496754084</t>
  </si>
  <si>
    <t>Elektrodispečink SKŘ-DŘT verifikace signálů a povelů s novými daty pro objekt ŽST</t>
  </si>
  <si>
    <t>-1355283284</t>
  </si>
  <si>
    <t>32</t>
  </si>
  <si>
    <t>7496756077</t>
  </si>
  <si>
    <t>Montáž dálkové diagnostiky TS ŽDC doplnění/úprava aplikace pro dispečerské klienty</t>
  </si>
  <si>
    <t>1193097291</t>
  </si>
  <si>
    <t>33</t>
  </si>
  <si>
    <t>7492652016</t>
  </si>
  <si>
    <t>Montáž kabelů 4- a 5-žílových Al do 240 mm2 - uložení do země, chráničky, na rošty, pod omítku apod.</t>
  </si>
  <si>
    <t>m</t>
  </si>
  <si>
    <t>-752167418</t>
  </si>
  <si>
    <t>34</t>
  </si>
  <si>
    <t>7492553010</t>
  </si>
  <si>
    <t>Montáž kabelů 2- a 3-žílových Cu do 16 mm2 - uložení do země, chráničky, na rošty, pod omítku apod.</t>
  </si>
  <si>
    <t>186447123</t>
  </si>
  <si>
    <t>35</t>
  </si>
  <si>
    <t>7492554010</t>
  </si>
  <si>
    <t>Montáž kabelů 4- a 5-žílových Cu do 16 mm2 - uložení do země, chráničky, na rošty, pod omítku apod.</t>
  </si>
  <si>
    <t>-1476998750</t>
  </si>
  <si>
    <t>36</t>
  </si>
  <si>
    <t>7492555020</t>
  </si>
  <si>
    <t>Montáž kabelů vícežílových Cu 12 x 2,5 mm2 - uložení do země, chráničky, na rošty, pod omítku apod.</t>
  </si>
  <si>
    <t>-591158617</t>
  </si>
  <si>
    <t>37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</si>
  <si>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</si>
  <si>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</si>
  <si>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1698610825</t>
  </si>
  <si>
    <t>38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</si>
  <si>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</si>
  <si>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</si>
  <si>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14882073</t>
  </si>
  <si>
    <t>39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</si>
  <si>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</si>
  <si>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</si>
  <si>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32359145</t>
  </si>
  <si>
    <t>40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</si>
  <si>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</si>
  <si>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</si>
  <si>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-904245979</t>
  </si>
  <si>
    <t>41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</si>
  <si>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</si>
  <si>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</si>
  <si>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92384256</t>
  </si>
  <si>
    <t>42</t>
  </si>
  <si>
    <t>7492600180</t>
  </si>
  <si>
    <t>Kabely, vodiče, šňůry Al - nn Kabel silový 4 a 5-žílový, plastová izolace 1-AYKY 3x240+120</t>
  </si>
  <si>
    <t>42881704</t>
  </si>
  <si>
    <t>43</t>
  </si>
  <si>
    <t>7492501930</t>
  </si>
  <si>
    <t>Kabely, vodiče, šňůry Cu - nn Kabel silový 4 a 5-žílový Cu, plastová izolace CYKY 4J6 (4Bx6)</t>
  </si>
  <si>
    <t>-1233454295</t>
  </si>
  <si>
    <t>44</t>
  </si>
  <si>
    <t>7492502150</t>
  </si>
  <si>
    <t>Kabely, vodiče, šňůry Cu - nn Kabel silový více-žílový Cu, plastová izolace CYKY 12J2,5  (12Cx2,5)</t>
  </si>
  <si>
    <t>-1553713857</t>
  </si>
  <si>
    <t>45</t>
  </si>
  <si>
    <t>7492501670</t>
  </si>
  <si>
    <t>Kabely, vodiče, šňůry Cu - nn Kabel silový Cu pro pohyblivé přívody, izolace pryžová H05VV-F 1,5 (CYSY 3Cx1,5)  do osv. stožárů</t>
  </si>
  <si>
    <t>1729072665</t>
  </si>
  <si>
    <t>46</t>
  </si>
  <si>
    <t>7590520165</t>
  </si>
  <si>
    <t>Venkovní vedení kabelová - metalické sítě Neplněné 4x0,8 TCEKFLE 3 x 4 x 0,8</t>
  </si>
  <si>
    <t>559911653</t>
  </si>
  <si>
    <t>47</t>
  </si>
  <si>
    <t>7491100120</t>
  </si>
  <si>
    <t>Trubková vedení Ohebné elektroinstalační trubky KOPOFLEX  50 rudá</t>
  </si>
  <si>
    <t>-830744995</t>
  </si>
  <si>
    <t>48</t>
  </si>
  <si>
    <t>7491100130</t>
  </si>
  <si>
    <t>Trubková vedení Ohebné elektroinstalační trubky KOPOFLEX 110 rudá</t>
  </si>
  <si>
    <t>-110686966</t>
  </si>
  <si>
    <t>49</t>
  </si>
  <si>
    <t>7593505150</t>
  </si>
  <si>
    <t>Pokládka výstražné fólie do výkopu</t>
  </si>
  <si>
    <t>-392665844</t>
  </si>
  <si>
    <t>50</t>
  </si>
  <si>
    <t>7592700655</t>
  </si>
  <si>
    <t>Upozorňovadla, značky Upozorňovadla, značky Ostatní Fólie výstražná červená š34cm (HM0673909992034)</t>
  </si>
  <si>
    <t>959039416</t>
  </si>
  <si>
    <t>51</t>
  </si>
  <si>
    <t>7497351590</t>
  </si>
  <si>
    <t>Montáž ukolejnění s průrazkou T, P, 2T, BP, DS, OK - 1 vodič</t>
  </si>
  <si>
    <t>-1164544908</t>
  </si>
  <si>
    <t>52</t>
  </si>
  <si>
    <t>7497301980</t>
  </si>
  <si>
    <t>Vodiče trakčního vedení Ukolejnění s průrazkou T, P, 2T, BP, DS, OK   - 1 vodič</t>
  </si>
  <si>
    <t>-1751757931</t>
  </si>
  <si>
    <t>53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</si>
  <si>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</si>
  <si>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</si>
  <si>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1457134521</t>
  </si>
  <si>
    <t>54</t>
  </si>
  <si>
    <t>7491654012</t>
  </si>
  <si>
    <t>Montáž svorek spojovacích se 3 a více šrouby (typ ST, SJ, SK, SZ, SR01, 02, aj.)</t>
  </si>
  <si>
    <t>-13405252</t>
  </si>
  <si>
    <t>55</t>
  </si>
  <si>
    <t>7491654010</t>
  </si>
  <si>
    <t>Montáž svorek spojovacích se 2 šrouby (typ SS, SO, SR03, aj.)</t>
  </si>
  <si>
    <t>-1507304929</t>
  </si>
  <si>
    <t>56</t>
  </si>
  <si>
    <t>7491600130</t>
  </si>
  <si>
    <t>Uzemnění Vnější Zemnící pásek stožáru TV FeZn 30x4 mm2 v délce 25 m</t>
  </si>
  <si>
    <t>1690278937</t>
  </si>
  <si>
    <t>57</t>
  </si>
  <si>
    <t>7491600190</t>
  </si>
  <si>
    <t>Uzemnění Vnější Uzemňovací vedení v zemi, kruhovým vodičem FeZn do D=10 mm</t>
  </si>
  <si>
    <t>-200682306</t>
  </si>
  <si>
    <t>58</t>
  </si>
  <si>
    <t>7491601450</t>
  </si>
  <si>
    <t>Uzemnění Hromosvodné vedení Svorka SR 2b</t>
  </si>
  <si>
    <t>-1412149870</t>
  </si>
  <si>
    <t>59</t>
  </si>
  <si>
    <t>7491601410</t>
  </si>
  <si>
    <t>Uzemnění Hromosvodné vedení Svorka SP</t>
  </si>
  <si>
    <t>964239026</t>
  </si>
  <si>
    <t>60</t>
  </si>
  <si>
    <t>7494658012</t>
  </si>
  <si>
    <t>Montáž elektroměrů trojfázových - do rozvaděče nebo skříně</t>
  </si>
  <si>
    <t>1288601703</t>
  </si>
  <si>
    <t>61</t>
  </si>
  <si>
    <t>7494010346</t>
  </si>
  <si>
    <t>Přístroje pro spínání a ovládání Měřící přístroje, elektroměry Elektroměry ED310.DR.14Z302-00, 3 x 230/400 V, 0,2-63 A</t>
  </si>
  <si>
    <t>294377756</t>
  </si>
  <si>
    <t>62</t>
  </si>
  <si>
    <t>7494351032</t>
  </si>
  <si>
    <t>Montáž jističů (do 10 kA) třípólových přes 20 do 63 A</t>
  </si>
  <si>
    <t>-1869373843</t>
  </si>
  <si>
    <t>63</t>
  </si>
  <si>
    <t>7494003398</t>
  </si>
  <si>
    <t>Modulární přístroje Jističe do 80 A; 10 kA 3-pólové In 63 A, Ue AC 230/400 V / DC 216 V, charakteristika B, 3pól, Icn 10 kA</t>
  </si>
  <si>
    <t>1363813549</t>
  </si>
  <si>
    <t>64</t>
  </si>
  <si>
    <t>7494456512</t>
  </si>
  <si>
    <t>Montáž řadových pojistkových odpínačů pro nožové pojistky do 160 A třípólové velikosti 00, 000 - včetně 2 ks připojovacích sad do rozvaděče nebo skříně</t>
  </si>
  <si>
    <t>-1434903420</t>
  </si>
  <si>
    <t>65</t>
  </si>
  <si>
    <t>7494452015</t>
  </si>
  <si>
    <t>Montáž pojistek nn do 63 A</t>
  </si>
  <si>
    <t>196036766</t>
  </si>
  <si>
    <t>66</t>
  </si>
  <si>
    <t>7494007700</t>
  </si>
  <si>
    <t>Pojistkové systémy Řadové pojistkové odpínače Řadové pojistkové odpínače velikosti 000 do 160 A Ie 160 A (240 A/ZP000), Ue 690 V, 3pól. provedení, třmenové svorky 1,5-50 mm2</t>
  </si>
  <si>
    <t>887599324</t>
  </si>
  <si>
    <t>67</t>
  </si>
  <si>
    <t>7494008360</t>
  </si>
  <si>
    <t>Pojistkové systémy Výkonové pojistkové vložky Pojistkové vložky Nožové pojistkové vložky, velikost 000 In 50A, Un AC 500 V / DC 250 V, velikost 000, gG - charakteristika pro všeobecné použití, Cd/Pb free</t>
  </si>
  <si>
    <t>-110838319</t>
  </si>
  <si>
    <t>68</t>
  </si>
  <si>
    <t>7494756014</t>
  </si>
  <si>
    <t>Montáž svornic řadových nn včetně upevnění a štítku pro Cu/Al vodiče do 6 mm2 - do rozvaděče nebo skříně</t>
  </si>
  <si>
    <t>371739302</t>
  </si>
  <si>
    <t>69</t>
  </si>
  <si>
    <t>7494756020</t>
  </si>
  <si>
    <t>Montáž svornic řadových nn včetně upevnění a štítku pro Cu/Al vodiče do 95 mm2 - do rozvaděče nebo skříně</t>
  </si>
  <si>
    <t>1645508332</t>
  </si>
  <si>
    <t>70</t>
  </si>
  <si>
    <t>7494756034</t>
  </si>
  <si>
    <t>Montáž svornic silové nn včetně upevnění a štítku pro Cu/Al vodiče 10 - 300 mm2 - do rozvaděče nebo skříně</t>
  </si>
  <si>
    <t>-1023923848</t>
  </si>
  <si>
    <t>71</t>
  </si>
  <si>
    <t>7494010394</t>
  </si>
  <si>
    <t>Přístroje pro spínání a ovládání Svornice a pomocný materiál Svornice Svorka RSA  6 A řadová</t>
  </si>
  <si>
    <t>-1003323179</t>
  </si>
  <si>
    <t>72</t>
  </si>
  <si>
    <t>7494010470</t>
  </si>
  <si>
    <t>Přístroje pro spínání a ovládání Svornice a pomocný materiál Svornice Svorka OTL 95/1 šedá</t>
  </si>
  <si>
    <t>-962150076</t>
  </si>
  <si>
    <t>73</t>
  </si>
  <si>
    <t>7494010474</t>
  </si>
  <si>
    <t>Přístroje pro spínání a ovládání Svornice a pomocný materiál Svornice Svorka OTL 95/1 žlutozelená</t>
  </si>
  <si>
    <t>-362091933</t>
  </si>
  <si>
    <t>74</t>
  </si>
  <si>
    <t>7494010484</t>
  </si>
  <si>
    <t>Přístroje pro spínání a ovládání Svornice a pomocný materiál Svornice Svorka OTL 240/1 šedá</t>
  </si>
  <si>
    <t>1759647754</t>
  </si>
  <si>
    <t>75</t>
  </si>
  <si>
    <t>7494010486</t>
  </si>
  <si>
    <t>Přístroje pro spínání a ovládání Svornice a pomocný materiál Svornice Svorka OTL 240/1 žlutozelená</t>
  </si>
  <si>
    <t>-1213465616</t>
  </si>
  <si>
    <t>76</t>
  </si>
  <si>
    <t>7492551010</t>
  </si>
  <si>
    <t>Montáž vodičů jednožílových Cu do 16 mm2 - uložení na rošty, pod omítku, do rozvaděče apod.</t>
  </si>
  <si>
    <t>-1950996816</t>
  </si>
  <si>
    <t>77</t>
  </si>
  <si>
    <t>7492500850</t>
  </si>
  <si>
    <t>Kabely, vodiče, šňůry Cu - nn Vodič jednožílový Cu, plastová izolace H07V-K 16 černý (CYA)</t>
  </si>
  <si>
    <t>350287377</t>
  </si>
  <si>
    <t>78</t>
  </si>
  <si>
    <t>7492500880</t>
  </si>
  <si>
    <t>Kabely, vodiče, šňůry Cu - nn Vodič jednožílový Cu, plastová izolace H07V-K 16 žz (CYA)</t>
  </si>
  <si>
    <t>-1755358840</t>
  </si>
  <si>
    <t>79</t>
  </si>
  <si>
    <t>7492501170</t>
  </si>
  <si>
    <t>Kabely, vodiče, šňůry Cu - nn Vodič jednožílový Cu, plastová izolace H07V-K 4 černý (CYA)</t>
  </si>
  <si>
    <t>906485739</t>
  </si>
  <si>
    <t>80</t>
  </si>
  <si>
    <t>7493171012</t>
  </si>
  <si>
    <t>Demontáž osvětlovacích stožárů výšky přes 6 do 14 m - včetně veškeré elektrovýzbroje (svítidla, kabely, rozvodnice)</t>
  </si>
  <si>
    <t>1598863791</t>
  </si>
  <si>
    <t>81</t>
  </si>
  <si>
    <t>7496553010</t>
  </si>
  <si>
    <t>Montáž dálkového ovládání úsekových odpojovačů (DOÚO) ovladače motorových pohonů trakčních odpojovačů - včetně veškerého příslušenství</t>
  </si>
  <si>
    <t>-1430717906</t>
  </si>
  <si>
    <t>82</t>
  </si>
  <si>
    <t>7496553040</t>
  </si>
  <si>
    <t>Montáž dálkového ovládání úsekových odpojovačů (DOÚO) napájecí soupravy pro ovladač DOÚO s oddělovacím transformátorem - včetně jističů, příslušenství, instalace rozvaděče do vnitřního prostoru, včetně elektrovýzbroje</t>
  </si>
  <si>
    <t>-1845379705</t>
  </si>
  <si>
    <t>83</t>
  </si>
  <si>
    <t>7493500070</t>
  </si>
  <si>
    <t>Dálkové ovládání úsekových odpojovačů ( DOÚO ) Ovladače Napájecí souprava DOÚO s oddělovacím transformátorem a HIS</t>
  </si>
  <si>
    <t>679035542</t>
  </si>
  <si>
    <t>84</t>
  </si>
  <si>
    <t>7493500040</t>
  </si>
  <si>
    <t>Dálkové ovládání úsekových odpojovačů ( DOÚO ) Ovladače pro dálkové ovládání motorových pohonů trakčních odpojovačů pro 12 motorových pohonů</t>
  </si>
  <si>
    <t>771285677</t>
  </si>
  <si>
    <t>85</t>
  </si>
  <si>
    <t>7497301150</t>
  </si>
  <si>
    <t>Vodiče trakčního vedení Pohon odpojovače motorový</t>
  </si>
  <si>
    <t>-1375911495</t>
  </si>
  <si>
    <t>86</t>
  </si>
  <si>
    <t>7491353034</t>
  </si>
  <si>
    <t>Montáž nosné ocelové konstrukce nosných ocelových konstrukce pro přístroje a zařízení z válcovaných profilů U, L, I , hmotnosti do 100 kg - výroba a montáž</t>
  </si>
  <si>
    <t>1129121225</t>
  </si>
  <si>
    <t>87</t>
  </si>
  <si>
    <t>7491351010</t>
  </si>
  <si>
    <t>Montáž ocelových profilů tyčí, úhelníků</t>
  </si>
  <si>
    <t>kg</t>
  </si>
  <si>
    <t>-2140010537</t>
  </si>
  <si>
    <t>88</t>
  </si>
  <si>
    <t>7497300010</t>
  </si>
  <si>
    <t>Vodiče trakčního vedení Ocelové konstrukce nestandartní</t>
  </si>
  <si>
    <t>-1120428278</t>
  </si>
  <si>
    <t>89</t>
  </si>
  <si>
    <t>7499700570</t>
  </si>
  <si>
    <t>Kabely trakčního vedení, Různé TV Beton nebo hlinobeton B 10 pro obetonování chráničky</t>
  </si>
  <si>
    <t>m3</t>
  </si>
  <si>
    <t>259159891</t>
  </si>
  <si>
    <t>90</t>
  </si>
  <si>
    <t>7593505202</t>
  </si>
  <si>
    <t>Uložení HDPE trubky pro optický kabel do výkopu bez zřízení lože a bez krytí</t>
  </si>
  <si>
    <t>2135354232</t>
  </si>
  <si>
    <t>91</t>
  </si>
  <si>
    <t>7593505310</t>
  </si>
  <si>
    <t>Zatažení optického kabelu do ochranné HDPE trubky</t>
  </si>
  <si>
    <t>66595048</t>
  </si>
  <si>
    <t>92</t>
  </si>
  <si>
    <t>7491100360</t>
  </si>
  <si>
    <t>Trubková vedení Pevné elektroinstalační trubky 06040 pr.40 750N HDPE šedá</t>
  </si>
  <si>
    <t>-1614921091</t>
  </si>
  <si>
    <t>93</t>
  </si>
  <si>
    <t>7830010002-R</t>
  </si>
  <si>
    <t>Zhotovení povrchové úpravy zinkováním</t>
  </si>
  <si>
    <t>-1609439237</t>
  </si>
  <si>
    <t>94</t>
  </si>
  <si>
    <t>7497655010</t>
  </si>
  <si>
    <t>Tažné hnací vozidlo k pracovním soupravám pro montáž a demontáž - obsahuje i veškeré výkony tažného hnacího vozidla pro posun montážní techniky v kolejišti</t>
  </si>
  <si>
    <t>1722900628</t>
  </si>
  <si>
    <t>95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</si>
  <si>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</si>
  <si>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</si>
  <si>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1955698335</t>
  </si>
  <si>
    <t>96</t>
  </si>
  <si>
    <t>7498150525</t>
  </si>
  <si>
    <t>Vyhotovení výchozí revizní zprávy příplatek za každých dalších i započatých 500 000 Kč přes 1 000 000 Kč</t>
  </si>
  <si>
    <t>515419210</t>
  </si>
  <si>
    <t>97</t>
  </si>
  <si>
    <t>7498351010</t>
  </si>
  <si>
    <t>Vydání průkazu způsobilosti pro funkční celek, provizorní stav - vyhotovení dokladu o silnoproudých zařízeních a vydání průkazu způsobilosti</t>
  </si>
  <si>
    <t>-2007641723</t>
  </si>
  <si>
    <t>SO 1.1.2 - zemní a ostatní práce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</si>
  <si>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</si>
  <si>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</si>
  <si>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</si>
  <si>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</si>
  <si>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</si>
  <si>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</si>
  <si>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</si>
  <si>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</si>
  <si>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</si>
  <si>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131203102</t>
  </si>
  <si>
    <t>Hloubení zapažených i nezapažených jam ručním nebo pneumatickým nářadím  s urovnáním dna do předepsaného profilu a spádu v horninách tř. 3 nesoudržných</t>
  </si>
  <si>
    <t>CS ÚRS 2018 02</t>
  </si>
  <si>
    <t>-1276415971</t>
  </si>
  <si>
    <t>PSC</t>
  </si>
  <si>
    <t xml:space="preserve">Poznámka k souboru cen:_x000D_
1. V cenách jsou započteny i náklady na přehození výkopku na přilehlém terénu na vzdálenost do 3 m od okraje jámy nebo naložení na dopravní prostředek. 2. V cenách 10-3101 až 40-3102 jsou započteny i náklady na svislý přesun horniny po házečkách do 2 metrů. </t>
  </si>
  <si>
    <t>VV</t>
  </si>
  <si>
    <t>0,5*0,5*1,2*5</t>
  </si>
  <si>
    <t>2*2*3*9</t>
  </si>
  <si>
    <t>Součet</t>
  </si>
  <si>
    <t>132212102</t>
  </si>
  <si>
    <t>Hloubení zapažených i nezapažených rýh šířky do 600 mm ručním nebo pneumatickým nářadím  s urovnáním dna do předepsaného profilu a spádu v horninách tř. 3 nesoudržných</t>
  </si>
  <si>
    <t>-1539136923</t>
  </si>
  <si>
    <t xml:space="preserve">Poznámka k souboru cen:_x000D_
1. V cenách jsou započteny i náklady na přehození výkopku na přilehlém terénu na vzdálenost do 3 m od podélné osy rýhy nebo naložení výkopku na dopravní prostředek. 2. V cenách 12-2101 až 41-2102 jsou započteny i náklady na i svislý přesun horniny po házečkách do 2 metrů. </t>
  </si>
  <si>
    <t>0,35*0,8*1500</t>
  </si>
  <si>
    <t>0,35*1,2*20</t>
  </si>
  <si>
    <t>174101101</t>
  </si>
  <si>
    <t>Zásyp sypaninou z jakékoliv horniny  s uložením výkopku ve vrstvách se zhutněním jam, šachet, rýh nebo kolem objektů v těchto vykopávkách</t>
  </si>
  <si>
    <t>-741878027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</si>
  <si>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</si>
  <si>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430</t>
  </si>
  <si>
    <t>181951102</t>
  </si>
  <si>
    <t>Úprava pláně vyrovnáním výškových rozdílů  v hornině tř. 1 až 4 se zhutněním</t>
  </si>
  <si>
    <t>m2</t>
  </si>
  <si>
    <t>715759755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</si>
  <si>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</si>
  <si>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1500</t>
  </si>
  <si>
    <t>Zakládání</t>
  </si>
  <si>
    <t>275321411</t>
  </si>
  <si>
    <t>Základy z betonu železového (bez výztuže) patky z betonu bez zvláštních nároků na prostředí tř. C 20/25</t>
  </si>
  <si>
    <t>-1648468524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</si>
  <si>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 2. Hloubení s použitím bentonitové suspenze se oceňuje katalogem 800-1 Zemní práce. Bednění se neoceňuje. 3. V cenách nejsou započteny náklady na výztuž, tyto se oceňují cenami souboru cen 27* 36-.... Výztuž základů. 4. V cenách z betonu pro konstrukce bílých van 27. 32-3 nejsou započteny náklady na těsnění dilatačních a pracovních spar, tyto se oceňují cenami souborů cen 953 33 části A08 tohoto katalogu. </t>
  </si>
  <si>
    <t>Ostatní konstrukce a práce, bourání</t>
  </si>
  <si>
    <t>953945121</t>
  </si>
  <si>
    <t>Kotvy mechanické s vyvrtáním otvoru  do betonu, železobetonu nebo tvrdého kamene pro střední zatížení průvlekové, velikost M 10, délka 90 mm</t>
  </si>
  <si>
    <t>774462645</t>
  </si>
  <si>
    <t xml:space="preserve">Poznámka k souboru cen:_x000D_
1. V cenách jsou započteny i náklady na: a) rozměření, vrtání do betonu a spotřeba vrtáků, b) vyfoukání otvoru, osazení kotvy do vyznačené kotevní hloubky, dotažení matice pomocí klíče, c) dodávku mechanických kotev. </t>
  </si>
  <si>
    <t>Práce a dodávky M</t>
  </si>
  <si>
    <t>46-M</t>
  </si>
  <si>
    <t>Zemní práce při extr.mont.pracích</t>
  </si>
  <si>
    <t>460070754</t>
  </si>
  <si>
    <t>Hloubení nezapažených jam ručně pro ostatní konstrukce  s přemístěním výkopku do vzdálenosti 3 m od okraje jámy nebo naložením na dopravní prostředek, včetně zásypu, zhutnění a urovnání povrchu ostatních konstrukcí, v hornině třídy 4</t>
  </si>
  <si>
    <t>1293545214</t>
  </si>
  <si>
    <t xml:space="preserve">Poznámka k souboru cen:_x000D_
1. Ceny hloubení jam ručně v hornině třídy 6 a 7 jsou stanoveny za použití pneumatického kladiva. </t>
  </si>
  <si>
    <t>460080112</t>
  </si>
  <si>
    <t>Základové konstrukce bourání základu včetně záhozu jámy sypaninou, zhutnění a urovnání betonového</t>
  </si>
  <si>
    <t>-1694736550</t>
  </si>
  <si>
    <t>0,5*0,5*0,2*65</t>
  </si>
  <si>
    <t>460120014</t>
  </si>
  <si>
    <t>Ostatní zemní práce při stavbě nadzemních vedení  zásyp jam ručně včetně upěchování a uložení výkopku ve vrstvách, a úpravy povrchu, v hornině třídy 4</t>
  </si>
  <si>
    <t>-971787849</t>
  </si>
  <si>
    <t>460520172</t>
  </si>
  <si>
    <t>Montáž trubek ochranných uložených volně do rýhy plastových ohebných, vnitřního průměru přes 32 do 50 mm</t>
  </si>
  <si>
    <t>112141015</t>
  </si>
  <si>
    <t>460520174</t>
  </si>
  <si>
    <t>Montáž trubek ochranných uložených volně do rýhy plastových ohebných, vnitřního průměru přes 90 do 110 mm</t>
  </si>
  <si>
    <t>1893542041</t>
  </si>
  <si>
    <t>SO 1.1.3 - VRN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</si>
  <si>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</si>
  <si>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</si>
  <si>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</si>
  <si>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</si>
  <si>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</si>
  <si>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</si>
  <si>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</si>
  <si>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012303000</t>
  </si>
  <si>
    <t>Geodetické práce po ukončení opravy</t>
  </si>
  <si>
    <t>%</t>
  </si>
  <si>
    <t>1024</t>
  </si>
  <si>
    <t>-1065200975</t>
  </si>
  <si>
    <t>013003004</t>
  </si>
  <si>
    <t>Projektové práce v rozsahu ZRN přes 5 do 20 mil. Kč</t>
  </si>
  <si>
    <t>1527071734</t>
  </si>
  <si>
    <t>VRN6</t>
  </si>
  <si>
    <t>Územní vlivy</t>
  </si>
  <si>
    <t>061002001</t>
  </si>
  <si>
    <t>Územní vlivy - klimatické vlivy (vyjma mrazu pod -10°C)</t>
  </si>
  <si>
    <t>CS Sborník pro ÚOŽI 2018 01</t>
  </si>
  <si>
    <t>1703988469</t>
  </si>
  <si>
    <t>VRN7</t>
  </si>
  <si>
    <t>Provozní vlivy</t>
  </si>
  <si>
    <t>074002001</t>
  </si>
  <si>
    <t>Rušení prací železničním provozem široká trať s počtem vlaků do 25 za směnu 8,5 hod.</t>
  </si>
  <si>
    <t>-600551467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</si>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</sst>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31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4"/>
      <c r="AS2" s="374"/>
      <c r="AT2" s="374"/>
      <c r="AU2" s="374"/>
      <c r="AV2" s="374"/>
      <c r="AW2" s="374"/>
      <c r="AX2" s="374"/>
      <c r="AY2" s="374"/>
      <c r="AZ2" s="374"/>
      <c r="BA2" s="374"/>
      <c r="BB2" s="374"/>
      <c r="BC2" s="374"/>
      <c r="BD2" s="374"/>
      <c r="BE2" s="374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4" t="s">
        <v>16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28"/>
      <c r="AQ5" s="30"/>
      <c r="BE5" s="332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6" t="s">
        <v>19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28"/>
      <c r="AQ6" s="30"/>
      <c r="BE6" s="333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3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3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3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3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3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3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3"/>
      <c r="BS13" s="23" t="s">
        <v>8</v>
      </c>
    </row>
    <row r="14" spans="1:74" ht="15">
      <c r="B14" s="27"/>
      <c r="C14" s="28"/>
      <c r="D14" s="28"/>
      <c r="E14" s="337" t="s">
        <v>32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3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3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3"/>
      <c r="BS16" s="23" t="s">
        <v>6</v>
      </c>
    </row>
    <row r="17" spans="2:71" ht="18.399999999999999" customHeight="1">
      <c r="B17" s="27"/>
      <c r="C17" s="28"/>
      <c r="D17" s="28"/>
      <c r="E17" s="34" t="s">
        <v>29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3"/>
      <c r="BS17" s="23" t="s">
        <v>34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3"/>
      <c r="BS18" s="23" t="s">
        <v>8</v>
      </c>
    </row>
    <row r="19" spans="2:71" ht="14.45" customHeight="1">
      <c r="B19" s="27"/>
      <c r="C19" s="28"/>
      <c r="D19" s="36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3"/>
      <c r="BS19" s="23" t="s">
        <v>8</v>
      </c>
    </row>
    <row r="20" spans="2:71" ht="16.5" customHeight="1">
      <c r="B20" s="27"/>
      <c r="C20" s="28"/>
      <c r="D20" s="28"/>
      <c r="E20" s="339" t="s">
        <v>21</v>
      </c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39"/>
      <c r="T20" s="339"/>
      <c r="U20" s="339"/>
      <c r="V20" s="339"/>
      <c r="W20" s="339"/>
      <c r="X20" s="339"/>
      <c r="Y20" s="339"/>
      <c r="Z20" s="339"/>
      <c r="AA20" s="339"/>
      <c r="AB20" s="339"/>
      <c r="AC20" s="339"/>
      <c r="AD20" s="339"/>
      <c r="AE20" s="339"/>
      <c r="AF20" s="339"/>
      <c r="AG20" s="339"/>
      <c r="AH20" s="339"/>
      <c r="AI20" s="339"/>
      <c r="AJ20" s="339"/>
      <c r="AK20" s="339"/>
      <c r="AL20" s="339"/>
      <c r="AM20" s="339"/>
      <c r="AN20" s="339"/>
      <c r="AO20" s="28"/>
      <c r="AP20" s="28"/>
      <c r="AQ20" s="30"/>
      <c r="BE20" s="333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3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3"/>
    </row>
    <row r="23" spans="2:71" s="1" customFormat="1" ht="25.9" customHeight="1">
      <c r="B23" s="40"/>
      <c r="C23" s="41"/>
      <c r="D23" s="42" t="s">
        <v>36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0">
        <f>ROUND(AG51,2)</f>
        <v>0</v>
      </c>
      <c r="AL23" s="341"/>
      <c r="AM23" s="341"/>
      <c r="AN23" s="341"/>
      <c r="AO23" s="341"/>
      <c r="AP23" s="41"/>
      <c r="AQ23" s="44"/>
      <c r="BE23" s="333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3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2" t="s">
        <v>37</v>
      </c>
      <c r="M25" s="342"/>
      <c r="N25" s="342"/>
      <c r="O25" s="342"/>
      <c r="P25" s="41"/>
      <c r="Q25" s="41"/>
      <c r="R25" s="41"/>
      <c r="S25" s="41"/>
      <c r="T25" s="41"/>
      <c r="U25" s="41"/>
      <c r="V25" s="41"/>
      <c r="W25" s="342" t="s">
        <v>38</v>
      </c>
      <c r="X25" s="342"/>
      <c r="Y25" s="342"/>
      <c r="Z25" s="342"/>
      <c r="AA25" s="342"/>
      <c r="AB25" s="342"/>
      <c r="AC25" s="342"/>
      <c r="AD25" s="342"/>
      <c r="AE25" s="342"/>
      <c r="AF25" s="41"/>
      <c r="AG25" s="41"/>
      <c r="AH25" s="41"/>
      <c r="AI25" s="41"/>
      <c r="AJ25" s="41"/>
      <c r="AK25" s="342" t="s">
        <v>39</v>
      </c>
      <c r="AL25" s="342"/>
      <c r="AM25" s="342"/>
      <c r="AN25" s="342"/>
      <c r="AO25" s="342"/>
      <c r="AP25" s="41"/>
      <c r="AQ25" s="44"/>
      <c r="BE25" s="333"/>
    </row>
    <row r="26" spans="2:71" s="2" customFormat="1" ht="14.45" customHeight="1">
      <c r="B26" s="46"/>
      <c r="C26" s="47"/>
      <c r="D26" s="48" t="s">
        <v>40</v>
      </c>
      <c r="E26" s="47"/>
      <c r="F26" s="48" t="s">
        <v>41</v>
      </c>
      <c r="G26" s="47"/>
      <c r="H26" s="47"/>
      <c r="I26" s="47"/>
      <c r="J26" s="47"/>
      <c r="K26" s="47"/>
      <c r="L26" s="343">
        <v>0.21</v>
      </c>
      <c r="M26" s="344"/>
      <c r="N26" s="344"/>
      <c r="O26" s="344"/>
      <c r="P26" s="47"/>
      <c r="Q26" s="47"/>
      <c r="R26" s="47"/>
      <c r="S26" s="47"/>
      <c r="T26" s="47"/>
      <c r="U26" s="47"/>
      <c r="V26" s="47"/>
      <c r="W26" s="345">
        <f>ROUND(AZ51,2)</f>
        <v>0</v>
      </c>
      <c r="X26" s="344"/>
      <c r="Y26" s="344"/>
      <c r="Z26" s="344"/>
      <c r="AA26" s="344"/>
      <c r="AB26" s="344"/>
      <c r="AC26" s="344"/>
      <c r="AD26" s="344"/>
      <c r="AE26" s="344"/>
      <c r="AF26" s="47"/>
      <c r="AG26" s="47"/>
      <c r="AH26" s="47"/>
      <c r="AI26" s="47"/>
      <c r="AJ26" s="47"/>
      <c r="AK26" s="345">
        <f>ROUND(AV51,2)</f>
        <v>0</v>
      </c>
      <c r="AL26" s="344"/>
      <c r="AM26" s="344"/>
      <c r="AN26" s="344"/>
      <c r="AO26" s="344"/>
      <c r="AP26" s="47"/>
      <c r="AQ26" s="49"/>
      <c r="BE26" s="333"/>
    </row>
    <row r="27" spans="2:71" s="2" customFormat="1" ht="14.45" customHeight="1">
      <c r="B27" s="46"/>
      <c r="C27" s="47"/>
      <c r="D27" s="47"/>
      <c r="E27" s="47"/>
      <c r="F27" s="48" t="s">
        <v>42</v>
      </c>
      <c r="G27" s="47"/>
      <c r="H27" s="47"/>
      <c r="I27" s="47"/>
      <c r="J27" s="47"/>
      <c r="K27" s="47"/>
      <c r="L27" s="343">
        <v>0.15</v>
      </c>
      <c r="M27" s="344"/>
      <c r="N27" s="344"/>
      <c r="O27" s="344"/>
      <c r="P27" s="47"/>
      <c r="Q27" s="47"/>
      <c r="R27" s="47"/>
      <c r="S27" s="47"/>
      <c r="T27" s="47"/>
      <c r="U27" s="47"/>
      <c r="V27" s="47"/>
      <c r="W27" s="345">
        <f>ROUND(BA51,2)</f>
        <v>0</v>
      </c>
      <c r="X27" s="344"/>
      <c r="Y27" s="344"/>
      <c r="Z27" s="344"/>
      <c r="AA27" s="344"/>
      <c r="AB27" s="344"/>
      <c r="AC27" s="344"/>
      <c r="AD27" s="344"/>
      <c r="AE27" s="344"/>
      <c r="AF27" s="47"/>
      <c r="AG27" s="47"/>
      <c r="AH27" s="47"/>
      <c r="AI27" s="47"/>
      <c r="AJ27" s="47"/>
      <c r="AK27" s="345">
        <f>ROUND(AW51,2)</f>
        <v>0</v>
      </c>
      <c r="AL27" s="344"/>
      <c r="AM27" s="344"/>
      <c r="AN27" s="344"/>
      <c r="AO27" s="344"/>
      <c r="AP27" s="47"/>
      <c r="AQ27" s="49"/>
      <c r="BE27" s="333"/>
    </row>
    <row r="28" spans="2:71" s="2" customFormat="1" ht="14.45" hidden="1" customHeight="1">
      <c r="B28" s="46"/>
      <c r="C28" s="47"/>
      <c r="D28" s="47"/>
      <c r="E28" s="47"/>
      <c r="F28" s="48" t="s">
        <v>43</v>
      </c>
      <c r="G28" s="47"/>
      <c r="H28" s="47"/>
      <c r="I28" s="47"/>
      <c r="J28" s="47"/>
      <c r="K28" s="47"/>
      <c r="L28" s="343">
        <v>0.21</v>
      </c>
      <c r="M28" s="344"/>
      <c r="N28" s="344"/>
      <c r="O28" s="344"/>
      <c r="P28" s="47"/>
      <c r="Q28" s="47"/>
      <c r="R28" s="47"/>
      <c r="S28" s="47"/>
      <c r="T28" s="47"/>
      <c r="U28" s="47"/>
      <c r="V28" s="47"/>
      <c r="W28" s="345">
        <f>ROUND(BB51,2)</f>
        <v>0</v>
      </c>
      <c r="X28" s="344"/>
      <c r="Y28" s="344"/>
      <c r="Z28" s="344"/>
      <c r="AA28" s="344"/>
      <c r="AB28" s="344"/>
      <c r="AC28" s="344"/>
      <c r="AD28" s="344"/>
      <c r="AE28" s="344"/>
      <c r="AF28" s="47"/>
      <c r="AG28" s="47"/>
      <c r="AH28" s="47"/>
      <c r="AI28" s="47"/>
      <c r="AJ28" s="47"/>
      <c r="AK28" s="345">
        <v>0</v>
      </c>
      <c r="AL28" s="344"/>
      <c r="AM28" s="344"/>
      <c r="AN28" s="344"/>
      <c r="AO28" s="344"/>
      <c r="AP28" s="47"/>
      <c r="AQ28" s="49"/>
      <c r="BE28" s="333"/>
    </row>
    <row r="29" spans="2:71" s="2" customFormat="1" ht="14.45" hidden="1" customHeight="1">
      <c r="B29" s="46"/>
      <c r="C29" s="47"/>
      <c r="D29" s="47"/>
      <c r="E29" s="47"/>
      <c r="F29" s="48" t="s">
        <v>44</v>
      </c>
      <c r="G29" s="47"/>
      <c r="H29" s="47"/>
      <c r="I29" s="47"/>
      <c r="J29" s="47"/>
      <c r="K29" s="47"/>
      <c r="L29" s="343">
        <v>0.15</v>
      </c>
      <c r="M29" s="344"/>
      <c r="N29" s="344"/>
      <c r="O29" s="344"/>
      <c r="P29" s="47"/>
      <c r="Q29" s="47"/>
      <c r="R29" s="47"/>
      <c r="S29" s="47"/>
      <c r="T29" s="47"/>
      <c r="U29" s="47"/>
      <c r="V29" s="47"/>
      <c r="W29" s="345">
        <f>ROUND(BC51,2)</f>
        <v>0</v>
      </c>
      <c r="X29" s="344"/>
      <c r="Y29" s="344"/>
      <c r="Z29" s="344"/>
      <c r="AA29" s="344"/>
      <c r="AB29" s="344"/>
      <c r="AC29" s="344"/>
      <c r="AD29" s="344"/>
      <c r="AE29" s="344"/>
      <c r="AF29" s="47"/>
      <c r="AG29" s="47"/>
      <c r="AH29" s="47"/>
      <c r="AI29" s="47"/>
      <c r="AJ29" s="47"/>
      <c r="AK29" s="345">
        <v>0</v>
      </c>
      <c r="AL29" s="344"/>
      <c r="AM29" s="344"/>
      <c r="AN29" s="344"/>
      <c r="AO29" s="344"/>
      <c r="AP29" s="47"/>
      <c r="AQ29" s="49"/>
      <c r="BE29" s="333"/>
    </row>
    <row r="30" spans="2:71" s="2" customFormat="1" ht="14.45" hidden="1" customHeight="1">
      <c r="B30" s="46"/>
      <c r="C30" s="47"/>
      <c r="D30" s="47"/>
      <c r="E30" s="47"/>
      <c r="F30" s="48" t="s">
        <v>45</v>
      </c>
      <c r="G30" s="47"/>
      <c r="H30" s="47"/>
      <c r="I30" s="47"/>
      <c r="J30" s="47"/>
      <c r="K30" s="47"/>
      <c r="L30" s="343">
        <v>0</v>
      </c>
      <c r="M30" s="344"/>
      <c r="N30" s="344"/>
      <c r="O30" s="344"/>
      <c r="P30" s="47"/>
      <c r="Q30" s="47"/>
      <c r="R30" s="47"/>
      <c r="S30" s="47"/>
      <c r="T30" s="47"/>
      <c r="U30" s="47"/>
      <c r="V30" s="47"/>
      <c r="W30" s="345">
        <f>ROUND(BD51,2)</f>
        <v>0</v>
      </c>
      <c r="X30" s="344"/>
      <c r="Y30" s="344"/>
      <c r="Z30" s="344"/>
      <c r="AA30" s="344"/>
      <c r="AB30" s="344"/>
      <c r="AC30" s="344"/>
      <c r="AD30" s="344"/>
      <c r="AE30" s="344"/>
      <c r="AF30" s="47"/>
      <c r="AG30" s="47"/>
      <c r="AH30" s="47"/>
      <c r="AI30" s="47"/>
      <c r="AJ30" s="47"/>
      <c r="AK30" s="345">
        <v>0</v>
      </c>
      <c r="AL30" s="344"/>
      <c r="AM30" s="344"/>
      <c r="AN30" s="344"/>
      <c r="AO30" s="344"/>
      <c r="AP30" s="47"/>
      <c r="AQ30" s="49"/>
      <c r="BE30" s="333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3"/>
    </row>
    <row r="32" spans="2:71" s="1" customFormat="1" ht="25.9" customHeight="1">
      <c r="B32" s="40"/>
      <c r="C32" s="50"/>
      <c r="D32" s="51" t="s">
        <v>46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47</v>
      </c>
      <c r="U32" s="52"/>
      <c r="V32" s="52"/>
      <c r="W32" s="52"/>
      <c r="X32" s="346" t="s">
        <v>48</v>
      </c>
      <c r="Y32" s="347"/>
      <c r="Z32" s="347"/>
      <c r="AA32" s="347"/>
      <c r="AB32" s="347"/>
      <c r="AC32" s="52"/>
      <c r="AD32" s="52"/>
      <c r="AE32" s="52"/>
      <c r="AF32" s="52"/>
      <c r="AG32" s="52"/>
      <c r="AH32" s="52"/>
      <c r="AI32" s="52"/>
      <c r="AJ32" s="52"/>
      <c r="AK32" s="348">
        <f>SUM(AK23:AK30)</f>
        <v>0</v>
      </c>
      <c r="AL32" s="347"/>
      <c r="AM32" s="347"/>
      <c r="AN32" s="347"/>
      <c r="AO32" s="349"/>
      <c r="AP32" s="50"/>
      <c r="AQ32" s="54"/>
      <c r="BE32" s="333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49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65018122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0" t="str">
        <f>K6</f>
        <v>Oprava osvětlení v ŽST.Hněvice, seřaďovací nádraží</v>
      </c>
      <c r="M42" s="351"/>
      <c r="N42" s="351"/>
      <c r="O42" s="351"/>
      <c r="P42" s="351"/>
      <c r="Q42" s="351"/>
      <c r="R42" s="351"/>
      <c r="S42" s="351"/>
      <c r="T42" s="351"/>
      <c r="U42" s="351"/>
      <c r="V42" s="351"/>
      <c r="W42" s="351"/>
      <c r="X42" s="351"/>
      <c r="Y42" s="351"/>
      <c r="Z42" s="351"/>
      <c r="AA42" s="351"/>
      <c r="AB42" s="351"/>
      <c r="AC42" s="351"/>
      <c r="AD42" s="351"/>
      <c r="AE42" s="351"/>
      <c r="AF42" s="351"/>
      <c r="AG42" s="351"/>
      <c r="AH42" s="351"/>
      <c r="AI42" s="351"/>
      <c r="AJ42" s="351"/>
      <c r="AK42" s="351"/>
      <c r="AL42" s="351"/>
      <c r="AM42" s="351"/>
      <c r="AN42" s="351"/>
      <c r="AO42" s="351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Hněvice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2" t="str">
        <f>IF(AN8= "","",AN8)</f>
        <v>21. 9. 2018</v>
      </c>
      <c r="AN44" s="352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3" t="str">
        <f>IF(E17="","",E17)</f>
        <v xml:space="preserve"> </v>
      </c>
      <c r="AN46" s="353"/>
      <c r="AO46" s="353"/>
      <c r="AP46" s="353"/>
      <c r="AQ46" s="62"/>
      <c r="AR46" s="60"/>
      <c r="AS46" s="354" t="s">
        <v>50</v>
      </c>
      <c r="AT46" s="355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6"/>
      <c r="AT47" s="357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8"/>
      <c r="AT48" s="359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0" t="s">
        <v>51</v>
      </c>
      <c r="D49" s="361"/>
      <c r="E49" s="361"/>
      <c r="F49" s="361"/>
      <c r="G49" s="361"/>
      <c r="H49" s="78"/>
      <c r="I49" s="362" t="s">
        <v>52</v>
      </c>
      <c r="J49" s="361"/>
      <c r="K49" s="361"/>
      <c r="L49" s="361"/>
      <c r="M49" s="361"/>
      <c r="N49" s="361"/>
      <c r="O49" s="361"/>
      <c r="P49" s="361"/>
      <c r="Q49" s="361"/>
      <c r="R49" s="361"/>
      <c r="S49" s="361"/>
      <c r="T49" s="361"/>
      <c r="U49" s="361"/>
      <c r="V49" s="361"/>
      <c r="W49" s="361"/>
      <c r="X49" s="361"/>
      <c r="Y49" s="361"/>
      <c r="Z49" s="361"/>
      <c r="AA49" s="361"/>
      <c r="AB49" s="361"/>
      <c r="AC49" s="361"/>
      <c r="AD49" s="361"/>
      <c r="AE49" s="361"/>
      <c r="AF49" s="361"/>
      <c r="AG49" s="363" t="s">
        <v>53</v>
      </c>
      <c r="AH49" s="361"/>
      <c r="AI49" s="361"/>
      <c r="AJ49" s="361"/>
      <c r="AK49" s="361"/>
      <c r="AL49" s="361"/>
      <c r="AM49" s="361"/>
      <c r="AN49" s="362" t="s">
        <v>54</v>
      </c>
      <c r="AO49" s="361"/>
      <c r="AP49" s="361"/>
      <c r="AQ49" s="79" t="s">
        <v>55</v>
      </c>
      <c r="AR49" s="60"/>
      <c r="AS49" s="80" t="s">
        <v>56</v>
      </c>
      <c r="AT49" s="81" t="s">
        <v>57</v>
      </c>
      <c r="AU49" s="81" t="s">
        <v>58</v>
      </c>
      <c r="AV49" s="81" t="s">
        <v>59</v>
      </c>
      <c r="AW49" s="81" t="s">
        <v>60</v>
      </c>
      <c r="AX49" s="81" t="s">
        <v>61</v>
      </c>
      <c r="AY49" s="81" t="s">
        <v>62</v>
      </c>
      <c r="AZ49" s="81" t="s">
        <v>63</v>
      </c>
      <c r="BA49" s="81" t="s">
        <v>64</v>
      </c>
      <c r="BB49" s="81" t="s">
        <v>65</v>
      </c>
      <c r="BC49" s="81" t="s">
        <v>66</v>
      </c>
      <c r="BD49" s="82" t="s">
        <v>67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68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2">
        <f>ROUND(AG52,2)</f>
        <v>0</v>
      </c>
      <c r="AH51" s="372"/>
      <c r="AI51" s="372"/>
      <c r="AJ51" s="372"/>
      <c r="AK51" s="372"/>
      <c r="AL51" s="372"/>
      <c r="AM51" s="372"/>
      <c r="AN51" s="373">
        <f t="shared" ref="AN51:AN56" si="0">SUM(AG51,AT51)</f>
        <v>0</v>
      </c>
      <c r="AO51" s="373"/>
      <c r="AP51" s="373"/>
      <c r="AQ51" s="88" t="s">
        <v>21</v>
      </c>
      <c r="AR51" s="70"/>
      <c r="AS51" s="89">
        <f>ROUND(AS52,2)</f>
        <v>0</v>
      </c>
      <c r="AT51" s="90">
        <f t="shared" ref="AT51:AT56" si="1"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 t="shared" ref="AZ51:BD52" si="2">ROUND(AZ52,2)</f>
        <v>0</v>
      </c>
      <c r="BA51" s="90">
        <f t="shared" si="2"/>
        <v>0</v>
      </c>
      <c r="BB51" s="90">
        <f t="shared" si="2"/>
        <v>0</v>
      </c>
      <c r="BC51" s="90">
        <f t="shared" si="2"/>
        <v>0</v>
      </c>
      <c r="BD51" s="92">
        <f t="shared" si="2"/>
        <v>0</v>
      </c>
      <c r="BS51" s="93" t="s">
        <v>69</v>
      </c>
      <c r="BT51" s="93" t="s">
        <v>70</v>
      </c>
      <c r="BU51" s="94" t="s">
        <v>71</v>
      </c>
      <c r="BV51" s="93" t="s">
        <v>72</v>
      </c>
      <c r="BW51" s="93" t="s">
        <v>7</v>
      </c>
      <c r="BX51" s="93" t="s">
        <v>73</v>
      </c>
      <c r="CL51" s="93" t="s">
        <v>21</v>
      </c>
    </row>
    <row r="52" spans="1:91" s="5" customFormat="1" ht="16.5" customHeight="1">
      <c r="B52" s="95"/>
      <c r="C52" s="96"/>
      <c r="D52" s="367" t="s">
        <v>74</v>
      </c>
      <c r="E52" s="367"/>
      <c r="F52" s="367"/>
      <c r="G52" s="367"/>
      <c r="H52" s="367"/>
      <c r="I52" s="97"/>
      <c r="J52" s="367" t="s">
        <v>75</v>
      </c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6">
        <f>ROUND(AG53,2)</f>
        <v>0</v>
      </c>
      <c r="AH52" s="365"/>
      <c r="AI52" s="365"/>
      <c r="AJ52" s="365"/>
      <c r="AK52" s="365"/>
      <c r="AL52" s="365"/>
      <c r="AM52" s="365"/>
      <c r="AN52" s="364">
        <f t="shared" si="0"/>
        <v>0</v>
      </c>
      <c r="AO52" s="365"/>
      <c r="AP52" s="365"/>
      <c r="AQ52" s="98" t="s">
        <v>76</v>
      </c>
      <c r="AR52" s="99"/>
      <c r="AS52" s="100">
        <f>ROUND(AS53,2)</f>
        <v>0</v>
      </c>
      <c r="AT52" s="101">
        <f t="shared" si="1"/>
        <v>0</v>
      </c>
      <c r="AU52" s="102">
        <f>ROUND(AU53,5)</f>
        <v>0</v>
      </c>
      <c r="AV52" s="101">
        <f>ROUND(AZ52*L26,2)</f>
        <v>0</v>
      </c>
      <c r="AW52" s="101">
        <f>ROUND(BA52*L27,2)</f>
        <v>0</v>
      </c>
      <c r="AX52" s="101">
        <f>ROUND(BB52*L26,2)</f>
        <v>0</v>
      </c>
      <c r="AY52" s="101">
        <f>ROUND(BC52*L27,2)</f>
        <v>0</v>
      </c>
      <c r="AZ52" s="101">
        <f t="shared" si="2"/>
        <v>0</v>
      </c>
      <c r="BA52" s="101">
        <f t="shared" si="2"/>
        <v>0</v>
      </c>
      <c r="BB52" s="101">
        <f t="shared" si="2"/>
        <v>0</v>
      </c>
      <c r="BC52" s="101">
        <f t="shared" si="2"/>
        <v>0</v>
      </c>
      <c r="BD52" s="103">
        <f t="shared" si="2"/>
        <v>0</v>
      </c>
      <c r="BS52" s="104" t="s">
        <v>69</v>
      </c>
      <c r="BT52" s="104" t="s">
        <v>77</v>
      </c>
      <c r="BU52" s="104" t="s">
        <v>71</v>
      </c>
      <c r="BV52" s="104" t="s">
        <v>72</v>
      </c>
      <c r="BW52" s="104" t="s">
        <v>78</v>
      </c>
      <c r="BX52" s="104" t="s">
        <v>7</v>
      </c>
      <c r="CL52" s="104" t="s">
        <v>21</v>
      </c>
      <c r="CM52" s="104" t="s">
        <v>79</v>
      </c>
    </row>
    <row r="53" spans="1:91" s="6" customFormat="1" ht="16.5" customHeight="1">
      <c r="B53" s="105"/>
      <c r="C53" s="106"/>
      <c r="D53" s="106"/>
      <c r="E53" s="371" t="s">
        <v>80</v>
      </c>
      <c r="F53" s="371"/>
      <c r="G53" s="371"/>
      <c r="H53" s="371"/>
      <c r="I53" s="371"/>
      <c r="J53" s="106"/>
      <c r="K53" s="371" t="s">
        <v>81</v>
      </c>
      <c r="L53" s="371"/>
      <c r="M53" s="371"/>
      <c r="N53" s="371"/>
      <c r="O53" s="371"/>
      <c r="P53" s="371"/>
      <c r="Q53" s="371"/>
      <c r="R53" s="371"/>
      <c r="S53" s="371"/>
      <c r="T53" s="371"/>
      <c r="U53" s="371"/>
      <c r="V53" s="371"/>
      <c r="W53" s="371"/>
      <c r="X53" s="371"/>
      <c r="Y53" s="371"/>
      <c r="Z53" s="371"/>
      <c r="AA53" s="371"/>
      <c r="AB53" s="371"/>
      <c r="AC53" s="371"/>
      <c r="AD53" s="371"/>
      <c r="AE53" s="371"/>
      <c r="AF53" s="371"/>
      <c r="AG53" s="370">
        <f>ROUND(SUM(AG54:AG56),2)</f>
        <v>0</v>
      </c>
      <c r="AH53" s="369"/>
      <c r="AI53" s="369"/>
      <c r="AJ53" s="369"/>
      <c r="AK53" s="369"/>
      <c r="AL53" s="369"/>
      <c r="AM53" s="369"/>
      <c r="AN53" s="368">
        <f t="shared" si="0"/>
        <v>0</v>
      </c>
      <c r="AO53" s="369"/>
      <c r="AP53" s="369"/>
      <c r="AQ53" s="107" t="s">
        <v>82</v>
      </c>
      <c r="AR53" s="108"/>
      <c r="AS53" s="109">
        <f>ROUND(SUM(AS54:AS56),2)</f>
        <v>0</v>
      </c>
      <c r="AT53" s="110">
        <f t="shared" si="1"/>
        <v>0</v>
      </c>
      <c r="AU53" s="111">
        <f>ROUND(SUM(AU54:AU56),5)</f>
        <v>0</v>
      </c>
      <c r="AV53" s="110">
        <f>ROUND(AZ53*L26,2)</f>
        <v>0</v>
      </c>
      <c r="AW53" s="110">
        <f>ROUND(BA53*L27,2)</f>
        <v>0</v>
      </c>
      <c r="AX53" s="110">
        <f>ROUND(BB53*L26,2)</f>
        <v>0</v>
      </c>
      <c r="AY53" s="110">
        <f>ROUND(BC53*L27,2)</f>
        <v>0</v>
      </c>
      <c r="AZ53" s="110">
        <f>ROUND(SUM(AZ54:AZ56),2)</f>
        <v>0</v>
      </c>
      <c r="BA53" s="110">
        <f>ROUND(SUM(BA54:BA56),2)</f>
        <v>0</v>
      </c>
      <c r="BB53" s="110">
        <f>ROUND(SUM(BB54:BB56),2)</f>
        <v>0</v>
      </c>
      <c r="BC53" s="110">
        <f>ROUND(SUM(BC54:BC56),2)</f>
        <v>0</v>
      </c>
      <c r="BD53" s="112">
        <f>ROUND(SUM(BD54:BD56),2)</f>
        <v>0</v>
      </c>
      <c r="BS53" s="113" t="s">
        <v>69</v>
      </c>
      <c r="BT53" s="113" t="s">
        <v>79</v>
      </c>
      <c r="BU53" s="113" t="s">
        <v>71</v>
      </c>
      <c r="BV53" s="113" t="s">
        <v>72</v>
      </c>
      <c r="BW53" s="113" t="s">
        <v>83</v>
      </c>
      <c r="BX53" s="113" t="s">
        <v>78</v>
      </c>
      <c r="CL53" s="113" t="s">
        <v>21</v>
      </c>
    </row>
    <row r="54" spans="1:91" s="6" customFormat="1" ht="28.5" customHeight="1">
      <c r="A54" s="114" t="s">
        <v>84</v>
      </c>
      <c r="B54" s="105"/>
      <c r="C54" s="106"/>
      <c r="D54" s="106"/>
      <c r="E54" s="106"/>
      <c r="F54" s="371" t="s">
        <v>85</v>
      </c>
      <c r="G54" s="371"/>
      <c r="H54" s="371"/>
      <c r="I54" s="371"/>
      <c r="J54" s="371"/>
      <c r="K54" s="106"/>
      <c r="L54" s="371" t="s">
        <v>86</v>
      </c>
      <c r="M54" s="371"/>
      <c r="N54" s="371"/>
      <c r="O54" s="371"/>
      <c r="P54" s="371"/>
      <c r="Q54" s="371"/>
      <c r="R54" s="371"/>
      <c r="S54" s="371"/>
      <c r="T54" s="371"/>
      <c r="U54" s="371"/>
      <c r="V54" s="371"/>
      <c r="W54" s="371"/>
      <c r="X54" s="371"/>
      <c r="Y54" s="371"/>
      <c r="Z54" s="371"/>
      <c r="AA54" s="371"/>
      <c r="AB54" s="371"/>
      <c r="AC54" s="371"/>
      <c r="AD54" s="371"/>
      <c r="AE54" s="371"/>
      <c r="AF54" s="371"/>
      <c r="AG54" s="368">
        <f>'SO 1.1.1 - elektroinstalace'!J31</f>
        <v>0</v>
      </c>
      <c r="AH54" s="369"/>
      <c r="AI54" s="369"/>
      <c r="AJ54" s="369"/>
      <c r="AK54" s="369"/>
      <c r="AL54" s="369"/>
      <c r="AM54" s="369"/>
      <c r="AN54" s="368">
        <f t="shared" si="0"/>
        <v>0</v>
      </c>
      <c r="AO54" s="369"/>
      <c r="AP54" s="369"/>
      <c r="AQ54" s="107" t="s">
        <v>82</v>
      </c>
      <c r="AR54" s="108"/>
      <c r="AS54" s="109">
        <v>0</v>
      </c>
      <c r="AT54" s="110">
        <f t="shared" si="1"/>
        <v>0</v>
      </c>
      <c r="AU54" s="111">
        <f>'SO 1.1.1 - elektroinstalace'!P89</f>
        <v>0</v>
      </c>
      <c r="AV54" s="110">
        <f>'SO 1.1.1 - elektroinstalace'!J34</f>
        <v>0</v>
      </c>
      <c r="AW54" s="110">
        <f>'SO 1.1.1 - elektroinstalace'!J35</f>
        <v>0</v>
      </c>
      <c r="AX54" s="110">
        <f>'SO 1.1.1 - elektroinstalace'!J36</f>
        <v>0</v>
      </c>
      <c r="AY54" s="110">
        <f>'SO 1.1.1 - elektroinstalace'!J37</f>
        <v>0</v>
      </c>
      <c r="AZ54" s="110">
        <f>'SO 1.1.1 - elektroinstalace'!F34</f>
        <v>0</v>
      </c>
      <c r="BA54" s="110">
        <f>'SO 1.1.1 - elektroinstalace'!F35</f>
        <v>0</v>
      </c>
      <c r="BB54" s="110">
        <f>'SO 1.1.1 - elektroinstalace'!F36</f>
        <v>0</v>
      </c>
      <c r="BC54" s="110">
        <f>'SO 1.1.1 - elektroinstalace'!F37</f>
        <v>0</v>
      </c>
      <c r="BD54" s="112">
        <f>'SO 1.1.1 - elektroinstalace'!F38</f>
        <v>0</v>
      </c>
      <c r="BT54" s="113" t="s">
        <v>87</v>
      </c>
      <c r="BV54" s="113" t="s">
        <v>72</v>
      </c>
      <c r="BW54" s="113" t="s">
        <v>88</v>
      </c>
      <c r="BX54" s="113" t="s">
        <v>83</v>
      </c>
      <c r="CL54" s="113" t="s">
        <v>21</v>
      </c>
    </row>
    <row r="55" spans="1:91" s="6" customFormat="1" ht="28.5" customHeight="1">
      <c r="A55" s="114" t="s">
        <v>84</v>
      </c>
      <c r="B55" s="105"/>
      <c r="C55" s="106"/>
      <c r="D55" s="106"/>
      <c r="E55" s="106"/>
      <c r="F55" s="371" t="s">
        <v>89</v>
      </c>
      <c r="G55" s="371"/>
      <c r="H55" s="371"/>
      <c r="I55" s="371"/>
      <c r="J55" s="371"/>
      <c r="K55" s="106"/>
      <c r="L55" s="371" t="s">
        <v>90</v>
      </c>
      <c r="M55" s="371"/>
      <c r="N55" s="371"/>
      <c r="O55" s="371"/>
      <c r="P55" s="371"/>
      <c r="Q55" s="371"/>
      <c r="R55" s="371"/>
      <c r="S55" s="371"/>
      <c r="T55" s="371"/>
      <c r="U55" s="371"/>
      <c r="V55" s="371"/>
      <c r="W55" s="371"/>
      <c r="X55" s="371"/>
      <c r="Y55" s="371"/>
      <c r="Z55" s="371"/>
      <c r="AA55" s="371"/>
      <c r="AB55" s="371"/>
      <c r="AC55" s="371"/>
      <c r="AD55" s="371"/>
      <c r="AE55" s="371"/>
      <c r="AF55" s="371"/>
      <c r="AG55" s="368">
        <f>'SO 1.1.2 - zemní a ostatn...'!J31</f>
        <v>0</v>
      </c>
      <c r="AH55" s="369"/>
      <c r="AI55" s="369"/>
      <c r="AJ55" s="369"/>
      <c r="AK55" s="369"/>
      <c r="AL55" s="369"/>
      <c r="AM55" s="369"/>
      <c r="AN55" s="368">
        <f t="shared" si="0"/>
        <v>0</v>
      </c>
      <c r="AO55" s="369"/>
      <c r="AP55" s="369"/>
      <c r="AQ55" s="107" t="s">
        <v>82</v>
      </c>
      <c r="AR55" s="108"/>
      <c r="AS55" s="109">
        <v>0</v>
      </c>
      <c r="AT55" s="110">
        <f t="shared" si="1"/>
        <v>0</v>
      </c>
      <c r="AU55" s="111">
        <f>'SO 1.1.2 - zemní a ostatn...'!P94</f>
        <v>0</v>
      </c>
      <c r="AV55" s="110">
        <f>'SO 1.1.2 - zemní a ostatn...'!J34</f>
        <v>0</v>
      </c>
      <c r="AW55" s="110">
        <f>'SO 1.1.2 - zemní a ostatn...'!J35</f>
        <v>0</v>
      </c>
      <c r="AX55" s="110">
        <f>'SO 1.1.2 - zemní a ostatn...'!J36</f>
        <v>0</v>
      </c>
      <c r="AY55" s="110">
        <f>'SO 1.1.2 - zemní a ostatn...'!J37</f>
        <v>0</v>
      </c>
      <c r="AZ55" s="110">
        <f>'SO 1.1.2 - zemní a ostatn...'!F34</f>
        <v>0</v>
      </c>
      <c r="BA55" s="110">
        <f>'SO 1.1.2 - zemní a ostatn...'!F35</f>
        <v>0</v>
      </c>
      <c r="BB55" s="110">
        <f>'SO 1.1.2 - zemní a ostatn...'!F36</f>
        <v>0</v>
      </c>
      <c r="BC55" s="110">
        <f>'SO 1.1.2 - zemní a ostatn...'!F37</f>
        <v>0</v>
      </c>
      <c r="BD55" s="112">
        <f>'SO 1.1.2 - zemní a ostatn...'!F38</f>
        <v>0</v>
      </c>
      <c r="BT55" s="113" t="s">
        <v>87</v>
      </c>
      <c r="BV55" s="113" t="s">
        <v>72</v>
      </c>
      <c r="BW55" s="113" t="s">
        <v>91</v>
      </c>
      <c r="BX55" s="113" t="s">
        <v>83</v>
      </c>
      <c r="CL55" s="113" t="s">
        <v>21</v>
      </c>
    </row>
    <row r="56" spans="1:91" s="6" customFormat="1" ht="28.5" customHeight="1">
      <c r="A56" s="114" t="s">
        <v>84</v>
      </c>
      <c r="B56" s="105"/>
      <c r="C56" s="106"/>
      <c r="D56" s="106"/>
      <c r="E56" s="106"/>
      <c r="F56" s="371" t="s">
        <v>92</v>
      </c>
      <c r="G56" s="371"/>
      <c r="H56" s="371"/>
      <c r="I56" s="371"/>
      <c r="J56" s="371"/>
      <c r="K56" s="106"/>
      <c r="L56" s="371" t="s">
        <v>93</v>
      </c>
      <c r="M56" s="371"/>
      <c r="N56" s="371"/>
      <c r="O56" s="371"/>
      <c r="P56" s="371"/>
      <c r="Q56" s="371"/>
      <c r="R56" s="371"/>
      <c r="S56" s="371"/>
      <c r="T56" s="371"/>
      <c r="U56" s="371"/>
      <c r="V56" s="371"/>
      <c r="W56" s="371"/>
      <c r="X56" s="371"/>
      <c r="Y56" s="371"/>
      <c r="Z56" s="371"/>
      <c r="AA56" s="371"/>
      <c r="AB56" s="371"/>
      <c r="AC56" s="371"/>
      <c r="AD56" s="371"/>
      <c r="AE56" s="371"/>
      <c r="AF56" s="371"/>
      <c r="AG56" s="368">
        <f>'SO 1.1.3 - VRN'!J31</f>
        <v>0</v>
      </c>
      <c r="AH56" s="369"/>
      <c r="AI56" s="369"/>
      <c r="AJ56" s="369"/>
      <c r="AK56" s="369"/>
      <c r="AL56" s="369"/>
      <c r="AM56" s="369"/>
      <c r="AN56" s="368">
        <f t="shared" si="0"/>
        <v>0</v>
      </c>
      <c r="AO56" s="369"/>
      <c r="AP56" s="369"/>
      <c r="AQ56" s="107" t="s">
        <v>82</v>
      </c>
      <c r="AR56" s="108"/>
      <c r="AS56" s="115">
        <v>0</v>
      </c>
      <c r="AT56" s="116">
        <f t="shared" si="1"/>
        <v>0</v>
      </c>
      <c r="AU56" s="117">
        <f>'SO 1.1.3 - VRN'!P92</f>
        <v>0</v>
      </c>
      <c r="AV56" s="116">
        <f>'SO 1.1.3 - VRN'!J34</f>
        <v>0</v>
      </c>
      <c r="AW56" s="116">
        <f>'SO 1.1.3 - VRN'!J35</f>
        <v>0</v>
      </c>
      <c r="AX56" s="116">
        <f>'SO 1.1.3 - VRN'!J36</f>
        <v>0</v>
      </c>
      <c r="AY56" s="116">
        <f>'SO 1.1.3 - VRN'!J37</f>
        <v>0</v>
      </c>
      <c r="AZ56" s="116">
        <f>'SO 1.1.3 - VRN'!F34</f>
        <v>0</v>
      </c>
      <c r="BA56" s="116">
        <f>'SO 1.1.3 - VRN'!F35</f>
        <v>0</v>
      </c>
      <c r="BB56" s="116">
        <f>'SO 1.1.3 - VRN'!F36</f>
        <v>0</v>
      </c>
      <c r="BC56" s="116">
        <f>'SO 1.1.3 - VRN'!F37</f>
        <v>0</v>
      </c>
      <c r="BD56" s="118">
        <f>'SO 1.1.3 - VRN'!F38</f>
        <v>0</v>
      </c>
      <c r="BT56" s="113" t="s">
        <v>87</v>
      </c>
      <c r="BV56" s="113" t="s">
        <v>72</v>
      </c>
      <c r="BW56" s="113" t="s">
        <v>94</v>
      </c>
      <c r="BX56" s="113" t="s">
        <v>83</v>
      </c>
      <c r="CL56" s="113" t="s">
        <v>21</v>
      </c>
    </row>
    <row r="57" spans="1:91" s="1" customFormat="1" ht="30" customHeight="1">
      <c r="B57" s="40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0"/>
    </row>
    <row r="58" spans="1:91" s="1" customFormat="1" ht="6.95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60"/>
    </row>
  </sheetData>
  <sheetProtection algorithmName="SHA-512" hashValue="DM711IvGxD3YHnB3Uzgp+ke6vz1QbmpBEIHIW7XAPRrN8vivGY1bAChCnX0Q4nXr15zXvdm7BJehrZY3lv34DA==" saltValue="re5YR/UIj85KPqBOvowWpfan8pBE9cOj247cLt4D5C5MhjZXk++aGts/W8TtfxyUFMMZ4weDLoR3M/Cv2j/1Rg==" spinCount="100000" sheet="1" objects="1" scenarios="1" formatColumns="0" formatRows="0"/>
  <mergeCells count="57">
    <mergeCell ref="AR2:BE2"/>
    <mergeCell ref="AN56:AP56"/>
    <mergeCell ref="AG56:AM56"/>
    <mergeCell ref="F56:J56"/>
    <mergeCell ref="L56:AF56"/>
    <mergeCell ref="AG51:AM51"/>
    <mergeCell ref="AN51:AP51"/>
    <mergeCell ref="AN54:AP54"/>
    <mergeCell ref="AG54:AM54"/>
    <mergeCell ref="F54:J54"/>
    <mergeCell ref="L54:AF54"/>
    <mergeCell ref="AN55:AP55"/>
    <mergeCell ref="AG55:AM55"/>
    <mergeCell ref="F55:J55"/>
    <mergeCell ref="L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4" location="'SO 1.1.1 - elektroinstalace'!C2" display="/"/>
    <hyperlink ref="A55" location="'SO 1.1.2 - zemní a ostatn...'!C2" display="/"/>
    <hyperlink ref="A56" location="'SO 1.1.3 - VR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1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95</v>
      </c>
      <c r="G1" s="385" t="s">
        <v>96</v>
      </c>
      <c r="H1" s="385"/>
      <c r="I1" s="123"/>
      <c r="J1" s="122" t="s">
        <v>97</v>
      </c>
      <c r="K1" s="121" t="s">
        <v>98</v>
      </c>
      <c r="L1" s="122" t="s">
        <v>99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5" t="str">
        <f>'Rekapitulace stavby'!K6</f>
        <v>Oprava osvětlení v ŽST.Hněvice, seřaďovací nádraží</v>
      </c>
      <c r="F7" s="376"/>
      <c r="G7" s="376"/>
      <c r="H7" s="376"/>
      <c r="I7" s="125"/>
      <c r="J7" s="28"/>
      <c r="K7" s="30"/>
    </row>
    <row r="8" spans="1:70" ht="15">
      <c r="B8" s="27"/>
      <c r="C8" s="28"/>
      <c r="D8" s="36" t="s">
        <v>101</v>
      </c>
      <c r="E8" s="28"/>
      <c r="F8" s="28"/>
      <c r="G8" s="28"/>
      <c r="H8" s="28"/>
      <c r="I8" s="125"/>
      <c r="J8" s="28"/>
      <c r="K8" s="30"/>
    </row>
    <row r="9" spans="1:70" ht="16.5" customHeight="1">
      <c r="B9" s="27"/>
      <c r="C9" s="28"/>
      <c r="D9" s="28"/>
      <c r="E9" s="375" t="s">
        <v>102</v>
      </c>
      <c r="F9" s="335"/>
      <c r="G9" s="335"/>
      <c r="H9" s="335"/>
      <c r="I9" s="125"/>
      <c r="J9" s="28"/>
      <c r="K9" s="30"/>
    </row>
    <row r="10" spans="1:70" ht="15">
      <c r="B10" s="27"/>
      <c r="C10" s="28"/>
      <c r="D10" s="36" t="s">
        <v>103</v>
      </c>
      <c r="E10" s="28"/>
      <c r="F10" s="28"/>
      <c r="G10" s="28"/>
      <c r="H10" s="28"/>
      <c r="I10" s="125"/>
      <c r="J10" s="28"/>
      <c r="K10" s="30"/>
    </row>
    <row r="11" spans="1:70" s="1" customFormat="1" ht="16.5" customHeight="1">
      <c r="B11" s="40"/>
      <c r="C11" s="41"/>
      <c r="D11" s="41"/>
      <c r="E11" s="359" t="s">
        <v>104</v>
      </c>
      <c r="F11" s="377"/>
      <c r="G11" s="377"/>
      <c r="H11" s="377"/>
      <c r="I11" s="126"/>
      <c r="J11" s="41"/>
      <c r="K11" s="44"/>
    </row>
    <row r="12" spans="1:70" s="1" customFormat="1" ht="15">
      <c r="B12" s="40"/>
      <c r="C12" s="41"/>
      <c r="D12" s="36" t="s">
        <v>105</v>
      </c>
      <c r="E12" s="41"/>
      <c r="F12" s="41"/>
      <c r="G12" s="41"/>
      <c r="H12" s="41"/>
      <c r="I12" s="126"/>
      <c r="J12" s="41"/>
      <c r="K12" s="44"/>
    </row>
    <row r="13" spans="1:70" s="1" customFormat="1" ht="36.950000000000003" customHeight="1">
      <c r="B13" s="40"/>
      <c r="C13" s="41"/>
      <c r="D13" s="41"/>
      <c r="E13" s="378" t="s">
        <v>106</v>
      </c>
      <c r="F13" s="377"/>
      <c r="G13" s="377"/>
      <c r="H13" s="377"/>
      <c r="I13" s="126"/>
      <c r="J13" s="41"/>
      <c r="K13" s="44"/>
    </row>
    <row r="14" spans="1:70" s="1" customFormat="1" ht="13.5">
      <c r="B14" s="40"/>
      <c r="C14" s="41"/>
      <c r="D14" s="41"/>
      <c r="E14" s="41"/>
      <c r="F14" s="41"/>
      <c r="G14" s="41"/>
      <c r="H14" s="41"/>
      <c r="I14" s="126"/>
      <c r="J14" s="41"/>
      <c r="K14" s="44"/>
    </row>
    <row r="15" spans="1:70" s="1" customFormat="1" ht="14.45" customHeight="1">
      <c r="B15" s="40"/>
      <c r="C15" s="41"/>
      <c r="D15" s="36" t="s">
        <v>20</v>
      </c>
      <c r="E15" s="41"/>
      <c r="F15" s="34" t="s">
        <v>21</v>
      </c>
      <c r="G15" s="41"/>
      <c r="H15" s="41"/>
      <c r="I15" s="127" t="s">
        <v>22</v>
      </c>
      <c r="J15" s="34" t="s">
        <v>21</v>
      </c>
      <c r="K15" s="44"/>
    </row>
    <row r="16" spans="1:70" s="1" customFormat="1" ht="14.45" customHeight="1">
      <c r="B16" s="40"/>
      <c r="C16" s="41"/>
      <c r="D16" s="36" t="s">
        <v>23</v>
      </c>
      <c r="E16" s="41"/>
      <c r="F16" s="34" t="s">
        <v>29</v>
      </c>
      <c r="G16" s="41"/>
      <c r="H16" s="41"/>
      <c r="I16" s="127" t="s">
        <v>25</v>
      </c>
      <c r="J16" s="128" t="str">
        <f>'Rekapitulace stavby'!AN8</f>
        <v>21. 9. 2018</v>
      </c>
      <c r="K16" s="44"/>
    </row>
    <row r="17" spans="2:11" s="1" customFormat="1" ht="10.9" customHeight="1">
      <c r="B17" s="40"/>
      <c r="C17" s="41"/>
      <c r="D17" s="41"/>
      <c r="E17" s="41"/>
      <c r="F17" s="41"/>
      <c r="G17" s="41"/>
      <c r="H17" s="41"/>
      <c r="I17" s="126"/>
      <c r="J17" s="41"/>
      <c r="K17" s="44"/>
    </row>
    <row r="18" spans="2:11" s="1" customFormat="1" ht="14.45" customHeight="1">
      <c r="B18" s="40"/>
      <c r="C18" s="41"/>
      <c r="D18" s="36" t="s">
        <v>27</v>
      </c>
      <c r="E18" s="41"/>
      <c r="F18" s="41"/>
      <c r="G18" s="41"/>
      <c r="H18" s="41"/>
      <c r="I18" s="127" t="s">
        <v>28</v>
      </c>
      <c r="J18" s="34" t="str">
        <f>IF('Rekapitulace stavby'!AN10="","",'Rekapitulace stavby'!AN10)</f>
        <v/>
      </c>
      <c r="K18" s="44"/>
    </row>
    <row r="19" spans="2:11" s="1" customFormat="1" ht="18" customHeight="1">
      <c r="B19" s="40"/>
      <c r="C19" s="41"/>
      <c r="D19" s="41"/>
      <c r="E19" s="34" t="str">
        <f>IF('Rekapitulace stavby'!E11="","",'Rekapitulace stavby'!E11)</f>
        <v xml:space="preserve"> </v>
      </c>
      <c r="F19" s="41"/>
      <c r="G19" s="41"/>
      <c r="H19" s="41"/>
      <c r="I19" s="127" t="s">
        <v>30</v>
      </c>
      <c r="J19" s="34" t="str">
        <f>IF('Rekapitulace stavby'!AN11="","",'Rekapitulace stavby'!AN11)</f>
        <v/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26"/>
      <c r="J20" s="41"/>
      <c r="K20" s="44"/>
    </row>
    <row r="21" spans="2:11" s="1" customFormat="1" ht="14.45" customHeight="1">
      <c r="B21" s="40"/>
      <c r="C21" s="41"/>
      <c r="D21" s="36" t="s">
        <v>31</v>
      </c>
      <c r="E21" s="41"/>
      <c r="F21" s="41"/>
      <c r="G21" s="41"/>
      <c r="H21" s="41"/>
      <c r="I21" s="127" t="s">
        <v>28</v>
      </c>
      <c r="J21" s="34" t="str">
        <f>IF('Rekapitulace stavby'!AN13="Vyplň údaj","",IF('Rekapitulace stavby'!AN13="","",'Rekapitulace stavby'!AN13))</f>
        <v/>
      </c>
      <c r="K21" s="44"/>
    </row>
    <row r="22" spans="2:11" s="1" customFormat="1" ht="18" customHeight="1">
      <c r="B22" s="40"/>
      <c r="C22" s="41"/>
      <c r="D22" s="41"/>
      <c r="E22" s="34" t="str">
        <f>IF('Rekapitulace stavby'!E14="Vyplň údaj","",IF('Rekapitulace stavby'!E14="","",'Rekapitulace stavby'!E14))</f>
        <v/>
      </c>
      <c r="F22" s="41"/>
      <c r="G22" s="41"/>
      <c r="H22" s="41"/>
      <c r="I22" s="127" t="s">
        <v>30</v>
      </c>
      <c r="J22" s="34" t="str">
        <f>IF('Rekapitulace stavby'!AN14="Vyplň údaj","",IF('Rekapitulace stavby'!AN14="","",'Rekapitulace stavby'!AN14))</f>
        <v/>
      </c>
      <c r="K22" s="44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26"/>
      <c r="J23" s="41"/>
      <c r="K23" s="44"/>
    </row>
    <row r="24" spans="2:11" s="1" customFormat="1" ht="14.45" customHeight="1">
      <c r="B24" s="40"/>
      <c r="C24" s="41"/>
      <c r="D24" s="36" t="s">
        <v>33</v>
      </c>
      <c r="E24" s="41"/>
      <c r="F24" s="41"/>
      <c r="G24" s="41"/>
      <c r="H24" s="41"/>
      <c r="I24" s="127" t="s">
        <v>28</v>
      </c>
      <c r="J24" s="34" t="str">
        <f>IF('Rekapitulace stavby'!AN16="","",'Rekapitulace stavby'!AN16)</f>
        <v/>
      </c>
      <c r="K24" s="44"/>
    </row>
    <row r="25" spans="2:11" s="1" customFormat="1" ht="18" customHeight="1">
      <c r="B25" s="40"/>
      <c r="C25" s="41"/>
      <c r="D25" s="41"/>
      <c r="E25" s="34" t="str">
        <f>IF('Rekapitulace stavby'!E17="","",'Rekapitulace stavby'!E17)</f>
        <v xml:space="preserve"> </v>
      </c>
      <c r="F25" s="41"/>
      <c r="G25" s="41"/>
      <c r="H25" s="41"/>
      <c r="I25" s="127" t="s">
        <v>30</v>
      </c>
      <c r="J25" s="34" t="str">
        <f>IF('Rekapitulace stavby'!AN17="","",'Rekapitulace stavby'!AN17)</f>
        <v/>
      </c>
      <c r="K25" s="44"/>
    </row>
    <row r="26" spans="2:11" s="1" customFormat="1" ht="6.95" customHeight="1">
      <c r="B26" s="40"/>
      <c r="C26" s="41"/>
      <c r="D26" s="41"/>
      <c r="E26" s="41"/>
      <c r="F26" s="41"/>
      <c r="G26" s="41"/>
      <c r="H26" s="41"/>
      <c r="I26" s="126"/>
      <c r="J26" s="41"/>
      <c r="K26" s="44"/>
    </row>
    <row r="27" spans="2:11" s="1" customFormat="1" ht="14.45" customHeight="1">
      <c r="B27" s="40"/>
      <c r="C27" s="41"/>
      <c r="D27" s="36" t="s">
        <v>35</v>
      </c>
      <c r="E27" s="41"/>
      <c r="F27" s="41"/>
      <c r="G27" s="41"/>
      <c r="H27" s="41"/>
      <c r="I27" s="126"/>
      <c r="J27" s="41"/>
      <c r="K27" s="44"/>
    </row>
    <row r="28" spans="2:11" s="7" customFormat="1" ht="16.5" customHeight="1">
      <c r="B28" s="129"/>
      <c r="C28" s="130"/>
      <c r="D28" s="130"/>
      <c r="E28" s="339" t="s">
        <v>21</v>
      </c>
      <c r="F28" s="339"/>
      <c r="G28" s="339"/>
      <c r="H28" s="339"/>
      <c r="I28" s="131"/>
      <c r="J28" s="130"/>
      <c r="K28" s="132"/>
    </row>
    <row r="29" spans="2:11" s="1" customFormat="1" ht="6.95" customHeight="1">
      <c r="B29" s="40"/>
      <c r="C29" s="41"/>
      <c r="D29" s="41"/>
      <c r="E29" s="41"/>
      <c r="F29" s="41"/>
      <c r="G29" s="41"/>
      <c r="H29" s="41"/>
      <c r="I29" s="126"/>
      <c r="J29" s="41"/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25.35" customHeight="1">
      <c r="B31" s="40"/>
      <c r="C31" s="41"/>
      <c r="D31" s="135" t="s">
        <v>36</v>
      </c>
      <c r="E31" s="41"/>
      <c r="F31" s="41"/>
      <c r="G31" s="41"/>
      <c r="H31" s="41"/>
      <c r="I31" s="126"/>
      <c r="J31" s="136">
        <f>ROUND(J89,2)</f>
        <v>0</v>
      </c>
      <c r="K31" s="44"/>
    </row>
    <row r="32" spans="2:11" s="1" customFormat="1" ht="6.95" customHeight="1">
      <c r="B32" s="40"/>
      <c r="C32" s="41"/>
      <c r="D32" s="84"/>
      <c r="E32" s="84"/>
      <c r="F32" s="84"/>
      <c r="G32" s="84"/>
      <c r="H32" s="84"/>
      <c r="I32" s="133"/>
      <c r="J32" s="84"/>
      <c r="K32" s="134"/>
    </row>
    <row r="33" spans="2:11" s="1" customFormat="1" ht="14.45" customHeight="1">
      <c r="B33" s="40"/>
      <c r="C33" s="41"/>
      <c r="D33" s="41"/>
      <c r="E33" s="41"/>
      <c r="F33" s="45" t="s">
        <v>38</v>
      </c>
      <c r="G33" s="41"/>
      <c r="H33" s="41"/>
      <c r="I33" s="137" t="s">
        <v>37</v>
      </c>
      <c r="J33" s="45" t="s">
        <v>39</v>
      </c>
      <c r="K33" s="44"/>
    </row>
    <row r="34" spans="2:11" s="1" customFormat="1" ht="14.45" customHeight="1">
      <c r="B34" s="40"/>
      <c r="C34" s="41"/>
      <c r="D34" s="48" t="s">
        <v>40</v>
      </c>
      <c r="E34" s="48" t="s">
        <v>41</v>
      </c>
      <c r="F34" s="138">
        <f>ROUND(SUM(BE89:BE190), 2)</f>
        <v>0</v>
      </c>
      <c r="G34" s="41"/>
      <c r="H34" s="41"/>
      <c r="I34" s="139">
        <v>0.21</v>
      </c>
      <c r="J34" s="138">
        <f>ROUND(ROUND((SUM(BE89:BE190)), 2)*I34, 2)</f>
        <v>0</v>
      </c>
      <c r="K34" s="44"/>
    </row>
    <row r="35" spans="2:11" s="1" customFormat="1" ht="14.45" customHeight="1">
      <c r="B35" s="40"/>
      <c r="C35" s="41"/>
      <c r="D35" s="41"/>
      <c r="E35" s="48" t="s">
        <v>42</v>
      </c>
      <c r="F35" s="138">
        <f>ROUND(SUM(BF89:BF190), 2)</f>
        <v>0</v>
      </c>
      <c r="G35" s="41"/>
      <c r="H35" s="41"/>
      <c r="I35" s="139">
        <v>0.15</v>
      </c>
      <c r="J35" s="138">
        <f>ROUND(ROUND((SUM(BF89:BF190)), 2)*I35, 2)</f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43</v>
      </c>
      <c r="F36" s="138">
        <f>ROUND(SUM(BG89:BG190), 2)</f>
        <v>0</v>
      </c>
      <c r="G36" s="41"/>
      <c r="H36" s="41"/>
      <c r="I36" s="139">
        <v>0.21</v>
      </c>
      <c r="J36" s="138">
        <v>0</v>
      </c>
      <c r="K36" s="44"/>
    </row>
    <row r="37" spans="2:11" s="1" customFormat="1" ht="14.45" hidden="1" customHeight="1">
      <c r="B37" s="40"/>
      <c r="C37" s="41"/>
      <c r="D37" s="41"/>
      <c r="E37" s="48" t="s">
        <v>44</v>
      </c>
      <c r="F37" s="138">
        <f>ROUND(SUM(BH89:BH190), 2)</f>
        <v>0</v>
      </c>
      <c r="G37" s="41"/>
      <c r="H37" s="41"/>
      <c r="I37" s="139">
        <v>0.15</v>
      </c>
      <c r="J37" s="138">
        <v>0</v>
      </c>
      <c r="K37" s="44"/>
    </row>
    <row r="38" spans="2:11" s="1" customFormat="1" ht="14.45" hidden="1" customHeight="1">
      <c r="B38" s="40"/>
      <c r="C38" s="41"/>
      <c r="D38" s="41"/>
      <c r="E38" s="48" t="s">
        <v>45</v>
      </c>
      <c r="F38" s="138">
        <f>ROUND(SUM(BI89:BI190), 2)</f>
        <v>0</v>
      </c>
      <c r="G38" s="41"/>
      <c r="H38" s="41"/>
      <c r="I38" s="139">
        <v>0</v>
      </c>
      <c r="J38" s="138">
        <v>0</v>
      </c>
      <c r="K38" s="44"/>
    </row>
    <row r="39" spans="2:11" s="1" customFormat="1" ht="6.95" customHeight="1">
      <c r="B39" s="40"/>
      <c r="C39" s="41"/>
      <c r="D39" s="41"/>
      <c r="E39" s="41"/>
      <c r="F39" s="41"/>
      <c r="G39" s="41"/>
      <c r="H39" s="41"/>
      <c r="I39" s="126"/>
      <c r="J39" s="41"/>
      <c r="K39" s="44"/>
    </row>
    <row r="40" spans="2:11" s="1" customFormat="1" ht="25.35" customHeight="1">
      <c r="B40" s="40"/>
      <c r="C40" s="140"/>
      <c r="D40" s="141" t="s">
        <v>46</v>
      </c>
      <c r="E40" s="78"/>
      <c r="F40" s="78"/>
      <c r="G40" s="142" t="s">
        <v>47</v>
      </c>
      <c r="H40" s="143" t="s">
        <v>48</v>
      </c>
      <c r="I40" s="144"/>
      <c r="J40" s="145">
        <f>SUM(J31:J38)</f>
        <v>0</v>
      </c>
      <c r="K40" s="146"/>
    </row>
    <row r="41" spans="2:11" s="1" customFormat="1" ht="14.45" customHeight="1">
      <c r="B41" s="55"/>
      <c r="C41" s="56"/>
      <c r="D41" s="56"/>
      <c r="E41" s="56"/>
      <c r="F41" s="56"/>
      <c r="G41" s="56"/>
      <c r="H41" s="56"/>
      <c r="I41" s="147"/>
      <c r="J41" s="56"/>
      <c r="K41" s="57"/>
    </row>
    <row r="45" spans="2:11" s="1" customFormat="1" ht="6.95" customHeight="1">
      <c r="B45" s="148"/>
      <c r="C45" s="149"/>
      <c r="D45" s="149"/>
      <c r="E45" s="149"/>
      <c r="F45" s="149"/>
      <c r="G45" s="149"/>
      <c r="H45" s="149"/>
      <c r="I45" s="150"/>
      <c r="J45" s="149"/>
      <c r="K45" s="151"/>
    </row>
    <row r="46" spans="2:11" s="1" customFormat="1" ht="36.950000000000003" customHeight="1">
      <c r="B46" s="40"/>
      <c r="C46" s="29" t="s">
        <v>107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6.95" customHeight="1">
      <c r="B47" s="40"/>
      <c r="C47" s="41"/>
      <c r="D47" s="41"/>
      <c r="E47" s="41"/>
      <c r="F47" s="41"/>
      <c r="G47" s="41"/>
      <c r="H47" s="41"/>
      <c r="I47" s="126"/>
      <c r="J47" s="41"/>
      <c r="K47" s="44"/>
    </row>
    <row r="48" spans="2:11" s="1" customFormat="1" ht="14.45" customHeight="1">
      <c r="B48" s="40"/>
      <c r="C48" s="36" t="s">
        <v>18</v>
      </c>
      <c r="D48" s="41"/>
      <c r="E48" s="41"/>
      <c r="F48" s="41"/>
      <c r="G48" s="41"/>
      <c r="H48" s="41"/>
      <c r="I48" s="126"/>
      <c r="J48" s="41"/>
      <c r="K48" s="44"/>
    </row>
    <row r="49" spans="2:47" s="1" customFormat="1" ht="16.5" customHeight="1">
      <c r="B49" s="40"/>
      <c r="C49" s="41"/>
      <c r="D49" s="41"/>
      <c r="E49" s="375" t="str">
        <f>E7</f>
        <v>Oprava osvětlení v ŽST.Hněvice, seřaďovací nádraží</v>
      </c>
      <c r="F49" s="376"/>
      <c r="G49" s="376"/>
      <c r="H49" s="376"/>
      <c r="I49" s="126"/>
      <c r="J49" s="41"/>
      <c r="K49" s="44"/>
    </row>
    <row r="50" spans="2:47" ht="15">
      <c r="B50" s="27"/>
      <c r="C50" s="36" t="s">
        <v>101</v>
      </c>
      <c r="D50" s="28"/>
      <c r="E50" s="28"/>
      <c r="F50" s="28"/>
      <c r="G50" s="28"/>
      <c r="H50" s="28"/>
      <c r="I50" s="125"/>
      <c r="J50" s="28"/>
      <c r="K50" s="30"/>
    </row>
    <row r="51" spans="2:47" ht="16.5" customHeight="1">
      <c r="B51" s="27"/>
      <c r="C51" s="28"/>
      <c r="D51" s="28"/>
      <c r="E51" s="375" t="s">
        <v>102</v>
      </c>
      <c r="F51" s="335"/>
      <c r="G51" s="335"/>
      <c r="H51" s="335"/>
      <c r="I51" s="125"/>
      <c r="J51" s="28"/>
      <c r="K51" s="30"/>
    </row>
    <row r="52" spans="2:47" ht="15">
      <c r="B52" s="27"/>
      <c r="C52" s="36" t="s">
        <v>103</v>
      </c>
      <c r="D52" s="28"/>
      <c r="E52" s="28"/>
      <c r="F52" s="28"/>
      <c r="G52" s="28"/>
      <c r="H52" s="28"/>
      <c r="I52" s="125"/>
      <c r="J52" s="28"/>
      <c r="K52" s="30"/>
    </row>
    <row r="53" spans="2:47" s="1" customFormat="1" ht="16.5" customHeight="1">
      <c r="B53" s="40"/>
      <c r="C53" s="41"/>
      <c r="D53" s="41"/>
      <c r="E53" s="359" t="s">
        <v>104</v>
      </c>
      <c r="F53" s="377"/>
      <c r="G53" s="377"/>
      <c r="H53" s="377"/>
      <c r="I53" s="126"/>
      <c r="J53" s="41"/>
      <c r="K53" s="44"/>
    </row>
    <row r="54" spans="2:47" s="1" customFormat="1" ht="14.45" customHeight="1">
      <c r="B54" s="40"/>
      <c r="C54" s="36" t="s">
        <v>105</v>
      </c>
      <c r="D54" s="41"/>
      <c r="E54" s="41"/>
      <c r="F54" s="41"/>
      <c r="G54" s="41"/>
      <c r="H54" s="41"/>
      <c r="I54" s="126"/>
      <c r="J54" s="41"/>
      <c r="K54" s="44"/>
    </row>
    <row r="55" spans="2:47" s="1" customFormat="1" ht="17.25" customHeight="1">
      <c r="B55" s="40"/>
      <c r="C55" s="41"/>
      <c r="D55" s="41"/>
      <c r="E55" s="378" t="str">
        <f>E13</f>
        <v>SO 1.1.1 - elektroinstalace</v>
      </c>
      <c r="F55" s="377"/>
      <c r="G55" s="377"/>
      <c r="H55" s="377"/>
      <c r="I55" s="126"/>
      <c r="J55" s="41"/>
      <c r="K55" s="44"/>
    </row>
    <row r="56" spans="2:47" s="1" customFormat="1" ht="6.95" customHeight="1">
      <c r="B56" s="40"/>
      <c r="C56" s="41"/>
      <c r="D56" s="41"/>
      <c r="E56" s="41"/>
      <c r="F56" s="41"/>
      <c r="G56" s="41"/>
      <c r="H56" s="41"/>
      <c r="I56" s="126"/>
      <c r="J56" s="41"/>
      <c r="K56" s="44"/>
    </row>
    <row r="57" spans="2:47" s="1" customFormat="1" ht="18" customHeight="1">
      <c r="B57" s="40"/>
      <c r="C57" s="36" t="s">
        <v>23</v>
      </c>
      <c r="D57" s="41"/>
      <c r="E57" s="41"/>
      <c r="F57" s="34" t="str">
        <f>F16</f>
        <v xml:space="preserve"> </v>
      </c>
      <c r="G57" s="41"/>
      <c r="H57" s="41"/>
      <c r="I57" s="127" t="s">
        <v>25</v>
      </c>
      <c r="J57" s="128" t="str">
        <f>IF(J16="","",J16)</f>
        <v>21. 9. 2018</v>
      </c>
      <c r="K57" s="44"/>
    </row>
    <row r="58" spans="2:47" s="1" customFormat="1" ht="6.95" customHeight="1">
      <c r="B58" s="40"/>
      <c r="C58" s="41"/>
      <c r="D58" s="41"/>
      <c r="E58" s="41"/>
      <c r="F58" s="41"/>
      <c r="G58" s="41"/>
      <c r="H58" s="41"/>
      <c r="I58" s="126"/>
      <c r="J58" s="41"/>
      <c r="K58" s="44"/>
    </row>
    <row r="59" spans="2:47" s="1" customFormat="1" ht="15">
      <c r="B59" s="40"/>
      <c r="C59" s="36" t="s">
        <v>27</v>
      </c>
      <c r="D59" s="41"/>
      <c r="E59" s="41"/>
      <c r="F59" s="34" t="str">
        <f>E19</f>
        <v xml:space="preserve"> </v>
      </c>
      <c r="G59" s="41"/>
      <c r="H59" s="41"/>
      <c r="I59" s="127" t="s">
        <v>33</v>
      </c>
      <c r="J59" s="339" t="str">
        <f>E25</f>
        <v xml:space="preserve"> </v>
      </c>
      <c r="K59" s="44"/>
    </row>
    <row r="60" spans="2:47" s="1" customFormat="1" ht="14.45" customHeight="1">
      <c r="B60" s="40"/>
      <c r="C60" s="36" t="s">
        <v>31</v>
      </c>
      <c r="D60" s="41"/>
      <c r="E60" s="41"/>
      <c r="F60" s="34" t="str">
        <f>IF(E22="","",E22)</f>
        <v/>
      </c>
      <c r="G60" s="41"/>
      <c r="H60" s="41"/>
      <c r="I60" s="126"/>
      <c r="J60" s="379"/>
      <c r="K60" s="44"/>
    </row>
    <row r="61" spans="2:47" s="1" customFormat="1" ht="10.35" customHeight="1">
      <c r="B61" s="40"/>
      <c r="C61" s="41"/>
      <c r="D61" s="41"/>
      <c r="E61" s="41"/>
      <c r="F61" s="41"/>
      <c r="G61" s="41"/>
      <c r="H61" s="41"/>
      <c r="I61" s="126"/>
      <c r="J61" s="41"/>
      <c r="K61" s="44"/>
    </row>
    <row r="62" spans="2:47" s="1" customFormat="1" ht="29.25" customHeight="1">
      <c r="B62" s="40"/>
      <c r="C62" s="152" t="s">
        <v>108</v>
      </c>
      <c r="D62" s="140"/>
      <c r="E62" s="140"/>
      <c r="F62" s="140"/>
      <c r="G62" s="140"/>
      <c r="H62" s="140"/>
      <c r="I62" s="153"/>
      <c r="J62" s="154" t="s">
        <v>109</v>
      </c>
      <c r="K62" s="155"/>
    </row>
    <row r="63" spans="2:47" s="1" customFormat="1" ht="10.3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29.25" customHeight="1">
      <c r="B64" s="40"/>
      <c r="C64" s="156" t="s">
        <v>110</v>
      </c>
      <c r="D64" s="41"/>
      <c r="E64" s="41"/>
      <c r="F64" s="41"/>
      <c r="G64" s="41"/>
      <c r="H64" s="41"/>
      <c r="I64" s="126"/>
      <c r="J64" s="136">
        <f>J89</f>
        <v>0</v>
      </c>
      <c r="K64" s="44"/>
      <c r="AU64" s="23" t="s">
        <v>111</v>
      </c>
    </row>
    <row r="65" spans="2:12" s="8" customFormat="1" ht="24.95" customHeight="1">
      <c r="B65" s="157"/>
      <c r="C65" s="158"/>
      <c r="D65" s="159" t="s">
        <v>112</v>
      </c>
      <c r="E65" s="160"/>
      <c r="F65" s="160"/>
      <c r="G65" s="160"/>
      <c r="H65" s="160"/>
      <c r="I65" s="161"/>
      <c r="J65" s="162">
        <f>J90</f>
        <v>0</v>
      </c>
      <c r="K65" s="163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26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47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50"/>
      <c r="J71" s="59"/>
      <c r="K71" s="59"/>
      <c r="L71" s="60"/>
    </row>
    <row r="72" spans="2:12" s="1" customFormat="1" ht="36.950000000000003" customHeight="1">
      <c r="B72" s="40"/>
      <c r="C72" s="61" t="s">
        <v>113</v>
      </c>
      <c r="D72" s="62"/>
      <c r="E72" s="62"/>
      <c r="F72" s="62"/>
      <c r="G72" s="62"/>
      <c r="H72" s="62"/>
      <c r="I72" s="164"/>
      <c r="J72" s="62"/>
      <c r="K72" s="62"/>
      <c r="L72" s="60"/>
    </row>
    <row r="73" spans="2:12" s="1" customFormat="1" ht="6.95" customHeight="1">
      <c r="B73" s="40"/>
      <c r="C73" s="62"/>
      <c r="D73" s="62"/>
      <c r="E73" s="62"/>
      <c r="F73" s="62"/>
      <c r="G73" s="62"/>
      <c r="H73" s="62"/>
      <c r="I73" s="164"/>
      <c r="J73" s="62"/>
      <c r="K73" s="62"/>
      <c r="L73" s="60"/>
    </row>
    <row r="74" spans="2:12" s="1" customFormat="1" ht="14.45" customHeight="1">
      <c r="B74" s="40"/>
      <c r="C74" s="64" t="s">
        <v>18</v>
      </c>
      <c r="D74" s="62"/>
      <c r="E74" s="62"/>
      <c r="F74" s="62"/>
      <c r="G74" s="62"/>
      <c r="H74" s="62"/>
      <c r="I74" s="164"/>
      <c r="J74" s="62"/>
      <c r="K74" s="62"/>
      <c r="L74" s="60"/>
    </row>
    <row r="75" spans="2:12" s="1" customFormat="1" ht="16.5" customHeight="1">
      <c r="B75" s="40"/>
      <c r="C75" s="62"/>
      <c r="D75" s="62"/>
      <c r="E75" s="380" t="str">
        <f>E7</f>
        <v>Oprava osvětlení v ŽST.Hněvice, seřaďovací nádraží</v>
      </c>
      <c r="F75" s="381"/>
      <c r="G75" s="381"/>
      <c r="H75" s="381"/>
      <c r="I75" s="164"/>
      <c r="J75" s="62"/>
      <c r="K75" s="62"/>
      <c r="L75" s="60"/>
    </row>
    <row r="76" spans="2:12" ht="15">
      <c r="B76" s="27"/>
      <c r="C76" s="64" t="s">
        <v>101</v>
      </c>
      <c r="D76" s="165"/>
      <c r="E76" s="165"/>
      <c r="F76" s="165"/>
      <c r="G76" s="165"/>
      <c r="H76" s="165"/>
      <c r="J76" s="165"/>
      <c r="K76" s="165"/>
      <c r="L76" s="166"/>
    </row>
    <row r="77" spans="2:12" ht="16.5" customHeight="1">
      <c r="B77" s="27"/>
      <c r="C77" s="165"/>
      <c r="D77" s="165"/>
      <c r="E77" s="380" t="s">
        <v>102</v>
      </c>
      <c r="F77" s="384"/>
      <c r="G77" s="384"/>
      <c r="H77" s="384"/>
      <c r="J77" s="165"/>
      <c r="K77" s="165"/>
      <c r="L77" s="166"/>
    </row>
    <row r="78" spans="2:12" ht="15">
      <c r="B78" s="27"/>
      <c r="C78" s="64" t="s">
        <v>103</v>
      </c>
      <c r="D78" s="165"/>
      <c r="E78" s="165"/>
      <c r="F78" s="165"/>
      <c r="G78" s="165"/>
      <c r="H78" s="165"/>
      <c r="J78" s="165"/>
      <c r="K78" s="165"/>
      <c r="L78" s="166"/>
    </row>
    <row r="79" spans="2:12" s="1" customFormat="1" ht="16.5" customHeight="1">
      <c r="B79" s="40"/>
      <c r="C79" s="62"/>
      <c r="D79" s="62"/>
      <c r="E79" s="382" t="s">
        <v>104</v>
      </c>
      <c r="F79" s="383"/>
      <c r="G79" s="383"/>
      <c r="H79" s="383"/>
      <c r="I79" s="164"/>
      <c r="J79" s="62"/>
      <c r="K79" s="62"/>
      <c r="L79" s="60"/>
    </row>
    <row r="80" spans="2:12" s="1" customFormat="1" ht="14.45" customHeight="1">
      <c r="B80" s="40"/>
      <c r="C80" s="64" t="s">
        <v>105</v>
      </c>
      <c r="D80" s="62"/>
      <c r="E80" s="62"/>
      <c r="F80" s="62"/>
      <c r="G80" s="62"/>
      <c r="H80" s="62"/>
      <c r="I80" s="164"/>
      <c r="J80" s="62"/>
      <c r="K80" s="62"/>
      <c r="L80" s="60"/>
    </row>
    <row r="81" spans="2:65" s="1" customFormat="1" ht="17.25" customHeight="1">
      <c r="B81" s="40"/>
      <c r="C81" s="62"/>
      <c r="D81" s="62"/>
      <c r="E81" s="350" t="str">
        <f>E13</f>
        <v>SO 1.1.1 - elektroinstalace</v>
      </c>
      <c r="F81" s="383"/>
      <c r="G81" s="383"/>
      <c r="H81" s="383"/>
      <c r="I81" s="164"/>
      <c r="J81" s="62"/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4"/>
      <c r="J82" s="62"/>
      <c r="K82" s="62"/>
      <c r="L82" s="60"/>
    </row>
    <row r="83" spans="2:65" s="1" customFormat="1" ht="18" customHeight="1">
      <c r="B83" s="40"/>
      <c r="C83" s="64" t="s">
        <v>23</v>
      </c>
      <c r="D83" s="62"/>
      <c r="E83" s="62"/>
      <c r="F83" s="167" t="str">
        <f>F16</f>
        <v xml:space="preserve"> </v>
      </c>
      <c r="G83" s="62"/>
      <c r="H83" s="62"/>
      <c r="I83" s="168" t="s">
        <v>25</v>
      </c>
      <c r="J83" s="72" t="str">
        <f>IF(J16="","",J16)</f>
        <v>21. 9. 2018</v>
      </c>
      <c r="K83" s="62"/>
      <c r="L83" s="60"/>
    </row>
    <row r="84" spans="2:65" s="1" customFormat="1" ht="6.95" customHeight="1">
      <c r="B84" s="40"/>
      <c r="C84" s="62"/>
      <c r="D84" s="62"/>
      <c r="E84" s="62"/>
      <c r="F84" s="62"/>
      <c r="G84" s="62"/>
      <c r="H84" s="62"/>
      <c r="I84" s="164"/>
      <c r="J84" s="62"/>
      <c r="K84" s="62"/>
      <c r="L84" s="60"/>
    </row>
    <row r="85" spans="2:65" s="1" customFormat="1" ht="15">
      <c r="B85" s="40"/>
      <c r="C85" s="64" t="s">
        <v>27</v>
      </c>
      <c r="D85" s="62"/>
      <c r="E85" s="62"/>
      <c r="F85" s="167" t="str">
        <f>E19</f>
        <v xml:space="preserve"> </v>
      </c>
      <c r="G85" s="62"/>
      <c r="H85" s="62"/>
      <c r="I85" s="168" t="s">
        <v>33</v>
      </c>
      <c r="J85" s="167" t="str">
        <f>E25</f>
        <v xml:space="preserve"> </v>
      </c>
      <c r="K85" s="62"/>
      <c r="L85" s="60"/>
    </row>
    <row r="86" spans="2:65" s="1" customFormat="1" ht="14.45" customHeight="1">
      <c r="B86" s="40"/>
      <c r="C86" s="64" t="s">
        <v>31</v>
      </c>
      <c r="D86" s="62"/>
      <c r="E86" s="62"/>
      <c r="F86" s="167" t="str">
        <f>IF(E22="","",E22)</f>
        <v/>
      </c>
      <c r="G86" s="62"/>
      <c r="H86" s="62"/>
      <c r="I86" s="164"/>
      <c r="J86" s="62"/>
      <c r="K86" s="62"/>
      <c r="L86" s="60"/>
    </row>
    <row r="87" spans="2:65" s="1" customFormat="1" ht="10.35" customHeight="1">
      <c r="B87" s="40"/>
      <c r="C87" s="62"/>
      <c r="D87" s="62"/>
      <c r="E87" s="62"/>
      <c r="F87" s="62"/>
      <c r="G87" s="62"/>
      <c r="H87" s="62"/>
      <c r="I87" s="164"/>
      <c r="J87" s="62"/>
      <c r="K87" s="62"/>
      <c r="L87" s="60"/>
    </row>
    <row r="88" spans="2:65" s="9" customFormat="1" ht="29.25" customHeight="1">
      <c r="B88" s="169"/>
      <c r="C88" s="170" t="s">
        <v>114</v>
      </c>
      <c r="D88" s="171" t="s">
        <v>55</v>
      </c>
      <c r="E88" s="171" t="s">
        <v>51</v>
      </c>
      <c r="F88" s="171" t="s">
        <v>115</v>
      </c>
      <c r="G88" s="171" t="s">
        <v>116</v>
      </c>
      <c r="H88" s="171" t="s">
        <v>117</v>
      </c>
      <c r="I88" s="172" t="s">
        <v>118</v>
      </c>
      <c r="J88" s="171" t="s">
        <v>109</v>
      </c>
      <c r="K88" s="173" t="s">
        <v>119</v>
      </c>
      <c r="L88" s="174"/>
      <c r="M88" s="80" t="s">
        <v>120</v>
      </c>
      <c r="N88" s="81" t="s">
        <v>40</v>
      </c>
      <c r="O88" s="81" t="s">
        <v>121</v>
      </c>
      <c r="P88" s="81" t="s">
        <v>122</v>
      </c>
      <c r="Q88" s="81" t="s">
        <v>123</v>
      </c>
      <c r="R88" s="81" t="s">
        <v>124</v>
      </c>
      <c r="S88" s="81" t="s">
        <v>125</v>
      </c>
      <c r="T88" s="82" t="s">
        <v>126</v>
      </c>
    </row>
    <row r="89" spans="2:65" s="1" customFormat="1" ht="29.25" customHeight="1">
      <c r="B89" s="40"/>
      <c r="C89" s="86" t="s">
        <v>110</v>
      </c>
      <c r="D89" s="62"/>
      <c r="E89" s="62"/>
      <c r="F89" s="62"/>
      <c r="G89" s="62"/>
      <c r="H89" s="62"/>
      <c r="I89" s="164"/>
      <c r="J89" s="175">
        <f>BK89</f>
        <v>0</v>
      </c>
      <c r="K89" s="62"/>
      <c r="L89" s="60"/>
      <c r="M89" s="83"/>
      <c r="N89" s="84"/>
      <c r="O89" s="84"/>
      <c r="P89" s="176">
        <f>P90</f>
        <v>0</v>
      </c>
      <c r="Q89" s="84"/>
      <c r="R89" s="176">
        <f>R90</f>
        <v>0</v>
      </c>
      <c r="S89" s="84"/>
      <c r="T89" s="177">
        <f>T90</f>
        <v>0</v>
      </c>
      <c r="AT89" s="23" t="s">
        <v>69</v>
      </c>
      <c r="AU89" s="23" t="s">
        <v>111</v>
      </c>
      <c r="BK89" s="178">
        <f>BK90</f>
        <v>0</v>
      </c>
    </row>
    <row r="90" spans="2:65" s="10" customFormat="1" ht="37.35" customHeight="1">
      <c r="B90" s="179"/>
      <c r="C90" s="180"/>
      <c r="D90" s="181" t="s">
        <v>69</v>
      </c>
      <c r="E90" s="182" t="s">
        <v>127</v>
      </c>
      <c r="F90" s="182" t="s">
        <v>128</v>
      </c>
      <c r="G90" s="180"/>
      <c r="H90" s="180"/>
      <c r="I90" s="183"/>
      <c r="J90" s="184">
        <f>BK90</f>
        <v>0</v>
      </c>
      <c r="K90" s="180"/>
      <c r="L90" s="185"/>
      <c r="M90" s="186"/>
      <c r="N90" s="187"/>
      <c r="O90" s="187"/>
      <c r="P90" s="188">
        <f>SUM(P91:P190)</f>
        <v>0</v>
      </c>
      <c r="Q90" s="187"/>
      <c r="R90" s="188">
        <f>SUM(R91:R190)</f>
        <v>0</v>
      </c>
      <c r="S90" s="187"/>
      <c r="T90" s="189">
        <f>SUM(T91:T190)</f>
        <v>0</v>
      </c>
      <c r="AR90" s="190" t="s">
        <v>129</v>
      </c>
      <c r="AT90" s="191" t="s">
        <v>69</v>
      </c>
      <c r="AU90" s="191" t="s">
        <v>70</v>
      </c>
      <c r="AY90" s="190" t="s">
        <v>130</v>
      </c>
      <c r="BK90" s="192">
        <f>SUM(BK91:BK190)</f>
        <v>0</v>
      </c>
    </row>
    <row r="91" spans="2:65" s="1" customFormat="1" ht="76.5" customHeight="1">
      <c r="B91" s="40"/>
      <c r="C91" s="193" t="s">
        <v>77</v>
      </c>
      <c r="D91" s="193" t="s">
        <v>131</v>
      </c>
      <c r="E91" s="194" t="s">
        <v>132</v>
      </c>
      <c r="F91" s="195" t="s">
        <v>133</v>
      </c>
      <c r="G91" s="196" t="s">
        <v>134</v>
      </c>
      <c r="H91" s="197">
        <v>9</v>
      </c>
      <c r="I91" s="198"/>
      <c r="J91" s="199">
        <f t="shared" ref="J91:J97" si="0">ROUND(I91*H91,2)</f>
        <v>0</v>
      </c>
      <c r="K91" s="195" t="s">
        <v>135</v>
      </c>
      <c r="L91" s="60"/>
      <c r="M91" s="200" t="s">
        <v>21</v>
      </c>
      <c r="N91" s="201" t="s">
        <v>41</v>
      </c>
      <c r="O91" s="41"/>
      <c r="P91" s="202">
        <f t="shared" ref="P91:P97" si="1">O91*H91</f>
        <v>0</v>
      </c>
      <c r="Q91" s="202">
        <v>0</v>
      </c>
      <c r="R91" s="202">
        <f t="shared" ref="R91:R97" si="2">Q91*H91</f>
        <v>0</v>
      </c>
      <c r="S91" s="202">
        <v>0</v>
      </c>
      <c r="T91" s="203">
        <f t="shared" ref="T91:T97" si="3">S91*H91</f>
        <v>0</v>
      </c>
      <c r="AR91" s="23" t="s">
        <v>136</v>
      </c>
      <c r="AT91" s="23" t="s">
        <v>131</v>
      </c>
      <c r="AU91" s="23" t="s">
        <v>77</v>
      </c>
      <c r="AY91" s="23" t="s">
        <v>130</v>
      </c>
      <c r="BE91" s="204">
        <f t="shared" ref="BE91:BE97" si="4">IF(N91="základní",J91,0)</f>
        <v>0</v>
      </c>
      <c r="BF91" s="204">
        <f t="shared" ref="BF91:BF97" si="5">IF(N91="snížená",J91,0)</f>
        <v>0</v>
      </c>
      <c r="BG91" s="204">
        <f t="shared" ref="BG91:BG97" si="6">IF(N91="zákl. přenesená",J91,0)</f>
        <v>0</v>
      </c>
      <c r="BH91" s="204">
        <f t="shared" ref="BH91:BH97" si="7">IF(N91="sníž. přenesená",J91,0)</f>
        <v>0</v>
      </c>
      <c r="BI91" s="204">
        <f t="shared" ref="BI91:BI97" si="8">IF(N91="nulová",J91,0)</f>
        <v>0</v>
      </c>
      <c r="BJ91" s="23" t="s">
        <v>77</v>
      </c>
      <c r="BK91" s="204">
        <f t="shared" ref="BK91:BK97" si="9">ROUND(I91*H91,2)</f>
        <v>0</v>
      </c>
      <c r="BL91" s="23" t="s">
        <v>136</v>
      </c>
      <c r="BM91" s="23" t="s">
        <v>137</v>
      </c>
    </row>
    <row r="92" spans="2:65" s="1" customFormat="1" ht="51" customHeight="1">
      <c r="B92" s="40"/>
      <c r="C92" s="193" t="s">
        <v>79</v>
      </c>
      <c r="D92" s="193" t="s">
        <v>131</v>
      </c>
      <c r="E92" s="194" t="s">
        <v>138</v>
      </c>
      <c r="F92" s="195" t="s">
        <v>139</v>
      </c>
      <c r="G92" s="196" t="s">
        <v>134</v>
      </c>
      <c r="H92" s="197">
        <v>5</v>
      </c>
      <c r="I92" s="198"/>
      <c r="J92" s="199">
        <f t="shared" si="0"/>
        <v>0</v>
      </c>
      <c r="K92" s="195" t="s">
        <v>135</v>
      </c>
      <c r="L92" s="60"/>
      <c r="M92" s="200" t="s">
        <v>21</v>
      </c>
      <c r="N92" s="201" t="s">
        <v>41</v>
      </c>
      <c r="O92" s="41"/>
      <c r="P92" s="202">
        <f t="shared" si="1"/>
        <v>0</v>
      </c>
      <c r="Q92" s="202">
        <v>0</v>
      </c>
      <c r="R92" s="202">
        <f t="shared" si="2"/>
        <v>0</v>
      </c>
      <c r="S92" s="202">
        <v>0</v>
      </c>
      <c r="T92" s="203">
        <f t="shared" si="3"/>
        <v>0</v>
      </c>
      <c r="AR92" s="23" t="s">
        <v>136</v>
      </c>
      <c r="AT92" s="23" t="s">
        <v>131</v>
      </c>
      <c r="AU92" s="23" t="s">
        <v>77</v>
      </c>
      <c r="AY92" s="23" t="s">
        <v>130</v>
      </c>
      <c r="BE92" s="204">
        <f t="shared" si="4"/>
        <v>0</v>
      </c>
      <c r="BF92" s="204">
        <f t="shared" si="5"/>
        <v>0</v>
      </c>
      <c r="BG92" s="204">
        <f t="shared" si="6"/>
        <v>0</v>
      </c>
      <c r="BH92" s="204">
        <f t="shared" si="7"/>
        <v>0</v>
      </c>
      <c r="BI92" s="204">
        <f t="shared" si="8"/>
        <v>0</v>
      </c>
      <c r="BJ92" s="23" t="s">
        <v>77</v>
      </c>
      <c r="BK92" s="204">
        <f t="shared" si="9"/>
        <v>0</v>
      </c>
      <c r="BL92" s="23" t="s">
        <v>136</v>
      </c>
      <c r="BM92" s="23" t="s">
        <v>140</v>
      </c>
    </row>
    <row r="93" spans="2:65" s="1" customFormat="1" ht="38.25" customHeight="1">
      <c r="B93" s="40"/>
      <c r="C93" s="193" t="s">
        <v>87</v>
      </c>
      <c r="D93" s="193" t="s">
        <v>131</v>
      </c>
      <c r="E93" s="194" t="s">
        <v>141</v>
      </c>
      <c r="F93" s="195" t="s">
        <v>142</v>
      </c>
      <c r="G93" s="196" t="s">
        <v>134</v>
      </c>
      <c r="H93" s="197">
        <v>63</v>
      </c>
      <c r="I93" s="198"/>
      <c r="J93" s="199">
        <f t="shared" si="0"/>
        <v>0</v>
      </c>
      <c r="K93" s="195" t="s">
        <v>135</v>
      </c>
      <c r="L93" s="60"/>
      <c r="M93" s="200" t="s">
        <v>21</v>
      </c>
      <c r="N93" s="201" t="s">
        <v>41</v>
      </c>
      <c r="O93" s="41"/>
      <c r="P93" s="202">
        <f t="shared" si="1"/>
        <v>0</v>
      </c>
      <c r="Q93" s="202">
        <v>0</v>
      </c>
      <c r="R93" s="202">
        <f t="shared" si="2"/>
        <v>0</v>
      </c>
      <c r="S93" s="202">
        <v>0</v>
      </c>
      <c r="T93" s="203">
        <f t="shared" si="3"/>
        <v>0</v>
      </c>
      <c r="AR93" s="23" t="s">
        <v>136</v>
      </c>
      <c r="AT93" s="23" t="s">
        <v>131</v>
      </c>
      <c r="AU93" s="23" t="s">
        <v>77</v>
      </c>
      <c r="AY93" s="23" t="s">
        <v>130</v>
      </c>
      <c r="BE93" s="204">
        <f t="shared" si="4"/>
        <v>0</v>
      </c>
      <c r="BF93" s="204">
        <f t="shared" si="5"/>
        <v>0</v>
      </c>
      <c r="BG93" s="204">
        <f t="shared" si="6"/>
        <v>0</v>
      </c>
      <c r="BH93" s="204">
        <f t="shared" si="7"/>
        <v>0</v>
      </c>
      <c r="BI93" s="204">
        <f t="shared" si="8"/>
        <v>0</v>
      </c>
      <c r="BJ93" s="23" t="s">
        <v>77</v>
      </c>
      <c r="BK93" s="204">
        <f t="shared" si="9"/>
        <v>0</v>
      </c>
      <c r="BL93" s="23" t="s">
        <v>136</v>
      </c>
      <c r="BM93" s="23" t="s">
        <v>143</v>
      </c>
    </row>
    <row r="94" spans="2:65" s="1" customFormat="1" ht="38.25" customHeight="1">
      <c r="B94" s="40"/>
      <c r="C94" s="193" t="s">
        <v>129</v>
      </c>
      <c r="D94" s="193" t="s">
        <v>131</v>
      </c>
      <c r="E94" s="194" t="s">
        <v>144</v>
      </c>
      <c r="F94" s="195" t="s">
        <v>145</v>
      </c>
      <c r="G94" s="196" t="s">
        <v>134</v>
      </c>
      <c r="H94" s="197">
        <v>5</v>
      </c>
      <c r="I94" s="198"/>
      <c r="J94" s="199">
        <f t="shared" si="0"/>
        <v>0</v>
      </c>
      <c r="K94" s="195" t="s">
        <v>135</v>
      </c>
      <c r="L94" s="60"/>
      <c r="M94" s="200" t="s">
        <v>21</v>
      </c>
      <c r="N94" s="201" t="s">
        <v>41</v>
      </c>
      <c r="O94" s="41"/>
      <c r="P94" s="202">
        <f t="shared" si="1"/>
        <v>0</v>
      </c>
      <c r="Q94" s="202">
        <v>0</v>
      </c>
      <c r="R94" s="202">
        <f t="shared" si="2"/>
        <v>0</v>
      </c>
      <c r="S94" s="202">
        <v>0</v>
      </c>
      <c r="T94" s="203">
        <f t="shared" si="3"/>
        <v>0</v>
      </c>
      <c r="AR94" s="23" t="s">
        <v>136</v>
      </c>
      <c r="AT94" s="23" t="s">
        <v>131</v>
      </c>
      <c r="AU94" s="23" t="s">
        <v>77</v>
      </c>
      <c r="AY94" s="23" t="s">
        <v>130</v>
      </c>
      <c r="BE94" s="204">
        <f t="shared" si="4"/>
        <v>0</v>
      </c>
      <c r="BF94" s="204">
        <f t="shared" si="5"/>
        <v>0</v>
      </c>
      <c r="BG94" s="204">
        <f t="shared" si="6"/>
        <v>0</v>
      </c>
      <c r="BH94" s="204">
        <f t="shared" si="7"/>
        <v>0</v>
      </c>
      <c r="BI94" s="204">
        <f t="shared" si="8"/>
        <v>0</v>
      </c>
      <c r="BJ94" s="23" t="s">
        <v>77</v>
      </c>
      <c r="BK94" s="204">
        <f t="shared" si="9"/>
        <v>0</v>
      </c>
      <c r="BL94" s="23" t="s">
        <v>136</v>
      </c>
      <c r="BM94" s="23" t="s">
        <v>146</v>
      </c>
    </row>
    <row r="95" spans="2:65" s="1" customFormat="1" ht="16.5" customHeight="1">
      <c r="B95" s="40"/>
      <c r="C95" s="205" t="s">
        <v>147</v>
      </c>
      <c r="D95" s="205" t="s">
        <v>148</v>
      </c>
      <c r="E95" s="206" t="s">
        <v>149</v>
      </c>
      <c r="F95" s="207" t="s">
        <v>150</v>
      </c>
      <c r="G95" s="208" t="s">
        <v>134</v>
      </c>
      <c r="H95" s="209">
        <v>9</v>
      </c>
      <c r="I95" s="210"/>
      <c r="J95" s="211">
        <f t="shared" si="0"/>
        <v>0</v>
      </c>
      <c r="K95" s="207" t="s">
        <v>135</v>
      </c>
      <c r="L95" s="212"/>
      <c r="M95" s="213" t="s">
        <v>21</v>
      </c>
      <c r="N95" s="214" t="s">
        <v>41</v>
      </c>
      <c r="O95" s="41"/>
      <c r="P95" s="202">
        <f t="shared" si="1"/>
        <v>0</v>
      </c>
      <c r="Q95" s="202">
        <v>0</v>
      </c>
      <c r="R95" s="202">
        <f t="shared" si="2"/>
        <v>0</v>
      </c>
      <c r="S95" s="202">
        <v>0</v>
      </c>
      <c r="T95" s="203">
        <f t="shared" si="3"/>
        <v>0</v>
      </c>
      <c r="AR95" s="23" t="s">
        <v>151</v>
      </c>
      <c r="AT95" s="23" t="s">
        <v>148</v>
      </c>
      <c r="AU95" s="23" t="s">
        <v>77</v>
      </c>
      <c r="AY95" s="23" t="s">
        <v>130</v>
      </c>
      <c r="BE95" s="204">
        <f t="shared" si="4"/>
        <v>0</v>
      </c>
      <c r="BF95" s="204">
        <f t="shared" si="5"/>
        <v>0</v>
      </c>
      <c r="BG95" s="204">
        <f t="shared" si="6"/>
        <v>0</v>
      </c>
      <c r="BH95" s="204">
        <f t="shared" si="7"/>
        <v>0</v>
      </c>
      <c r="BI95" s="204">
        <f t="shared" si="8"/>
        <v>0</v>
      </c>
      <c r="BJ95" s="23" t="s">
        <v>77</v>
      </c>
      <c r="BK95" s="204">
        <f t="shared" si="9"/>
        <v>0</v>
      </c>
      <c r="BL95" s="23" t="s">
        <v>151</v>
      </c>
      <c r="BM95" s="23" t="s">
        <v>152</v>
      </c>
    </row>
    <row r="96" spans="2:65" s="1" customFormat="1" ht="25.5" customHeight="1">
      <c r="B96" s="40"/>
      <c r="C96" s="205" t="s">
        <v>153</v>
      </c>
      <c r="D96" s="205" t="s">
        <v>148</v>
      </c>
      <c r="E96" s="206" t="s">
        <v>154</v>
      </c>
      <c r="F96" s="207" t="s">
        <v>155</v>
      </c>
      <c r="G96" s="208" t="s">
        <v>134</v>
      </c>
      <c r="H96" s="209">
        <v>9</v>
      </c>
      <c r="I96" s="210"/>
      <c r="J96" s="211">
        <f t="shared" si="0"/>
        <v>0</v>
      </c>
      <c r="K96" s="207" t="s">
        <v>135</v>
      </c>
      <c r="L96" s="212"/>
      <c r="M96" s="213" t="s">
        <v>21</v>
      </c>
      <c r="N96" s="214" t="s">
        <v>41</v>
      </c>
      <c r="O96" s="41"/>
      <c r="P96" s="202">
        <f t="shared" si="1"/>
        <v>0</v>
      </c>
      <c r="Q96" s="202">
        <v>0</v>
      </c>
      <c r="R96" s="202">
        <f t="shared" si="2"/>
        <v>0</v>
      </c>
      <c r="S96" s="202">
        <v>0</v>
      </c>
      <c r="T96" s="203">
        <f t="shared" si="3"/>
        <v>0</v>
      </c>
      <c r="AR96" s="23" t="s">
        <v>151</v>
      </c>
      <c r="AT96" s="23" t="s">
        <v>148</v>
      </c>
      <c r="AU96" s="23" t="s">
        <v>77</v>
      </c>
      <c r="AY96" s="23" t="s">
        <v>130</v>
      </c>
      <c r="BE96" s="204">
        <f t="shared" si="4"/>
        <v>0</v>
      </c>
      <c r="BF96" s="204">
        <f t="shared" si="5"/>
        <v>0</v>
      </c>
      <c r="BG96" s="204">
        <f t="shared" si="6"/>
        <v>0</v>
      </c>
      <c r="BH96" s="204">
        <f t="shared" si="7"/>
        <v>0</v>
      </c>
      <c r="BI96" s="204">
        <f t="shared" si="8"/>
        <v>0</v>
      </c>
      <c r="BJ96" s="23" t="s">
        <v>77</v>
      </c>
      <c r="BK96" s="204">
        <f t="shared" si="9"/>
        <v>0</v>
      </c>
      <c r="BL96" s="23" t="s">
        <v>151</v>
      </c>
      <c r="BM96" s="23" t="s">
        <v>156</v>
      </c>
    </row>
    <row r="97" spans="2:65" s="1" customFormat="1" ht="25.5" customHeight="1">
      <c r="B97" s="40"/>
      <c r="C97" s="205" t="s">
        <v>157</v>
      </c>
      <c r="D97" s="205" t="s">
        <v>148</v>
      </c>
      <c r="E97" s="206" t="s">
        <v>158</v>
      </c>
      <c r="F97" s="207" t="s">
        <v>159</v>
      </c>
      <c r="G97" s="208" t="s">
        <v>134</v>
      </c>
      <c r="H97" s="209">
        <v>9</v>
      </c>
      <c r="I97" s="210"/>
      <c r="J97" s="211">
        <f t="shared" si="0"/>
        <v>0</v>
      </c>
      <c r="K97" s="207" t="s">
        <v>135</v>
      </c>
      <c r="L97" s="212"/>
      <c r="M97" s="213" t="s">
        <v>21</v>
      </c>
      <c r="N97" s="214" t="s">
        <v>41</v>
      </c>
      <c r="O97" s="41"/>
      <c r="P97" s="202">
        <f t="shared" si="1"/>
        <v>0</v>
      </c>
      <c r="Q97" s="202">
        <v>0</v>
      </c>
      <c r="R97" s="202">
        <f t="shared" si="2"/>
        <v>0</v>
      </c>
      <c r="S97" s="202">
        <v>0</v>
      </c>
      <c r="T97" s="203">
        <f t="shared" si="3"/>
        <v>0</v>
      </c>
      <c r="AR97" s="23" t="s">
        <v>151</v>
      </c>
      <c r="AT97" s="23" t="s">
        <v>148</v>
      </c>
      <c r="AU97" s="23" t="s">
        <v>77</v>
      </c>
      <c r="AY97" s="23" t="s">
        <v>130</v>
      </c>
      <c r="BE97" s="204">
        <f t="shared" si="4"/>
        <v>0</v>
      </c>
      <c r="BF97" s="204">
        <f t="shared" si="5"/>
        <v>0</v>
      </c>
      <c r="BG97" s="204">
        <f t="shared" si="6"/>
        <v>0</v>
      </c>
      <c r="BH97" s="204">
        <f t="shared" si="7"/>
        <v>0</v>
      </c>
      <c r="BI97" s="204">
        <f t="shared" si="8"/>
        <v>0</v>
      </c>
      <c r="BJ97" s="23" t="s">
        <v>77</v>
      </c>
      <c r="BK97" s="204">
        <f t="shared" si="9"/>
        <v>0</v>
      </c>
      <c r="BL97" s="23" t="s">
        <v>151</v>
      </c>
      <c r="BM97" s="23" t="s">
        <v>160</v>
      </c>
    </row>
    <row r="98" spans="2:65" s="1" customFormat="1" ht="27">
      <c r="B98" s="40"/>
      <c r="C98" s="62"/>
      <c r="D98" s="215" t="s">
        <v>161</v>
      </c>
      <c r="E98" s="62"/>
      <c r="F98" s="216" t="s">
        <v>162</v>
      </c>
      <c r="G98" s="62"/>
      <c r="H98" s="62"/>
      <c r="I98" s="164"/>
      <c r="J98" s="62"/>
      <c r="K98" s="62"/>
      <c r="L98" s="60"/>
      <c r="M98" s="217"/>
      <c r="N98" s="41"/>
      <c r="O98" s="41"/>
      <c r="P98" s="41"/>
      <c r="Q98" s="41"/>
      <c r="R98" s="41"/>
      <c r="S98" s="41"/>
      <c r="T98" s="77"/>
      <c r="AT98" s="23" t="s">
        <v>161</v>
      </c>
      <c r="AU98" s="23" t="s">
        <v>77</v>
      </c>
    </row>
    <row r="99" spans="2:65" s="1" customFormat="1" ht="63.75" customHeight="1">
      <c r="B99" s="40"/>
      <c r="C99" s="205" t="s">
        <v>163</v>
      </c>
      <c r="D99" s="205" t="s">
        <v>148</v>
      </c>
      <c r="E99" s="206" t="s">
        <v>164</v>
      </c>
      <c r="F99" s="207" t="s">
        <v>165</v>
      </c>
      <c r="G99" s="208" t="s">
        <v>134</v>
      </c>
      <c r="H99" s="209">
        <v>5</v>
      </c>
      <c r="I99" s="210"/>
      <c r="J99" s="211">
        <f>ROUND(I99*H99,2)</f>
        <v>0</v>
      </c>
      <c r="K99" s="207" t="s">
        <v>135</v>
      </c>
      <c r="L99" s="212"/>
      <c r="M99" s="213" t="s">
        <v>21</v>
      </c>
      <c r="N99" s="214" t="s">
        <v>41</v>
      </c>
      <c r="O99" s="41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3" t="s">
        <v>151</v>
      </c>
      <c r="AT99" s="23" t="s">
        <v>148</v>
      </c>
      <c r="AU99" s="23" t="s">
        <v>77</v>
      </c>
      <c r="AY99" s="23" t="s">
        <v>130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3" t="s">
        <v>77</v>
      </c>
      <c r="BK99" s="204">
        <f>ROUND(I99*H99,2)</f>
        <v>0</v>
      </c>
      <c r="BL99" s="23" t="s">
        <v>151</v>
      </c>
      <c r="BM99" s="23" t="s">
        <v>166</v>
      </c>
    </row>
    <row r="100" spans="2:65" s="1" customFormat="1" ht="40.5">
      <c r="B100" s="40"/>
      <c r="C100" s="62"/>
      <c r="D100" s="215" t="s">
        <v>161</v>
      </c>
      <c r="E100" s="62"/>
      <c r="F100" s="216" t="s">
        <v>167</v>
      </c>
      <c r="G100" s="62"/>
      <c r="H100" s="62"/>
      <c r="I100" s="164"/>
      <c r="J100" s="62"/>
      <c r="K100" s="62"/>
      <c r="L100" s="60"/>
      <c r="M100" s="217"/>
      <c r="N100" s="41"/>
      <c r="O100" s="41"/>
      <c r="P100" s="41"/>
      <c r="Q100" s="41"/>
      <c r="R100" s="41"/>
      <c r="S100" s="41"/>
      <c r="T100" s="77"/>
      <c r="AT100" s="23" t="s">
        <v>161</v>
      </c>
      <c r="AU100" s="23" t="s">
        <v>77</v>
      </c>
    </row>
    <row r="101" spans="2:65" s="1" customFormat="1" ht="38.25" customHeight="1">
      <c r="B101" s="40"/>
      <c r="C101" s="205" t="s">
        <v>168</v>
      </c>
      <c r="D101" s="205" t="s">
        <v>148</v>
      </c>
      <c r="E101" s="206" t="s">
        <v>169</v>
      </c>
      <c r="F101" s="207" t="s">
        <v>170</v>
      </c>
      <c r="G101" s="208" t="s">
        <v>134</v>
      </c>
      <c r="H101" s="209">
        <v>63</v>
      </c>
      <c r="I101" s="210"/>
      <c r="J101" s="211">
        <f>ROUND(I101*H101,2)</f>
        <v>0</v>
      </c>
      <c r="K101" s="207" t="s">
        <v>135</v>
      </c>
      <c r="L101" s="212"/>
      <c r="M101" s="213" t="s">
        <v>21</v>
      </c>
      <c r="N101" s="214" t="s">
        <v>41</v>
      </c>
      <c r="O101" s="41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3" t="s">
        <v>151</v>
      </c>
      <c r="AT101" s="23" t="s">
        <v>148</v>
      </c>
      <c r="AU101" s="23" t="s">
        <v>77</v>
      </c>
      <c r="AY101" s="23" t="s">
        <v>130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3" t="s">
        <v>77</v>
      </c>
      <c r="BK101" s="204">
        <f>ROUND(I101*H101,2)</f>
        <v>0</v>
      </c>
      <c r="BL101" s="23" t="s">
        <v>151</v>
      </c>
      <c r="BM101" s="23" t="s">
        <v>171</v>
      </c>
    </row>
    <row r="102" spans="2:65" s="1" customFormat="1" ht="38.25" customHeight="1">
      <c r="B102" s="40"/>
      <c r="C102" s="205" t="s">
        <v>172</v>
      </c>
      <c r="D102" s="205" t="s">
        <v>148</v>
      </c>
      <c r="E102" s="206" t="s">
        <v>173</v>
      </c>
      <c r="F102" s="207" t="s">
        <v>174</v>
      </c>
      <c r="G102" s="208" t="s">
        <v>134</v>
      </c>
      <c r="H102" s="209">
        <v>5</v>
      </c>
      <c r="I102" s="210"/>
      <c r="J102" s="211">
        <f>ROUND(I102*H102,2)</f>
        <v>0</v>
      </c>
      <c r="K102" s="207" t="s">
        <v>135</v>
      </c>
      <c r="L102" s="212"/>
      <c r="M102" s="213" t="s">
        <v>21</v>
      </c>
      <c r="N102" s="214" t="s">
        <v>41</v>
      </c>
      <c r="O102" s="4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3" t="s">
        <v>151</v>
      </c>
      <c r="AT102" s="23" t="s">
        <v>148</v>
      </c>
      <c r="AU102" s="23" t="s">
        <v>77</v>
      </c>
      <c r="AY102" s="23" t="s">
        <v>130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3" t="s">
        <v>77</v>
      </c>
      <c r="BK102" s="204">
        <f>ROUND(I102*H102,2)</f>
        <v>0</v>
      </c>
      <c r="BL102" s="23" t="s">
        <v>151</v>
      </c>
      <c r="BM102" s="23" t="s">
        <v>175</v>
      </c>
    </row>
    <row r="103" spans="2:65" s="1" customFormat="1" ht="81">
      <c r="B103" s="40"/>
      <c r="C103" s="62"/>
      <c r="D103" s="215" t="s">
        <v>161</v>
      </c>
      <c r="E103" s="62"/>
      <c r="F103" s="216" t="s">
        <v>176</v>
      </c>
      <c r="G103" s="62"/>
      <c r="H103" s="62"/>
      <c r="I103" s="164"/>
      <c r="J103" s="62"/>
      <c r="K103" s="62"/>
      <c r="L103" s="60"/>
      <c r="M103" s="217"/>
      <c r="N103" s="41"/>
      <c r="O103" s="41"/>
      <c r="P103" s="41"/>
      <c r="Q103" s="41"/>
      <c r="R103" s="41"/>
      <c r="S103" s="41"/>
      <c r="T103" s="77"/>
      <c r="AT103" s="23" t="s">
        <v>161</v>
      </c>
      <c r="AU103" s="23" t="s">
        <v>77</v>
      </c>
    </row>
    <row r="104" spans="2:65" s="1" customFormat="1" ht="25.5" customHeight="1">
      <c r="B104" s="40"/>
      <c r="C104" s="193" t="s">
        <v>177</v>
      </c>
      <c r="D104" s="193" t="s">
        <v>131</v>
      </c>
      <c r="E104" s="194" t="s">
        <v>178</v>
      </c>
      <c r="F104" s="195" t="s">
        <v>179</v>
      </c>
      <c r="G104" s="196" t="s">
        <v>134</v>
      </c>
      <c r="H104" s="197">
        <v>14</v>
      </c>
      <c r="I104" s="198"/>
      <c r="J104" s="199">
        <f t="shared" ref="J104:J135" si="10">ROUND(I104*H104,2)</f>
        <v>0</v>
      </c>
      <c r="K104" s="195" t="s">
        <v>135</v>
      </c>
      <c r="L104" s="60"/>
      <c r="M104" s="200" t="s">
        <v>21</v>
      </c>
      <c r="N104" s="201" t="s">
        <v>41</v>
      </c>
      <c r="O104" s="41"/>
      <c r="P104" s="202">
        <f t="shared" ref="P104:P135" si="11">O104*H104</f>
        <v>0</v>
      </c>
      <c r="Q104" s="202">
        <v>0</v>
      </c>
      <c r="R104" s="202">
        <f t="shared" ref="R104:R135" si="12">Q104*H104</f>
        <v>0</v>
      </c>
      <c r="S104" s="202">
        <v>0</v>
      </c>
      <c r="T104" s="203">
        <f t="shared" ref="T104:T135" si="13">S104*H104</f>
        <v>0</v>
      </c>
      <c r="AR104" s="23" t="s">
        <v>136</v>
      </c>
      <c r="AT104" s="23" t="s">
        <v>131</v>
      </c>
      <c r="AU104" s="23" t="s">
        <v>77</v>
      </c>
      <c r="AY104" s="23" t="s">
        <v>130</v>
      </c>
      <c r="BE104" s="204">
        <f t="shared" ref="BE104:BE135" si="14">IF(N104="základní",J104,0)</f>
        <v>0</v>
      </c>
      <c r="BF104" s="204">
        <f t="shared" ref="BF104:BF135" si="15">IF(N104="snížená",J104,0)</f>
        <v>0</v>
      </c>
      <c r="BG104" s="204">
        <f t="shared" ref="BG104:BG135" si="16">IF(N104="zákl. přenesená",J104,0)</f>
        <v>0</v>
      </c>
      <c r="BH104" s="204">
        <f t="shared" ref="BH104:BH135" si="17">IF(N104="sníž. přenesená",J104,0)</f>
        <v>0</v>
      </c>
      <c r="BI104" s="204">
        <f t="shared" ref="BI104:BI135" si="18">IF(N104="nulová",J104,0)</f>
        <v>0</v>
      </c>
      <c r="BJ104" s="23" t="s">
        <v>77</v>
      </c>
      <c r="BK104" s="204">
        <f t="shared" ref="BK104:BK135" si="19">ROUND(I104*H104,2)</f>
        <v>0</v>
      </c>
      <c r="BL104" s="23" t="s">
        <v>136</v>
      </c>
      <c r="BM104" s="23" t="s">
        <v>180</v>
      </c>
    </row>
    <row r="105" spans="2:65" s="1" customFormat="1" ht="38.25" customHeight="1">
      <c r="B105" s="40"/>
      <c r="C105" s="193" t="s">
        <v>181</v>
      </c>
      <c r="D105" s="193" t="s">
        <v>131</v>
      </c>
      <c r="E105" s="194" t="s">
        <v>182</v>
      </c>
      <c r="F105" s="195" t="s">
        <v>183</v>
      </c>
      <c r="G105" s="196" t="s">
        <v>134</v>
      </c>
      <c r="H105" s="197">
        <v>5</v>
      </c>
      <c r="I105" s="198"/>
      <c r="J105" s="199">
        <f t="shared" si="10"/>
        <v>0</v>
      </c>
      <c r="K105" s="195" t="s">
        <v>135</v>
      </c>
      <c r="L105" s="60"/>
      <c r="M105" s="200" t="s">
        <v>21</v>
      </c>
      <c r="N105" s="201" t="s">
        <v>41</v>
      </c>
      <c r="O105" s="41"/>
      <c r="P105" s="202">
        <f t="shared" si="11"/>
        <v>0</v>
      </c>
      <c r="Q105" s="202">
        <v>0</v>
      </c>
      <c r="R105" s="202">
        <f t="shared" si="12"/>
        <v>0</v>
      </c>
      <c r="S105" s="202">
        <v>0</v>
      </c>
      <c r="T105" s="203">
        <f t="shared" si="13"/>
        <v>0</v>
      </c>
      <c r="AR105" s="23" t="s">
        <v>136</v>
      </c>
      <c r="AT105" s="23" t="s">
        <v>131</v>
      </c>
      <c r="AU105" s="23" t="s">
        <v>77</v>
      </c>
      <c r="AY105" s="23" t="s">
        <v>130</v>
      </c>
      <c r="BE105" s="204">
        <f t="shared" si="14"/>
        <v>0</v>
      </c>
      <c r="BF105" s="204">
        <f t="shared" si="15"/>
        <v>0</v>
      </c>
      <c r="BG105" s="204">
        <f t="shared" si="16"/>
        <v>0</v>
      </c>
      <c r="BH105" s="204">
        <f t="shared" si="17"/>
        <v>0</v>
      </c>
      <c r="BI105" s="204">
        <f t="shared" si="18"/>
        <v>0</v>
      </c>
      <c r="BJ105" s="23" t="s">
        <v>77</v>
      </c>
      <c r="BK105" s="204">
        <f t="shared" si="19"/>
        <v>0</v>
      </c>
      <c r="BL105" s="23" t="s">
        <v>136</v>
      </c>
      <c r="BM105" s="23" t="s">
        <v>184</v>
      </c>
    </row>
    <row r="106" spans="2:65" s="1" customFormat="1" ht="25.5" customHeight="1">
      <c r="B106" s="40"/>
      <c r="C106" s="205" t="s">
        <v>185</v>
      </c>
      <c r="D106" s="205" t="s">
        <v>148</v>
      </c>
      <c r="E106" s="206" t="s">
        <v>186</v>
      </c>
      <c r="F106" s="207" t="s">
        <v>187</v>
      </c>
      <c r="G106" s="208" t="s">
        <v>134</v>
      </c>
      <c r="H106" s="209">
        <v>14</v>
      </c>
      <c r="I106" s="210"/>
      <c r="J106" s="211">
        <f t="shared" si="10"/>
        <v>0</v>
      </c>
      <c r="K106" s="207" t="s">
        <v>135</v>
      </c>
      <c r="L106" s="212"/>
      <c r="M106" s="213" t="s">
        <v>21</v>
      </c>
      <c r="N106" s="214" t="s">
        <v>41</v>
      </c>
      <c r="O106" s="41"/>
      <c r="P106" s="202">
        <f t="shared" si="11"/>
        <v>0</v>
      </c>
      <c r="Q106" s="202">
        <v>0</v>
      </c>
      <c r="R106" s="202">
        <f t="shared" si="12"/>
        <v>0</v>
      </c>
      <c r="S106" s="202">
        <v>0</v>
      </c>
      <c r="T106" s="203">
        <f t="shared" si="13"/>
        <v>0</v>
      </c>
      <c r="AR106" s="23" t="s">
        <v>151</v>
      </c>
      <c r="AT106" s="23" t="s">
        <v>148</v>
      </c>
      <c r="AU106" s="23" t="s">
        <v>77</v>
      </c>
      <c r="AY106" s="23" t="s">
        <v>130</v>
      </c>
      <c r="BE106" s="204">
        <f t="shared" si="14"/>
        <v>0</v>
      </c>
      <c r="BF106" s="204">
        <f t="shared" si="15"/>
        <v>0</v>
      </c>
      <c r="BG106" s="204">
        <f t="shared" si="16"/>
        <v>0</v>
      </c>
      <c r="BH106" s="204">
        <f t="shared" si="17"/>
        <v>0</v>
      </c>
      <c r="BI106" s="204">
        <f t="shared" si="18"/>
        <v>0</v>
      </c>
      <c r="BJ106" s="23" t="s">
        <v>77</v>
      </c>
      <c r="BK106" s="204">
        <f t="shared" si="19"/>
        <v>0</v>
      </c>
      <c r="BL106" s="23" t="s">
        <v>151</v>
      </c>
      <c r="BM106" s="23" t="s">
        <v>188</v>
      </c>
    </row>
    <row r="107" spans="2:65" s="1" customFormat="1" ht="38.25" customHeight="1">
      <c r="B107" s="40"/>
      <c r="C107" s="193" t="s">
        <v>189</v>
      </c>
      <c r="D107" s="193" t="s">
        <v>131</v>
      </c>
      <c r="E107" s="194" t="s">
        <v>190</v>
      </c>
      <c r="F107" s="195" t="s">
        <v>191</v>
      </c>
      <c r="G107" s="196" t="s">
        <v>134</v>
      </c>
      <c r="H107" s="197">
        <v>1</v>
      </c>
      <c r="I107" s="198"/>
      <c r="J107" s="199">
        <f t="shared" si="10"/>
        <v>0</v>
      </c>
      <c r="K107" s="195" t="s">
        <v>135</v>
      </c>
      <c r="L107" s="60"/>
      <c r="M107" s="200" t="s">
        <v>21</v>
      </c>
      <c r="N107" s="201" t="s">
        <v>41</v>
      </c>
      <c r="O107" s="41"/>
      <c r="P107" s="202">
        <f t="shared" si="11"/>
        <v>0</v>
      </c>
      <c r="Q107" s="202">
        <v>0</v>
      </c>
      <c r="R107" s="202">
        <f t="shared" si="12"/>
        <v>0</v>
      </c>
      <c r="S107" s="202">
        <v>0</v>
      </c>
      <c r="T107" s="203">
        <f t="shared" si="13"/>
        <v>0</v>
      </c>
      <c r="AR107" s="23" t="s">
        <v>136</v>
      </c>
      <c r="AT107" s="23" t="s">
        <v>131</v>
      </c>
      <c r="AU107" s="23" t="s">
        <v>77</v>
      </c>
      <c r="AY107" s="23" t="s">
        <v>130</v>
      </c>
      <c r="BE107" s="204">
        <f t="shared" si="14"/>
        <v>0</v>
      </c>
      <c r="BF107" s="204">
        <f t="shared" si="15"/>
        <v>0</v>
      </c>
      <c r="BG107" s="204">
        <f t="shared" si="16"/>
        <v>0</v>
      </c>
      <c r="BH107" s="204">
        <f t="shared" si="17"/>
        <v>0</v>
      </c>
      <c r="BI107" s="204">
        <f t="shared" si="18"/>
        <v>0</v>
      </c>
      <c r="BJ107" s="23" t="s">
        <v>77</v>
      </c>
      <c r="BK107" s="204">
        <f t="shared" si="19"/>
        <v>0</v>
      </c>
      <c r="BL107" s="23" t="s">
        <v>136</v>
      </c>
      <c r="BM107" s="23" t="s">
        <v>192</v>
      </c>
    </row>
    <row r="108" spans="2:65" s="1" customFormat="1" ht="25.5" customHeight="1">
      <c r="B108" s="40"/>
      <c r="C108" s="193" t="s">
        <v>10</v>
      </c>
      <c r="D108" s="193" t="s">
        <v>131</v>
      </c>
      <c r="E108" s="194" t="s">
        <v>193</v>
      </c>
      <c r="F108" s="195" t="s">
        <v>194</v>
      </c>
      <c r="G108" s="196" t="s">
        <v>134</v>
      </c>
      <c r="H108" s="197">
        <v>1</v>
      </c>
      <c r="I108" s="198"/>
      <c r="J108" s="199">
        <f t="shared" si="10"/>
        <v>0</v>
      </c>
      <c r="K108" s="195" t="s">
        <v>135</v>
      </c>
      <c r="L108" s="60"/>
      <c r="M108" s="200" t="s">
        <v>21</v>
      </c>
      <c r="N108" s="201" t="s">
        <v>41</v>
      </c>
      <c r="O108" s="41"/>
      <c r="P108" s="202">
        <f t="shared" si="11"/>
        <v>0</v>
      </c>
      <c r="Q108" s="202">
        <v>0</v>
      </c>
      <c r="R108" s="202">
        <f t="shared" si="12"/>
        <v>0</v>
      </c>
      <c r="S108" s="202">
        <v>0</v>
      </c>
      <c r="T108" s="203">
        <f t="shared" si="13"/>
        <v>0</v>
      </c>
      <c r="AR108" s="23" t="s">
        <v>136</v>
      </c>
      <c r="AT108" s="23" t="s">
        <v>131</v>
      </c>
      <c r="AU108" s="23" t="s">
        <v>77</v>
      </c>
      <c r="AY108" s="23" t="s">
        <v>130</v>
      </c>
      <c r="BE108" s="204">
        <f t="shared" si="14"/>
        <v>0</v>
      </c>
      <c r="BF108" s="204">
        <f t="shared" si="15"/>
        <v>0</v>
      </c>
      <c r="BG108" s="204">
        <f t="shared" si="16"/>
        <v>0</v>
      </c>
      <c r="BH108" s="204">
        <f t="shared" si="17"/>
        <v>0</v>
      </c>
      <c r="BI108" s="204">
        <f t="shared" si="18"/>
        <v>0</v>
      </c>
      <c r="BJ108" s="23" t="s">
        <v>77</v>
      </c>
      <c r="BK108" s="204">
        <f t="shared" si="19"/>
        <v>0</v>
      </c>
      <c r="BL108" s="23" t="s">
        <v>136</v>
      </c>
      <c r="BM108" s="23" t="s">
        <v>195</v>
      </c>
    </row>
    <row r="109" spans="2:65" s="1" customFormat="1" ht="51" customHeight="1">
      <c r="B109" s="40"/>
      <c r="C109" s="193" t="s">
        <v>196</v>
      </c>
      <c r="D109" s="193" t="s">
        <v>131</v>
      </c>
      <c r="E109" s="194" t="s">
        <v>197</v>
      </c>
      <c r="F109" s="195" t="s">
        <v>198</v>
      </c>
      <c r="G109" s="196" t="s">
        <v>134</v>
      </c>
      <c r="H109" s="197">
        <v>15</v>
      </c>
      <c r="I109" s="198"/>
      <c r="J109" s="199">
        <f t="shared" si="10"/>
        <v>0</v>
      </c>
      <c r="K109" s="195" t="s">
        <v>135</v>
      </c>
      <c r="L109" s="60"/>
      <c r="M109" s="200" t="s">
        <v>21</v>
      </c>
      <c r="N109" s="201" t="s">
        <v>41</v>
      </c>
      <c r="O109" s="41"/>
      <c r="P109" s="202">
        <f t="shared" si="11"/>
        <v>0</v>
      </c>
      <c r="Q109" s="202">
        <v>0</v>
      </c>
      <c r="R109" s="202">
        <f t="shared" si="12"/>
        <v>0</v>
      </c>
      <c r="S109" s="202">
        <v>0</v>
      </c>
      <c r="T109" s="203">
        <f t="shared" si="13"/>
        <v>0</v>
      </c>
      <c r="AR109" s="23" t="s">
        <v>136</v>
      </c>
      <c r="AT109" s="23" t="s">
        <v>131</v>
      </c>
      <c r="AU109" s="23" t="s">
        <v>77</v>
      </c>
      <c r="AY109" s="23" t="s">
        <v>130</v>
      </c>
      <c r="BE109" s="204">
        <f t="shared" si="14"/>
        <v>0</v>
      </c>
      <c r="BF109" s="204">
        <f t="shared" si="15"/>
        <v>0</v>
      </c>
      <c r="BG109" s="204">
        <f t="shared" si="16"/>
        <v>0</v>
      </c>
      <c r="BH109" s="204">
        <f t="shared" si="17"/>
        <v>0</v>
      </c>
      <c r="BI109" s="204">
        <f t="shared" si="18"/>
        <v>0</v>
      </c>
      <c r="BJ109" s="23" t="s">
        <v>77</v>
      </c>
      <c r="BK109" s="204">
        <f t="shared" si="19"/>
        <v>0</v>
      </c>
      <c r="BL109" s="23" t="s">
        <v>136</v>
      </c>
      <c r="BM109" s="23" t="s">
        <v>199</v>
      </c>
    </row>
    <row r="110" spans="2:65" s="1" customFormat="1" ht="16.5" customHeight="1">
      <c r="B110" s="40"/>
      <c r="C110" s="205" t="s">
        <v>200</v>
      </c>
      <c r="D110" s="205" t="s">
        <v>148</v>
      </c>
      <c r="E110" s="206" t="s">
        <v>201</v>
      </c>
      <c r="F110" s="207" t="s">
        <v>202</v>
      </c>
      <c r="G110" s="208" t="s">
        <v>134</v>
      </c>
      <c r="H110" s="209">
        <v>1</v>
      </c>
      <c r="I110" s="210"/>
      <c r="J110" s="211">
        <f t="shared" si="10"/>
        <v>0</v>
      </c>
      <c r="K110" s="207" t="s">
        <v>135</v>
      </c>
      <c r="L110" s="212"/>
      <c r="M110" s="213" t="s">
        <v>21</v>
      </c>
      <c r="N110" s="214" t="s">
        <v>41</v>
      </c>
      <c r="O110" s="41"/>
      <c r="P110" s="202">
        <f t="shared" si="11"/>
        <v>0</v>
      </c>
      <c r="Q110" s="202">
        <v>0</v>
      </c>
      <c r="R110" s="202">
        <f t="shared" si="12"/>
        <v>0</v>
      </c>
      <c r="S110" s="202">
        <v>0</v>
      </c>
      <c r="T110" s="203">
        <f t="shared" si="13"/>
        <v>0</v>
      </c>
      <c r="AR110" s="23" t="s">
        <v>151</v>
      </c>
      <c r="AT110" s="23" t="s">
        <v>148</v>
      </c>
      <c r="AU110" s="23" t="s">
        <v>77</v>
      </c>
      <c r="AY110" s="23" t="s">
        <v>130</v>
      </c>
      <c r="BE110" s="204">
        <f t="shared" si="14"/>
        <v>0</v>
      </c>
      <c r="BF110" s="204">
        <f t="shared" si="15"/>
        <v>0</v>
      </c>
      <c r="BG110" s="204">
        <f t="shared" si="16"/>
        <v>0</v>
      </c>
      <c r="BH110" s="204">
        <f t="shared" si="17"/>
        <v>0</v>
      </c>
      <c r="BI110" s="204">
        <f t="shared" si="18"/>
        <v>0</v>
      </c>
      <c r="BJ110" s="23" t="s">
        <v>77</v>
      </c>
      <c r="BK110" s="204">
        <f t="shared" si="19"/>
        <v>0</v>
      </c>
      <c r="BL110" s="23" t="s">
        <v>151</v>
      </c>
      <c r="BM110" s="23" t="s">
        <v>203</v>
      </c>
    </row>
    <row r="111" spans="2:65" s="1" customFormat="1" ht="16.5" customHeight="1">
      <c r="B111" s="40"/>
      <c r="C111" s="205" t="s">
        <v>204</v>
      </c>
      <c r="D111" s="205" t="s">
        <v>148</v>
      </c>
      <c r="E111" s="206" t="s">
        <v>205</v>
      </c>
      <c r="F111" s="207" t="s">
        <v>206</v>
      </c>
      <c r="G111" s="208" t="s">
        <v>134</v>
      </c>
      <c r="H111" s="209">
        <v>1</v>
      </c>
      <c r="I111" s="210"/>
      <c r="J111" s="211">
        <f t="shared" si="10"/>
        <v>0</v>
      </c>
      <c r="K111" s="207" t="s">
        <v>135</v>
      </c>
      <c r="L111" s="212"/>
      <c r="M111" s="213" t="s">
        <v>21</v>
      </c>
      <c r="N111" s="214" t="s">
        <v>41</v>
      </c>
      <c r="O111" s="41"/>
      <c r="P111" s="202">
        <f t="shared" si="11"/>
        <v>0</v>
      </c>
      <c r="Q111" s="202">
        <v>0</v>
      </c>
      <c r="R111" s="202">
        <f t="shared" si="12"/>
        <v>0</v>
      </c>
      <c r="S111" s="202">
        <v>0</v>
      </c>
      <c r="T111" s="203">
        <f t="shared" si="13"/>
        <v>0</v>
      </c>
      <c r="AR111" s="23" t="s">
        <v>151</v>
      </c>
      <c r="AT111" s="23" t="s">
        <v>148</v>
      </c>
      <c r="AU111" s="23" t="s">
        <v>77</v>
      </c>
      <c r="AY111" s="23" t="s">
        <v>130</v>
      </c>
      <c r="BE111" s="204">
        <f t="shared" si="14"/>
        <v>0</v>
      </c>
      <c r="BF111" s="204">
        <f t="shared" si="15"/>
        <v>0</v>
      </c>
      <c r="BG111" s="204">
        <f t="shared" si="16"/>
        <v>0</v>
      </c>
      <c r="BH111" s="204">
        <f t="shared" si="17"/>
        <v>0</v>
      </c>
      <c r="BI111" s="204">
        <f t="shared" si="18"/>
        <v>0</v>
      </c>
      <c r="BJ111" s="23" t="s">
        <v>77</v>
      </c>
      <c r="BK111" s="204">
        <f t="shared" si="19"/>
        <v>0</v>
      </c>
      <c r="BL111" s="23" t="s">
        <v>151</v>
      </c>
      <c r="BM111" s="23" t="s">
        <v>207</v>
      </c>
    </row>
    <row r="112" spans="2:65" s="1" customFormat="1" ht="16.5" customHeight="1">
      <c r="B112" s="40"/>
      <c r="C112" s="205" t="s">
        <v>208</v>
      </c>
      <c r="D112" s="205" t="s">
        <v>148</v>
      </c>
      <c r="E112" s="206" t="s">
        <v>209</v>
      </c>
      <c r="F112" s="207" t="s">
        <v>210</v>
      </c>
      <c r="G112" s="208" t="s">
        <v>134</v>
      </c>
      <c r="H112" s="209">
        <v>1</v>
      </c>
      <c r="I112" s="210"/>
      <c r="J112" s="211">
        <f t="shared" si="10"/>
        <v>0</v>
      </c>
      <c r="K112" s="207" t="s">
        <v>135</v>
      </c>
      <c r="L112" s="212"/>
      <c r="M112" s="213" t="s">
        <v>21</v>
      </c>
      <c r="N112" s="214" t="s">
        <v>41</v>
      </c>
      <c r="O112" s="41"/>
      <c r="P112" s="202">
        <f t="shared" si="11"/>
        <v>0</v>
      </c>
      <c r="Q112" s="202">
        <v>0</v>
      </c>
      <c r="R112" s="202">
        <f t="shared" si="12"/>
        <v>0</v>
      </c>
      <c r="S112" s="202">
        <v>0</v>
      </c>
      <c r="T112" s="203">
        <f t="shared" si="13"/>
        <v>0</v>
      </c>
      <c r="AR112" s="23" t="s">
        <v>151</v>
      </c>
      <c r="AT112" s="23" t="s">
        <v>148</v>
      </c>
      <c r="AU112" s="23" t="s">
        <v>77</v>
      </c>
      <c r="AY112" s="23" t="s">
        <v>130</v>
      </c>
      <c r="BE112" s="204">
        <f t="shared" si="14"/>
        <v>0</v>
      </c>
      <c r="BF112" s="204">
        <f t="shared" si="15"/>
        <v>0</v>
      </c>
      <c r="BG112" s="204">
        <f t="shared" si="16"/>
        <v>0</v>
      </c>
      <c r="BH112" s="204">
        <f t="shared" si="17"/>
        <v>0</v>
      </c>
      <c r="BI112" s="204">
        <f t="shared" si="18"/>
        <v>0</v>
      </c>
      <c r="BJ112" s="23" t="s">
        <v>77</v>
      </c>
      <c r="BK112" s="204">
        <f t="shared" si="19"/>
        <v>0</v>
      </c>
      <c r="BL112" s="23" t="s">
        <v>151</v>
      </c>
      <c r="BM112" s="23" t="s">
        <v>211</v>
      </c>
    </row>
    <row r="113" spans="2:65" s="1" customFormat="1" ht="16.5" customHeight="1">
      <c r="B113" s="40"/>
      <c r="C113" s="205" t="s">
        <v>212</v>
      </c>
      <c r="D113" s="205" t="s">
        <v>148</v>
      </c>
      <c r="E113" s="206" t="s">
        <v>213</v>
      </c>
      <c r="F113" s="207" t="s">
        <v>214</v>
      </c>
      <c r="G113" s="208" t="s">
        <v>134</v>
      </c>
      <c r="H113" s="209">
        <v>1</v>
      </c>
      <c r="I113" s="210"/>
      <c r="J113" s="211">
        <f t="shared" si="10"/>
        <v>0</v>
      </c>
      <c r="K113" s="207" t="s">
        <v>135</v>
      </c>
      <c r="L113" s="212"/>
      <c r="M113" s="213" t="s">
        <v>21</v>
      </c>
      <c r="N113" s="214" t="s">
        <v>41</v>
      </c>
      <c r="O113" s="41"/>
      <c r="P113" s="202">
        <f t="shared" si="11"/>
        <v>0</v>
      </c>
      <c r="Q113" s="202">
        <v>0</v>
      </c>
      <c r="R113" s="202">
        <f t="shared" si="12"/>
        <v>0</v>
      </c>
      <c r="S113" s="202">
        <v>0</v>
      </c>
      <c r="T113" s="203">
        <f t="shared" si="13"/>
        <v>0</v>
      </c>
      <c r="AR113" s="23" t="s">
        <v>151</v>
      </c>
      <c r="AT113" s="23" t="s">
        <v>148</v>
      </c>
      <c r="AU113" s="23" t="s">
        <v>77</v>
      </c>
      <c r="AY113" s="23" t="s">
        <v>130</v>
      </c>
      <c r="BE113" s="204">
        <f t="shared" si="14"/>
        <v>0</v>
      </c>
      <c r="BF113" s="204">
        <f t="shared" si="15"/>
        <v>0</v>
      </c>
      <c r="BG113" s="204">
        <f t="shared" si="16"/>
        <v>0</v>
      </c>
      <c r="BH113" s="204">
        <f t="shared" si="17"/>
        <v>0</v>
      </c>
      <c r="BI113" s="204">
        <f t="shared" si="18"/>
        <v>0</v>
      </c>
      <c r="BJ113" s="23" t="s">
        <v>77</v>
      </c>
      <c r="BK113" s="204">
        <f t="shared" si="19"/>
        <v>0</v>
      </c>
      <c r="BL113" s="23" t="s">
        <v>151</v>
      </c>
      <c r="BM113" s="23" t="s">
        <v>215</v>
      </c>
    </row>
    <row r="114" spans="2:65" s="1" customFormat="1" ht="16.5" customHeight="1">
      <c r="B114" s="40"/>
      <c r="C114" s="205" t="s">
        <v>9</v>
      </c>
      <c r="D114" s="205" t="s">
        <v>148</v>
      </c>
      <c r="E114" s="206" t="s">
        <v>216</v>
      </c>
      <c r="F114" s="207" t="s">
        <v>217</v>
      </c>
      <c r="G114" s="208" t="s">
        <v>134</v>
      </c>
      <c r="H114" s="209">
        <v>1</v>
      </c>
      <c r="I114" s="210"/>
      <c r="J114" s="211">
        <f t="shared" si="10"/>
        <v>0</v>
      </c>
      <c r="K114" s="207" t="s">
        <v>135</v>
      </c>
      <c r="L114" s="212"/>
      <c r="M114" s="213" t="s">
        <v>21</v>
      </c>
      <c r="N114" s="214" t="s">
        <v>41</v>
      </c>
      <c r="O114" s="41"/>
      <c r="P114" s="202">
        <f t="shared" si="11"/>
        <v>0</v>
      </c>
      <c r="Q114" s="202">
        <v>0</v>
      </c>
      <c r="R114" s="202">
        <f t="shared" si="12"/>
        <v>0</v>
      </c>
      <c r="S114" s="202">
        <v>0</v>
      </c>
      <c r="T114" s="203">
        <f t="shared" si="13"/>
        <v>0</v>
      </c>
      <c r="AR114" s="23" t="s">
        <v>151</v>
      </c>
      <c r="AT114" s="23" t="s">
        <v>148</v>
      </c>
      <c r="AU114" s="23" t="s">
        <v>77</v>
      </c>
      <c r="AY114" s="23" t="s">
        <v>130</v>
      </c>
      <c r="BE114" s="204">
        <f t="shared" si="14"/>
        <v>0</v>
      </c>
      <c r="BF114" s="204">
        <f t="shared" si="15"/>
        <v>0</v>
      </c>
      <c r="BG114" s="204">
        <f t="shared" si="16"/>
        <v>0</v>
      </c>
      <c r="BH114" s="204">
        <f t="shared" si="17"/>
        <v>0</v>
      </c>
      <c r="BI114" s="204">
        <f t="shared" si="18"/>
        <v>0</v>
      </c>
      <c r="BJ114" s="23" t="s">
        <v>77</v>
      </c>
      <c r="BK114" s="204">
        <f t="shared" si="19"/>
        <v>0</v>
      </c>
      <c r="BL114" s="23" t="s">
        <v>151</v>
      </c>
      <c r="BM114" s="23" t="s">
        <v>218</v>
      </c>
    </row>
    <row r="115" spans="2:65" s="1" customFormat="1" ht="25.5" customHeight="1">
      <c r="B115" s="40"/>
      <c r="C115" s="205" t="s">
        <v>219</v>
      </c>
      <c r="D115" s="205" t="s">
        <v>148</v>
      </c>
      <c r="E115" s="206" t="s">
        <v>220</v>
      </c>
      <c r="F115" s="207" t="s">
        <v>221</v>
      </c>
      <c r="G115" s="208" t="s">
        <v>134</v>
      </c>
      <c r="H115" s="209">
        <v>15</v>
      </c>
      <c r="I115" s="210"/>
      <c r="J115" s="211">
        <f t="shared" si="10"/>
        <v>0</v>
      </c>
      <c r="K115" s="207" t="s">
        <v>135</v>
      </c>
      <c r="L115" s="212"/>
      <c r="M115" s="213" t="s">
        <v>21</v>
      </c>
      <c r="N115" s="214" t="s">
        <v>41</v>
      </c>
      <c r="O115" s="41"/>
      <c r="P115" s="202">
        <f t="shared" si="11"/>
        <v>0</v>
      </c>
      <c r="Q115" s="202">
        <v>0</v>
      </c>
      <c r="R115" s="202">
        <f t="shared" si="12"/>
        <v>0</v>
      </c>
      <c r="S115" s="202">
        <v>0</v>
      </c>
      <c r="T115" s="203">
        <f t="shared" si="13"/>
        <v>0</v>
      </c>
      <c r="AR115" s="23" t="s">
        <v>151</v>
      </c>
      <c r="AT115" s="23" t="s">
        <v>148</v>
      </c>
      <c r="AU115" s="23" t="s">
        <v>77</v>
      </c>
      <c r="AY115" s="23" t="s">
        <v>130</v>
      </c>
      <c r="BE115" s="204">
        <f t="shared" si="14"/>
        <v>0</v>
      </c>
      <c r="BF115" s="204">
        <f t="shared" si="15"/>
        <v>0</v>
      </c>
      <c r="BG115" s="204">
        <f t="shared" si="16"/>
        <v>0</v>
      </c>
      <c r="BH115" s="204">
        <f t="shared" si="17"/>
        <v>0</v>
      </c>
      <c r="BI115" s="204">
        <f t="shared" si="18"/>
        <v>0</v>
      </c>
      <c r="BJ115" s="23" t="s">
        <v>77</v>
      </c>
      <c r="BK115" s="204">
        <f t="shared" si="19"/>
        <v>0</v>
      </c>
      <c r="BL115" s="23" t="s">
        <v>151</v>
      </c>
      <c r="BM115" s="23" t="s">
        <v>222</v>
      </c>
    </row>
    <row r="116" spans="2:65" s="1" customFormat="1" ht="38.25" customHeight="1">
      <c r="B116" s="40"/>
      <c r="C116" s="193" t="s">
        <v>223</v>
      </c>
      <c r="D116" s="193" t="s">
        <v>131</v>
      </c>
      <c r="E116" s="194" t="s">
        <v>224</v>
      </c>
      <c r="F116" s="195" t="s">
        <v>225</v>
      </c>
      <c r="G116" s="196" t="s">
        <v>134</v>
      </c>
      <c r="H116" s="197">
        <v>1</v>
      </c>
      <c r="I116" s="198"/>
      <c r="J116" s="199">
        <f t="shared" si="10"/>
        <v>0</v>
      </c>
      <c r="K116" s="195" t="s">
        <v>135</v>
      </c>
      <c r="L116" s="60"/>
      <c r="M116" s="200" t="s">
        <v>21</v>
      </c>
      <c r="N116" s="201" t="s">
        <v>41</v>
      </c>
      <c r="O116" s="41"/>
      <c r="P116" s="202">
        <f t="shared" si="11"/>
        <v>0</v>
      </c>
      <c r="Q116" s="202">
        <v>0</v>
      </c>
      <c r="R116" s="202">
        <f t="shared" si="12"/>
        <v>0</v>
      </c>
      <c r="S116" s="202">
        <v>0</v>
      </c>
      <c r="T116" s="203">
        <f t="shared" si="13"/>
        <v>0</v>
      </c>
      <c r="AR116" s="23" t="s">
        <v>136</v>
      </c>
      <c r="AT116" s="23" t="s">
        <v>131</v>
      </c>
      <c r="AU116" s="23" t="s">
        <v>77</v>
      </c>
      <c r="AY116" s="23" t="s">
        <v>130</v>
      </c>
      <c r="BE116" s="204">
        <f t="shared" si="14"/>
        <v>0</v>
      </c>
      <c r="BF116" s="204">
        <f t="shared" si="15"/>
        <v>0</v>
      </c>
      <c r="BG116" s="204">
        <f t="shared" si="16"/>
        <v>0</v>
      </c>
      <c r="BH116" s="204">
        <f t="shared" si="17"/>
        <v>0</v>
      </c>
      <c r="BI116" s="204">
        <f t="shared" si="18"/>
        <v>0</v>
      </c>
      <c r="BJ116" s="23" t="s">
        <v>77</v>
      </c>
      <c r="BK116" s="204">
        <f t="shared" si="19"/>
        <v>0</v>
      </c>
      <c r="BL116" s="23" t="s">
        <v>136</v>
      </c>
      <c r="BM116" s="23" t="s">
        <v>226</v>
      </c>
    </row>
    <row r="117" spans="2:65" s="1" customFormat="1" ht="102" customHeight="1">
      <c r="B117" s="40"/>
      <c r="C117" s="193" t="s">
        <v>227</v>
      </c>
      <c r="D117" s="193" t="s">
        <v>131</v>
      </c>
      <c r="E117" s="194" t="s">
        <v>228</v>
      </c>
      <c r="F117" s="195" t="s">
        <v>229</v>
      </c>
      <c r="G117" s="196" t="s">
        <v>230</v>
      </c>
      <c r="H117" s="197">
        <v>12</v>
      </c>
      <c r="I117" s="198"/>
      <c r="J117" s="199">
        <f t="shared" si="10"/>
        <v>0</v>
      </c>
      <c r="K117" s="195" t="s">
        <v>135</v>
      </c>
      <c r="L117" s="60"/>
      <c r="M117" s="200" t="s">
        <v>21</v>
      </c>
      <c r="N117" s="201" t="s">
        <v>41</v>
      </c>
      <c r="O117" s="41"/>
      <c r="P117" s="202">
        <f t="shared" si="11"/>
        <v>0</v>
      </c>
      <c r="Q117" s="202">
        <v>0</v>
      </c>
      <c r="R117" s="202">
        <f t="shared" si="12"/>
        <v>0</v>
      </c>
      <c r="S117" s="202">
        <v>0</v>
      </c>
      <c r="T117" s="203">
        <f t="shared" si="13"/>
        <v>0</v>
      </c>
      <c r="AR117" s="23" t="s">
        <v>136</v>
      </c>
      <c r="AT117" s="23" t="s">
        <v>131</v>
      </c>
      <c r="AU117" s="23" t="s">
        <v>77</v>
      </c>
      <c r="AY117" s="23" t="s">
        <v>130</v>
      </c>
      <c r="BE117" s="204">
        <f t="shared" si="14"/>
        <v>0</v>
      </c>
      <c r="BF117" s="204">
        <f t="shared" si="15"/>
        <v>0</v>
      </c>
      <c r="BG117" s="204">
        <f t="shared" si="16"/>
        <v>0</v>
      </c>
      <c r="BH117" s="204">
        <f t="shared" si="17"/>
        <v>0</v>
      </c>
      <c r="BI117" s="204">
        <f t="shared" si="18"/>
        <v>0</v>
      </c>
      <c r="BJ117" s="23" t="s">
        <v>77</v>
      </c>
      <c r="BK117" s="204">
        <f t="shared" si="19"/>
        <v>0</v>
      </c>
      <c r="BL117" s="23" t="s">
        <v>136</v>
      </c>
      <c r="BM117" s="23" t="s">
        <v>231</v>
      </c>
    </row>
    <row r="118" spans="2:65" s="1" customFormat="1" ht="76.5" customHeight="1">
      <c r="B118" s="40"/>
      <c r="C118" s="193" t="s">
        <v>232</v>
      </c>
      <c r="D118" s="193" t="s">
        <v>131</v>
      </c>
      <c r="E118" s="194" t="s">
        <v>233</v>
      </c>
      <c r="F118" s="195" t="s">
        <v>234</v>
      </c>
      <c r="G118" s="196" t="s">
        <v>230</v>
      </c>
      <c r="H118" s="197">
        <v>12</v>
      </c>
      <c r="I118" s="198"/>
      <c r="J118" s="199">
        <f t="shared" si="10"/>
        <v>0</v>
      </c>
      <c r="K118" s="195" t="s">
        <v>135</v>
      </c>
      <c r="L118" s="60"/>
      <c r="M118" s="200" t="s">
        <v>21</v>
      </c>
      <c r="N118" s="201" t="s">
        <v>41</v>
      </c>
      <c r="O118" s="41"/>
      <c r="P118" s="202">
        <f t="shared" si="11"/>
        <v>0</v>
      </c>
      <c r="Q118" s="202">
        <v>0</v>
      </c>
      <c r="R118" s="202">
        <f t="shared" si="12"/>
        <v>0</v>
      </c>
      <c r="S118" s="202">
        <v>0</v>
      </c>
      <c r="T118" s="203">
        <f t="shared" si="13"/>
        <v>0</v>
      </c>
      <c r="AR118" s="23" t="s">
        <v>136</v>
      </c>
      <c r="AT118" s="23" t="s">
        <v>131</v>
      </c>
      <c r="AU118" s="23" t="s">
        <v>77</v>
      </c>
      <c r="AY118" s="23" t="s">
        <v>130</v>
      </c>
      <c r="BE118" s="204">
        <f t="shared" si="14"/>
        <v>0</v>
      </c>
      <c r="BF118" s="204">
        <f t="shared" si="15"/>
        <v>0</v>
      </c>
      <c r="BG118" s="204">
        <f t="shared" si="16"/>
        <v>0</v>
      </c>
      <c r="BH118" s="204">
        <f t="shared" si="17"/>
        <v>0</v>
      </c>
      <c r="BI118" s="204">
        <f t="shared" si="18"/>
        <v>0</v>
      </c>
      <c r="BJ118" s="23" t="s">
        <v>77</v>
      </c>
      <c r="BK118" s="204">
        <f t="shared" si="19"/>
        <v>0</v>
      </c>
      <c r="BL118" s="23" t="s">
        <v>136</v>
      </c>
      <c r="BM118" s="23" t="s">
        <v>235</v>
      </c>
    </row>
    <row r="119" spans="2:65" s="1" customFormat="1" ht="76.5" customHeight="1">
      <c r="B119" s="40"/>
      <c r="C119" s="193" t="s">
        <v>236</v>
      </c>
      <c r="D119" s="193" t="s">
        <v>131</v>
      </c>
      <c r="E119" s="194" t="s">
        <v>237</v>
      </c>
      <c r="F119" s="195" t="s">
        <v>238</v>
      </c>
      <c r="G119" s="196" t="s">
        <v>230</v>
      </c>
      <c r="H119" s="197">
        <v>12</v>
      </c>
      <c r="I119" s="198"/>
      <c r="J119" s="199">
        <f t="shared" si="10"/>
        <v>0</v>
      </c>
      <c r="K119" s="195" t="s">
        <v>135</v>
      </c>
      <c r="L119" s="60"/>
      <c r="M119" s="200" t="s">
        <v>21</v>
      </c>
      <c r="N119" s="201" t="s">
        <v>41</v>
      </c>
      <c r="O119" s="41"/>
      <c r="P119" s="202">
        <f t="shared" si="11"/>
        <v>0</v>
      </c>
      <c r="Q119" s="202">
        <v>0</v>
      </c>
      <c r="R119" s="202">
        <f t="shared" si="12"/>
        <v>0</v>
      </c>
      <c r="S119" s="202">
        <v>0</v>
      </c>
      <c r="T119" s="203">
        <f t="shared" si="13"/>
        <v>0</v>
      </c>
      <c r="AR119" s="23" t="s">
        <v>136</v>
      </c>
      <c r="AT119" s="23" t="s">
        <v>131</v>
      </c>
      <c r="AU119" s="23" t="s">
        <v>77</v>
      </c>
      <c r="AY119" s="23" t="s">
        <v>130</v>
      </c>
      <c r="BE119" s="204">
        <f t="shared" si="14"/>
        <v>0</v>
      </c>
      <c r="BF119" s="204">
        <f t="shared" si="15"/>
        <v>0</v>
      </c>
      <c r="BG119" s="204">
        <f t="shared" si="16"/>
        <v>0</v>
      </c>
      <c r="BH119" s="204">
        <f t="shared" si="17"/>
        <v>0</v>
      </c>
      <c r="BI119" s="204">
        <f t="shared" si="18"/>
        <v>0</v>
      </c>
      <c r="BJ119" s="23" t="s">
        <v>77</v>
      </c>
      <c r="BK119" s="204">
        <f t="shared" si="19"/>
        <v>0</v>
      </c>
      <c r="BL119" s="23" t="s">
        <v>136</v>
      </c>
      <c r="BM119" s="23" t="s">
        <v>239</v>
      </c>
    </row>
    <row r="120" spans="2:65" s="1" customFormat="1" ht="51" customHeight="1">
      <c r="B120" s="40"/>
      <c r="C120" s="193" t="s">
        <v>240</v>
      </c>
      <c r="D120" s="193" t="s">
        <v>131</v>
      </c>
      <c r="E120" s="194" t="s">
        <v>241</v>
      </c>
      <c r="F120" s="195" t="s">
        <v>242</v>
      </c>
      <c r="G120" s="196" t="s">
        <v>134</v>
      </c>
      <c r="H120" s="197">
        <v>30</v>
      </c>
      <c r="I120" s="198"/>
      <c r="J120" s="199">
        <f t="shared" si="10"/>
        <v>0</v>
      </c>
      <c r="K120" s="195" t="s">
        <v>135</v>
      </c>
      <c r="L120" s="60"/>
      <c r="M120" s="200" t="s">
        <v>21</v>
      </c>
      <c r="N120" s="201" t="s">
        <v>41</v>
      </c>
      <c r="O120" s="41"/>
      <c r="P120" s="202">
        <f t="shared" si="11"/>
        <v>0</v>
      </c>
      <c r="Q120" s="202">
        <v>0</v>
      </c>
      <c r="R120" s="202">
        <f t="shared" si="12"/>
        <v>0</v>
      </c>
      <c r="S120" s="202">
        <v>0</v>
      </c>
      <c r="T120" s="203">
        <f t="shared" si="13"/>
        <v>0</v>
      </c>
      <c r="AR120" s="23" t="s">
        <v>136</v>
      </c>
      <c r="AT120" s="23" t="s">
        <v>131</v>
      </c>
      <c r="AU120" s="23" t="s">
        <v>77</v>
      </c>
      <c r="AY120" s="23" t="s">
        <v>130</v>
      </c>
      <c r="BE120" s="204">
        <f t="shared" si="14"/>
        <v>0</v>
      </c>
      <c r="BF120" s="204">
        <f t="shared" si="15"/>
        <v>0</v>
      </c>
      <c r="BG120" s="204">
        <f t="shared" si="16"/>
        <v>0</v>
      </c>
      <c r="BH120" s="204">
        <f t="shared" si="17"/>
        <v>0</v>
      </c>
      <c r="BI120" s="204">
        <f t="shared" si="18"/>
        <v>0</v>
      </c>
      <c r="BJ120" s="23" t="s">
        <v>77</v>
      </c>
      <c r="BK120" s="204">
        <f t="shared" si="19"/>
        <v>0</v>
      </c>
      <c r="BL120" s="23" t="s">
        <v>136</v>
      </c>
      <c r="BM120" s="23" t="s">
        <v>243</v>
      </c>
    </row>
    <row r="121" spans="2:65" s="1" customFormat="1" ht="51" customHeight="1">
      <c r="B121" s="40"/>
      <c r="C121" s="193" t="s">
        <v>244</v>
      </c>
      <c r="D121" s="193" t="s">
        <v>131</v>
      </c>
      <c r="E121" s="194" t="s">
        <v>245</v>
      </c>
      <c r="F121" s="195" t="s">
        <v>246</v>
      </c>
      <c r="G121" s="196" t="s">
        <v>134</v>
      </c>
      <c r="H121" s="197">
        <v>9</v>
      </c>
      <c r="I121" s="198"/>
      <c r="J121" s="199">
        <f t="shared" si="10"/>
        <v>0</v>
      </c>
      <c r="K121" s="195" t="s">
        <v>135</v>
      </c>
      <c r="L121" s="60"/>
      <c r="M121" s="200" t="s">
        <v>21</v>
      </c>
      <c r="N121" s="201" t="s">
        <v>41</v>
      </c>
      <c r="O121" s="41"/>
      <c r="P121" s="202">
        <f t="shared" si="11"/>
        <v>0</v>
      </c>
      <c r="Q121" s="202">
        <v>0</v>
      </c>
      <c r="R121" s="202">
        <f t="shared" si="12"/>
        <v>0</v>
      </c>
      <c r="S121" s="202">
        <v>0</v>
      </c>
      <c r="T121" s="203">
        <f t="shared" si="13"/>
        <v>0</v>
      </c>
      <c r="AR121" s="23" t="s">
        <v>136</v>
      </c>
      <c r="AT121" s="23" t="s">
        <v>131</v>
      </c>
      <c r="AU121" s="23" t="s">
        <v>77</v>
      </c>
      <c r="AY121" s="23" t="s">
        <v>130</v>
      </c>
      <c r="BE121" s="204">
        <f t="shared" si="14"/>
        <v>0</v>
      </c>
      <c r="BF121" s="204">
        <f t="shared" si="15"/>
        <v>0</v>
      </c>
      <c r="BG121" s="204">
        <f t="shared" si="16"/>
        <v>0</v>
      </c>
      <c r="BH121" s="204">
        <f t="shared" si="17"/>
        <v>0</v>
      </c>
      <c r="BI121" s="204">
        <f t="shared" si="18"/>
        <v>0</v>
      </c>
      <c r="BJ121" s="23" t="s">
        <v>77</v>
      </c>
      <c r="BK121" s="204">
        <f t="shared" si="19"/>
        <v>0</v>
      </c>
      <c r="BL121" s="23" t="s">
        <v>136</v>
      </c>
      <c r="BM121" s="23" t="s">
        <v>247</v>
      </c>
    </row>
    <row r="122" spans="2:65" s="1" customFormat="1" ht="25.5" customHeight="1">
      <c r="B122" s="40"/>
      <c r="C122" s="193" t="s">
        <v>248</v>
      </c>
      <c r="D122" s="193" t="s">
        <v>131</v>
      </c>
      <c r="E122" s="194" t="s">
        <v>249</v>
      </c>
      <c r="F122" s="195" t="s">
        <v>250</v>
      </c>
      <c r="G122" s="196" t="s">
        <v>134</v>
      </c>
      <c r="H122" s="197">
        <v>1</v>
      </c>
      <c r="I122" s="198"/>
      <c r="J122" s="199">
        <f t="shared" si="10"/>
        <v>0</v>
      </c>
      <c r="K122" s="195" t="s">
        <v>135</v>
      </c>
      <c r="L122" s="60"/>
      <c r="M122" s="200" t="s">
        <v>21</v>
      </c>
      <c r="N122" s="201" t="s">
        <v>41</v>
      </c>
      <c r="O122" s="41"/>
      <c r="P122" s="202">
        <f t="shared" si="11"/>
        <v>0</v>
      </c>
      <c r="Q122" s="202">
        <v>0</v>
      </c>
      <c r="R122" s="202">
        <f t="shared" si="12"/>
        <v>0</v>
      </c>
      <c r="S122" s="202">
        <v>0</v>
      </c>
      <c r="T122" s="203">
        <f t="shared" si="13"/>
        <v>0</v>
      </c>
      <c r="AR122" s="23" t="s">
        <v>136</v>
      </c>
      <c r="AT122" s="23" t="s">
        <v>131</v>
      </c>
      <c r="AU122" s="23" t="s">
        <v>77</v>
      </c>
      <c r="AY122" s="23" t="s">
        <v>130</v>
      </c>
      <c r="BE122" s="204">
        <f t="shared" si="14"/>
        <v>0</v>
      </c>
      <c r="BF122" s="204">
        <f t="shared" si="15"/>
        <v>0</v>
      </c>
      <c r="BG122" s="204">
        <f t="shared" si="16"/>
        <v>0</v>
      </c>
      <c r="BH122" s="204">
        <f t="shared" si="17"/>
        <v>0</v>
      </c>
      <c r="BI122" s="204">
        <f t="shared" si="18"/>
        <v>0</v>
      </c>
      <c r="BJ122" s="23" t="s">
        <v>77</v>
      </c>
      <c r="BK122" s="204">
        <f t="shared" si="19"/>
        <v>0</v>
      </c>
      <c r="BL122" s="23" t="s">
        <v>136</v>
      </c>
      <c r="BM122" s="23" t="s">
        <v>251</v>
      </c>
    </row>
    <row r="123" spans="2:65" s="1" customFormat="1" ht="16.5" customHeight="1">
      <c r="B123" s="40"/>
      <c r="C123" s="193" t="s">
        <v>252</v>
      </c>
      <c r="D123" s="193" t="s">
        <v>131</v>
      </c>
      <c r="E123" s="194" t="s">
        <v>253</v>
      </c>
      <c r="F123" s="195" t="s">
        <v>254</v>
      </c>
      <c r="G123" s="196" t="s">
        <v>134</v>
      </c>
      <c r="H123" s="197">
        <v>1</v>
      </c>
      <c r="I123" s="198"/>
      <c r="J123" s="199">
        <f t="shared" si="10"/>
        <v>0</v>
      </c>
      <c r="K123" s="195" t="s">
        <v>135</v>
      </c>
      <c r="L123" s="60"/>
      <c r="M123" s="200" t="s">
        <v>21</v>
      </c>
      <c r="N123" s="201" t="s">
        <v>41</v>
      </c>
      <c r="O123" s="41"/>
      <c r="P123" s="202">
        <f t="shared" si="11"/>
        <v>0</v>
      </c>
      <c r="Q123" s="202">
        <v>0</v>
      </c>
      <c r="R123" s="202">
        <f t="shared" si="12"/>
        <v>0</v>
      </c>
      <c r="S123" s="202">
        <v>0</v>
      </c>
      <c r="T123" s="203">
        <f t="shared" si="13"/>
        <v>0</v>
      </c>
      <c r="AR123" s="23" t="s">
        <v>136</v>
      </c>
      <c r="AT123" s="23" t="s">
        <v>131</v>
      </c>
      <c r="AU123" s="23" t="s">
        <v>77</v>
      </c>
      <c r="AY123" s="23" t="s">
        <v>130</v>
      </c>
      <c r="BE123" s="204">
        <f t="shared" si="14"/>
        <v>0</v>
      </c>
      <c r="BF123" s="204">
        <f t="shared" si="15"/>
        <v>0</v>
      </c>
      <c r="BG123" s="204">
        <f t="shared" si="16"/>
        <v>0</v>
      </c>
      <c r="BH123" s="204">
        <f t="shared" si="17"/>
        <v>0</v>
      </c>
      <c r="BI123" s="204">
        <f t="shared" si="18"/>
        <v>0</v>
      </c>
      <c r="BJ123" s="23" t="s">
        <v>77</v>
      </c>
      <c r="BK123" s="204">
        <f t="shared" si="19"/>
        <v>0</v>
      </c>
      <c r="BL123" s="23" t="s">
        <v>136</v>
      </c>
      <c r="BM123" s="23" t="s">
        <v>255</v>
      </c>
    </row>
    <row r="124" spans="2:65" s="1" customFormat="1" ht="25.5" customHeight="1">
      <c r="B124" s="40"/>
      <c r="C124" s="193" t="s">
        <v>256</v>
      </c>
      <c r="D124" s="193" t="s">
        <v>131</v>
      </c>
      <c r="E124" s="194" t="s">
        <v>257</v>
      </c>
      <c r="F124" s="195" t="s">
        <v>258</v>
      </c>
      <c r="G124" s="196" t="s">
        <v>134</v>
      </c>
      <c r="H124" s="197">
        <v>1</v>
      </c>
      <c r="I124" s="198"/>
      <c r="J124" s="199">
        <f t="shared" si="10"/>
        <v>0</v>
      </c>
      <c r="K124" s="195" t="s">
        <v>135</v>
      </c>
      <c r="L124" s="60"/>
      <c r="M124" s="200" t="s">
        <v>21</v>
      </c>
      <c r="N124" s="201" t="s">
        <v>41</v>
      </c>
      <c r="O124" s="41"/>
      <c r="P124" s="202">
        <f t="shared" si="11"/>
        <v>0</v>
      </c>
      <c r="Q124" s="202">
        <v>0</v>
      </c>
      <c r="R124" s="202">
        <f t="shared" si="12"/>
        <v>0</v>
      </c>
      <c r="S124" s="202">
        <v>0</v>
      </c>
      <c r="T124" s="203">
        <f t="shared" si="13"/>
        <v>0</v>
      </c>
      <c r="AR124" s="23" t="s">
        <v>136</v>
      </c>
      <c r="AT124" s="23" t="s">
        <v>131</v>
      </c>
      <c r="AU124" s="23" t="s">
        <v>77</v>
      </c>
      <c r="AY124" s="23" t="s">
        <v>130</v>
      </c>
      <c r="BE124" s="204">
        <f t="shared" si="14"/>
        <v>0</v>
      </c>
      <c r="BF124" s="204">
        <f t="shared" si="15"/>
        <v>0</v>
      </c>
      <c r="BG124" s="204">
        <f t="shared" si="16"/>
        <v>0</v>
      </c>
      <c r="BH124" s="204">
        <f t="shared" si="17"/>
        <v>0</v>
      </c>
      <c r="BI124" s="204">
        <f t="shared" si="18"/>
        <v>0</v>
      </c>
      <c r="BJ124" s="23" t="s">
        <v>77</v>
      </c>
      <c r="BK124" s="204">
        <f t="shared" si="19"/>
        <v>0</v>
      </c>
      <c r="BL124" s="23" t="s">
        <v>136</v>
      </c>
      <c r="BM124" s="23" t="s">
        <v>259</v>
      </c>
    </row>
    <row r="125" spans="2:65" s="1" customFormat="1" ht="25.5" customHeight="1">
      <c r="B125" s="40"/>
      <c r="C125" s="193" t="s">
        <v>260</v>
      </c>
      <c r="D125" s="193" t="s">
        <v>131</v>
      </c>
      <c r="E125" s="194" t="s">
        <v>261</v>
      </c>
      <c r="F125" s="195" t="s">
        <v>262</v>
      </c>
      <c r="G125" s="196" t="s">
        <v>134</v>
      </c>
      <c r="H125" s="197">
        <v>1</v>
      </c>
      <c r="I125" s="198"/>
      <c r="J125" s="199">
        <f t="shared" si="10"/>
        <v>0</v>
      </c>
      <c r="K125" s="195" t="s">
        <v>135</v>
      </c>
      <c r="L125" s="60"/>
      <c r="M125" s="200" t="s">
        <v>21</v>
      </c>
      <c r="N125" s="201" t="s">
        <v>41</v>
      </c>
      <c r="O125" s="41"/>
      <c r="P125" s="202">
        <f t="shared" si="11"/>
        <v>0</v>
      </c>
      <c r="Q125" s="202">
        <v>0</v>
      </c>
      <c r="R125" s="202">
        <f t="shared" si="12"/>
        <v>0</v>
      </c>
      <c r="S125" s="202">
        <v>0</v>
      </c>
      <c r="T125" s="203">
        <f t="shared" si="13"/>
        <v>0</v>
      </c>
      <c r="AR125" s="23" t="s">
        <v>136</v>
      </c>
      <c r="AT125" s="23" t="s">
        <v>131</v>
      </c>
      <c r="AU125" s="23" t="s">
        <v>77</v>
      </c>
      <c r="AY125" s="23" t="s">
        <v>130</v>
      </c>
      <c r="BE125" s="204">
        <f t="shared" si="14"/>
        <v>0</v>
      </c>
      <c r="BF125" s="204">
        <f t="shared" si="15"/>
        <v>0</v>
      </c>
      <c r="BG125" s="204">
        <f t="shared" si="16"/>
        <v>0</v>
      </c>
      <c r="BH125" s="204">
        <f t="shared" si="17"/>
        <v>0</v>
      </c>
      <c r="BI125" s="204">
        <f t="shared" si="18"/>
        <v>0</v>
      </c>
      <c r="BJ125" s="23" t="s">
        <v>77</v>
      </c>
      <c r="BK125" s="204">
        <f t="shared" si="19"/>
        <v>0</v>
      </c>
      <c r="BL125" s="23" t="s">
        <v>136</v>
      </c>
      <c r="BM125" s="23" t="s">
        <v>263</v>
      </c>
    </row>
    <row r="126" spans="2:65" s="1" customFormat="1" ht="25.5" customHeight="1">
      <c r="B126" s="40"/>
      <c r="C126" s="193" t="s">
        <v>264</v>
      </c>
      <c r="D126" s="193" t="s">
        <v>131</v>
      </c>
      <c r="E126" s="194" t="s">
        <v>265</v>
      </c>
      <c r="F126" s="195" t="s">
        <v>266</v>
      </c>
      <c r="G126" s="196" t="s">
        <v>267</v>
      </c>
      <c r="H126" s="197">
        <v>1050</v>
      </c>
      <c r="I126" s="198"/>
      <c r="J126" s="199">
        <f t="shared" si="10"/>
        <v>0</v>
      </c>
      <c r="K126" s="195" t="s">
        <v>135</v>
      </c>
      <c r="L126" s="60"/>
      <c r="M126" s="200" t="s">
        <v>21</v>
      </c>
      <c r="N126" s="201" t="s">
        <v>41</v>
      </c>
      <c r="O126" s="41"/>
      <c r="P126" s="202">
        <f t="shared" si="11"/>
        <v>0</v>
      </c>
      <c r="Q126" s="202">
        <v>0</v>
      </c>
      <c r="R126" s="202">
        <f t="shared" si="12"/>
        <v>0</v>
      </c>
      <c r="S126" s="202">
        <v>0</v>
      </c>
      <c r="T126" s="203">
        <f t="shared" si="13"/>
        <v>0</v>
      </c>
      <c r="AR126" s="23" t="s">
        <v>136</v>
      </c>
      <c r="AT126" s="23" t="s">
        <v>131</v>
      </c>
      <c r="AU126" s="23" t="s">
        <v>77</v>
      </c>
      <c r="AY126" s="23" t="s">
        <v>130</v>
      </c>
      <c r="BE126" s="204">
        <f t="shared" si="14"/>
        <v>0</v>
      </c>
      <c r="BF126" s="204">
        <f t="shared" si="15"/>
        <v>0</v>
      </c>
      <c r="BG126" s="204">
        <f t="shared" si="16"/>
        <v>0</v>
      </c>
      <c r="BH126" s="204">
        <f t="shared" si="17"/>
        <v>0</v>
      </c>
      <c r="BI126" s="204">
        <f t="shared" si="18"/>
        <v>0</v>
      </c>
      <c r="BJ126" s="23" t="s">
        <v>77</v>
      </c>
      <c r="BK126" s="204">
        <f t="shared" si="19"/>
        <v>0</v>
      </c>
      <c r="BL126" s="23" t="s">
        <v>136</v>
      </c>
      <c r="BM126" s="23" t="s">
        <v>268</v>
      </c>
    </row>
    <row r="127" spans="2:65" s="1" customFormat="1" ht="25.5" customHeight="1">
      <c r="B127" s="40"/>
      <c r="C127" s="193" t="s">
        <v>269</v>
      </c>
      <c r="D127" s="193" t="s">
        <v>131</v>
      </c>
      <c r="E127" s="194" t="s">
        <v>270</v>
      </c>
      <c r="F127" s="195" t="s">
        <v>271</v>
      </c>
      <c r="G127" s="196" t="s">
        <v>267</v>
      </c>
      <c r="H127" s="197">
        <v>400</v>
      </c>
      <c r="I127" s="198"/>
      <c r="J127" s="199">
        <f t="shared" si="10"/>
        <v>0</v>
      </c>
      <c r="K127" s="195" t="s">
        <v>135</v>
      </c>
      <c r="L127" s="60"/>
      <c r="M127" s="200" t="s">
        <v>21</v>
      </c>
      <c r="N127" s="201" t="s">
        <v>41</v>
      </c>
      <c r="O127" s="41"/>
      <c r="P127" s="202">
        <f t="shared" si="11"/>
        <v>0</v>
      </c>
      <c r="Q127" s="202">
        <v>0</v>
      </c>
      <c r="R127" s="202">
        <f t="shared" si="12"/>
        <v>0</v>
      </c>
      <c r="S127" s="202">
        <v>0</v>
      </c>
      <c r="T127" s="203">
        <f t="shared" si="13"/>
        <v>0</v>
      </c>
      <c r="AR127" s="23" t="s">
        <v>136</v>
      </c>
      <c r="AT127" s="23" t="s">
        <v>131</v>
      </c>
      <c r="AU127" s="23" t="s">
        <v>77</v>
      </c>
      <c r="AY127" s="23" t="s">
        <v>130</v>
      </c>
      <c r="BE127" s="204">
        <f t="shared" si="14"/>
        <v>0</v>
      </c>
      <c r="BF127" s="204">
        <f t="shared" si="15"/>
        <v>0</v>
      </c>
      <c r="BG127" s="204">
        <f t="shared" si="16"/>
        <v>0</v>
      </c>
      <c r="BH127" s="204">
        <f t="shared" si="17"/>
        <v>0</v>
      </c>
      <c r="BI127" s="204">
        <f t="shared" si="18"/>
        <v>0</v>
      </c>
      <c r="BJ127" s="23" t="s">
        <v>77</v>
      </c>
      <c r="BK127" s="204">
        <f t="shared" si="19"/>
        <v>0</v>
      </c>
      <c r="BL127" s="23" t="s">
        <v>136</v>
      </c>
      <c r="BM127" s="23" t="s">
        <v>272</v>
      </c>
    </row>
    <row r="128" spans="2:65" s="1" customFormat="1" ht="25.5" customHeight="1">
      <c r="B128" s="40"/>
      <c r="C128" s="193" t="s">
        <v>273</v>
      </c>
      <c r="D128" s="193" t="s">
        <v>131</v>
      </c>
      <c r="E128" s="194" t="s">
        <v>274</v>
      </c>
      <c r="F128" s="195" t="s">
        <v>275</v>
      </c>
      <c r="G128" s="196" t="s">
        <v>267</v>
      </c>
      <c r="H128" s="197">
        <v>500</v>
      </c>
      <c r="I128" s="198"/>
      <c r="J128" s="199">
        <f t="shared" si="10"/>
        <v>0</v>
      </c>
      <c r="K128" s="195" t="s">
        <v>135</v>
      </c>
      <c r="L128" s="60"/>
      <c r="M128" s="200" t="s">
        <v>21</v>
      </c>
      <c r="N128" s="201" t="s">
        <v>41</v>
      </c>
      <c r="O128" s="41"/>
      <c r="P128" s="202">
        <f t="shared" si="11"/>
        <v>0</v>
      </c>
      <c r="Q128" s="202">
        <v>0</v>
      </c>
      <c r="R128" s="202">
        <f t="shared" si="12"/>
        <v>0</v>
      </c>
      <c r="S128" s="202">
        <v>0</v>
      </c>
      <c r="T128" s="203">
        <f t="shared" si="13"/>
        <v>0</v>
      </c>
      <c r="AR128" s="23" t="s">
        <v>136</v>
      </c>
      <c r="AT128" s="23" t="s">
        <v>131</v>
      </c>
      <c r="AU128" s="23" t="s">
        <v>77</v>
      </c>
      <c r="AY128" s="23" t="s">
        <v>130</v>
      </c>
      <c r="BE128" s="204">
        <f t="shared" si="14"/>
        <v>0</v>
      </c>
      <c r="BF128" s="204">
        <f t="shared" si="15"/>
        <v>0</v>
      </c>
      <c r="BG128" s="204">
        <f t="shared" si="16"/>
        <v>0</v>
      </c>
      <c r="BH128" s="204">
        <f t="shared" si="17"/>
        <v>0</v>
      </c>
      <c r="BI128" s="204">
        <f t="shared" si="18"/>
        <v>0</v>
      </c>
      <c r="BJ128" s="23" t="s">
        <v>77</v>
      </c>
      <c r="BK128" s="204">
        <f t="shared" si="19"/>
        <v>0</v>
      </c>
      <c r="BL128" s="23" t="s">
        <v>136</v>
      </c>
      <c r="BM128" s="23" t="s">
        <v>276</v>
      </c>
    </row>
    <row r="129" spans="2:65" s="1" customFormat="1" ht="25.5" customHeight="1">
      <c r="B129" s="40"/>
      <c r="C129" s="193" t="s">
        <v>277</v>
      </c>
      <c r="D129" s="193" t="s">
        <v>131</v>
      </c>
      <c r="E129" s="194" t="s">
        <v>278</v>
      </c>
      <c r="F129" s="195" t="s">
        <v>279</v>
      </c>
      <c r="G129" s="196" t="s">
        <v>267</v>
      </c>
      <c r="H129" s="197">
        <v>300</v>
      </c>
      <c r="I129" s="198"/>
      <c r="J129" s="199">
        <f t="shared" si="10"/>
        <v>0</v>
      </c>
      <c r="K129" s="195" t="s">
        <v>135</v>
      </c>
      <c r="L129" s="60"/>
      <c r="M129" s="200" t="s">
        <v>21</v>
      </c>
      <c r="N129" s="201" t="s">
        <v>41</v>
      </c>
      <c r="O129" s="41"/>
      <c r="P129" s="202">
        <f t="shared" si="11"/>
        <v>0</v>
      </c>
      <c r="Q129" s="202">
        <v>0</v>
      </c>
      <c r="R129" s="202">
        <f t="shared" si="12"/>
        <v>0</v>
      </c>
      <c r="S129" s="202">
        <v>0</v>
      </c>
      <c r="T129" s="203">
        <f t="shared" si="13"/>
        <v>0</v>
      </c>
      <c r="AR129" s="23" t="s">
        <v>136</v>
      </c>
      <c r="AT129" s="23" t="s">
        <v>131</v>
      </c>
      <c r="AU129" s="23" t="s">
        <v>77</v>
      </c>
      <c r="AY129" s="23" t="s">
        <v>130</v>
      </c>
      <c r="BE129" s="204">
        <f t="shared" si="14"/>
        <v>0</v>
      </c>
      <c r="BF129" s="204">
        <f t="shared" si="15"/>
        <v>0</v>
      </c>
      <c r="BG129" s="204">
        <f t="shared" si="16"/>
        <v>0</v>
      </c>
      <c r="BH129" s="204">
        <f t="shared" si="17"/>
        <v>0</v>
      </c>
      <c r="BI129" s="204">
        <f t="shared" si="18"/>
        <v>0</v>
      </c>
      <c r="BJ129" s="23" t="s">
        <v>77</v>
      </c>
      <c r="BK129" s="204">
        <f t="shared" si="19"/>
        <v>0</v>
      </c>
      <c r="BL129" s="23" t="s">
        <v>136</v>
      </c>
      <c r="BM129" s="23" t="s">
        <v>280</v>
      </c>
    </row>
    <row r="130" spans="2:65" s="1" customFormat="1" ht="51" customHeight="1">
      <c r="B130" s="40"/>
      <c r="C130" s="193" t="s">
        <v>281</v>
      </c>
      <c r="D130" s="193" t="s">
        <v>131</v>
      </c>
      <c r="E130" s="194" t="s">
        <v>282</v>
      </c>
      <c r="F130" s="195" t="s">
        <v>283</v>
      </c>
      <c r="G130" s="196" t="s">
        <v>134</v>
      </c>
      <c r="H130" s="197">
        <v>100</v>
      </c>
      <c r="I130" s="198"/>
      <c r="J130" s="199">
        <f t="shared" si="10"/>
        <v>0</v>
      </c>
      <c r="K130" s="195" t="s">
        <v>135</v>
      </c>
      <c r="L130" s="60"/>
      <c r="M130" s="200" t="s">
        <v>21</v>
      </c>
      <c r="N130" s="201" t="s">
        <v>41</v>
      </c>
      <c r="O130" s="41"/>
      <c r="P130" s="202">
        <f t="shared" si="11"/>
        <v>0</v>
      </c>
      <c r="Q130" s="202">
        <v>0</v>
      </c>
      <c r="R130" s="202">
        <f t="shared" si="12"/>
        <v>0</v>
      </c>
      <c r="S130" s="202">
        <v>0</v>
      </c>
      <c r="T130" s="203">
        <f t="shared" si="13"/>
        <v>0</v>
      </c>
      <c r="AR130" s="23" t="s">
        <v>136</v>
      </c>
      <c r="AT130" s="23" t="s">
        <v>131</v>
      </c>
      <c r="AU130" s="23" t="s">
        <v>77</v>
      </c>
      <c r="AY130" s="23" t="s">
        <v>130</v>
      </c>
      <c r="BE130" s="204">
        <f t="shared" si="14"/>
        <v>0</v>
      </c>
      <c r="BF130" s="204">
        <f t="shared" si="15"/>
        <v>0</v>
      </c>
      <c r="BG130" s="204">
        <f t="shared" si="16"/>
        <v>0</v>
      </c>
      <c r="BH130" s="204">
        <f t="shared" si="17"/>
        <v>0</v>
      </c>
      <c r="BI130" s="204">
        <f t="shared" si="18"/>
        <v>0</v>
      </c>
      <c r="BJ130" s="23" t="s">
        <v>77</v>
      </c>
      <c r="BK130" s="204">
        <f t="shared" si="19"/>
        <v>0</v>
      </c>
      <c r="BL130" s="23" t="s">
        <v>136</v>
      </c>
      <c r="BM130" s="23" t="s">
        <v>284</v>
      </c>
    </row>
    <row r="131" spans="2:65" s="1" customFormat="1" ht="51" customHeight="1">
      <c r="B131" s="40"/>
      <c r="C131" s="193" t="s">
        <v>285</v>
      </c>
      <c r="D131" s="193" t="s">
        <v>131</v>
      </c>
      <c r="E131" s="194" t="s">
        <v>286</v>
      </c>
      <c r="F131" s="195" t="s">
        <v>287</v>
      </c>
      <c r="G131" s="196" t="s">
        <v>134</v>
      </c>
      <c r="H131" s="197">
        <v>10</v>
      </c>
      <c r="I131" s="198"/>
      <c r="J131" s="199">
        <f t="shared" si="10"/>
        <v>0</v>
      </c>
      <c r="K131" s="195" t="s">
        <v>135</v>
      </c>
      <c r="L131" s="60"/>
      <c r="M131" s="200" t="s">
        <v>21</v>
      </c>
      <c r="N131" s="201" t="s">
        <v>41</v>
      </c>
      <c r="O131" s="41"/>
      <c r="P131" s="202">
        <f t="shared" si="11"/>
        <v>0</v>
      </c>
      <c r="Q131" s="202">
        <v>0</v>
      </c>
      <c r="R131" s="202">
        <f t="shared" si="12"/>
        <v>0</v>
      </c>
      <c r="S131" s="202">
        <v>0</v>
      </c>
      <c r="T131" s="203">
        <f t="shared" si="13"/>
        <v>0</v>
      </c>
      <c r="AR131" s="23" t="s">
        <v>136</v>
      </c>
      <c r="AT131" s="23" t="s">
        <v>131</v>
      </c>
      <c r="AU131" s="23" t="s">
        <v>77</v>
      </c>
      <c r="AY131" s="23" t="s">
        <v>130</v>
      </c>
      <c r="BE131" s="204">
        <f t="shared" si="14"/>
        <v>0</v>
      </c>
      <c r="BF131" s="204">
        <f t="shared" si="15"/>
        <v>0</v>
      </c>
      <c r="BG131" s="204">
        <f t="shared" si="16"/>
        <v>0</v>
      </c>
      <c r="BH131" s="204">
        <f t="shared" si="17"/>
        <v>0</v>
      </c>
      <c r="BI131" s="204">
        <f t="shared" si="18"/>
        <v>0</v>
      </c>
      <c r="BJ131" s="23" t="s">
        <v>77</v>
      </c>
      <c r="BK131" s="204">
        <f t="shared" si="19"/>
        <v>0</v>
      </c>
      <c r="BL131" s="23" t="s">
        <v>136</v>
      </c>
      <c r="BM131" s="23" t="s">
        <v>288</v>
      </c>
    </row>
    <row r="132" spans="2:65" s="1" customFormat="1" ht="51" customHeight="1">
      <c r="B132" s="40"/>
      <c r="C132" s="193" t="s">
        <v>289</v>
      </c>
      <c r="D132" s="193" t="s">
        <v>131</v>
      </c>
      <c r="E132" s="194" t="s">
        <v>290</v>
      </c>
      <c r="F132" s="195" t="s">
        <v>291</v>
      </c>
      <c r="G132" s="196" t="s">
        <v>134</v>
      </c>
      <c r="H132" s="197">
        <v>18</v>
      </c>
      <c r="I132" s="198"/>
      <c r="J132" s="199">
        <f t="shared" si="10"/>
        <v>0</v>
      </c>
      <c r="K132" s="195" t="s">
        <v>135</v>
      </c>
      <c r="L132" s="60"/>
      <c r="M132" s="200" t="s">
        <v>21</v>
      </c>
      <c r="N132" s="201" t="s">
        <v>41</v>
      </c>
      <c r="O132" s="41"/>
      <c r="P132" s="202">
        <f t="shared" si="11"/>
        <v>0</v>
      </c>
      <c r="Q132" s="202">
        <v>0</v>
      </c>
      <c r="R132" s="202">
        <f t="shared" si="12"/>
        <v>0</v>
      </c>
      <c r="S132" s="202">
        <v>0</v>
      </c>
      <c r="T132" s="203">
        <f t="shared" si="13"/>
        <v>0</v>
      </c>
      <c r="AR132" s="23" t="s">
        <v>136</v>
      </c>
      <c r="AT132" s="23" t="s">
        <v>131</v>
      </c>
      <c r="AU132" s="23" t="s">
        <v>77</v>
      </c>
      <c r="AY132" s="23" t="s">
        <v>130</v>
      </c>
      <c r="BE132" s="204">
        <f t="shared" si="14"/>
        <v>0</v>
      </c>
      <c r="BF132" s="204">
        <f t="shared" si="15"/>
        <v>0</v>
      </c>
      <c r="BG132" s="204">
        <f t="shared" si="16"/>
        <v>0</v>
      </c>
      <c r="BH132" s="204">
        <f t="shared" si="17"/>
        <v>0</v>
      </c>
      <c r="BI132" s="204">
        <f t="shared" si="18"/>
        <v>0</v>
      </c>
      <c r="BJ132" s="23" t="s">
        <v>77</v>
      </c>
      <c r="BK132" s="204">
        <f t="shared" si="19"/>
        <v>0</v>
      </c>
      <c r="BL132" s="23" t="s">
        <v>136</v>
      </c>
      <c r="BM132" s="23" t="s">
        <v>292</v>
      </c>
    </row>
    <row r="133" spans="2:65" s="1" customFormat="1" ht="51" customHeight="1">
      <c r="B133" s="40"/>
      <c r="C133" s="193" t="s">
        <v>293</v>
      </c>
      <c r="D133" s="193" t="s">
        <v>131</v>
      </c>
      <c r="E133" s="194" t="s">
        <v>294</v>
      </c>
      <c r="F133" s="195" t="s">
        <v>295</v>
      </c>
      <c r="G133" s="196" t="s">
        <v>134</v>
      </c>
      <c r="H133" s="197">
        <v>18</v>
      </c>
      <c r="I133" s="198"/>
      <c r="J133" s="199">
        <f t="shared" si="10"/>
        <v>0</v>
      </c>
      <c r="K133" s="195" t="s">
        <v>135</v>
      </c>
      <c r="L133" s="60"/>
      <c r="M133" s="200" t="s">
        <v>21</v>
      </c>
      <c r="N133" s="201" t="s">
        <v>41</v>
      </c>
      <c r="O133" s="41"/>
      <c r="P133" s="202">
        <f t="shared" si="11"/>
        <v>0</v>
      </c>
      <c r="Q133" s="202">
        <v>0</v>
      </c>
      <c r="R133" s="202">
        <f t="shared" si="12"/>
        <v>0</v>
      </c>
      <c r="S133" s="202">
        <v>0</v>
      </c>
      <c r="T133" s="203">
        <f t="shared" si="13"/>
        <v>0</v>
      </c>
      <c r="AR133" s="23" t="s">
        <v>136</v>
      </c>
      <c r="AT133" s="23" t="s">
        <v>131</v>
      </c>
      <c r="AU133" s="23" t="s">
        <v>77</v>
      </c>
      <c r="AY133" s="23" t="s">
        <v>130</v>
      </c>
      <c r="BE133" s="204">
        <f t="shared" si="14"/>
        <v>0</v>
      </c>
      <c r="BF133" s="204">
        <f t="shared" si="15"/>
        <v>0</v>
      </c>
      <c r="BG133" s="204">
        <f t="shared" si="16"/>
        <v>0</v>
      </c>
      <c r="BH133" s="204">
        <f t="shared" si="17"/>
        <v>0</v>
      </c>
      <c r="BI133" s="204">
        <f t="shared" si="18"/>
        <v>0</v>
      </c>
      <c r="BJ133" s="23" t="s">
        <v>77</v>
      </c>
      <c r="BK133" s="204">
        <f t="shared" si="19"/>
        <v>0</v>
      </c>
      <c r="BL133" s="23" t="s">
        <v>136</v>
      </c>
      <c r="BM133" s="23" t="s">
        <v>296</v>
      </c>
    </row>
    <row r="134" spans="2:65" s="1" customFormat="1" ht="76.5" customHeight="1">
      <c r="B134" s="40"/>
      <c r="C134" s="193" t="s">
        <v>297</v>
      </c>
      <c r="D134" s="193" t="s">
        <v>131</v>
      </c>
      <c r="E134" s="194" t="s">
        <v>298</v>
      </c>
      <c r="F134" s="195" t="s">
        <v>299</v>
      </c>
      <c r="G134" s="196" t="s">
        <v>267</v>
      </c>
      <c r="H134" s="197">
        <v>1050</v>
      </c>
      <c r="I134" s="198"/>
      <c r="J134" s="199">
        <f t="shared" si="10"/>
        <v>0</v>
      </c>
      <c r="K134" s="195" t="s">
        <v>135</v>
      </c>
      <c r="L134" s="60"/>
      <c r="M134" s="200" t="s">
        <v>21</v>
      </c>
      <c r="N134" s="201" t="s">
        <v>41</v>
      </c>
      <c r="O134" s="41"/>
      <c r="P134" s="202">
        <f t="shared" si="11"/>
        <v>0</v>
      </c>
      <c r="Q134" s="202">
        <v>0</v>
      </c>
      <c r="R134" s="202">
        <f t="shared" si="12"/>
        <v>0</v>
      </c>
      <c r="S134" s="202">
        <v>0</v>
      </c>
      <c r="T134" s="203">
        <f t="shared" si="13"/>
        <v>0</v>
      </c>
      <c r="AR134" s="23" t="s">
        <v>136</v>
      </c>
      <c r="AT134" s="23" t="s">
        <v>131</v>
      </c>
      <c r="AU134" s="23" t="s">
        <v>77</v>
      </c>
      <c r="AY134" s="23" t="s">
        <v>130</v>
      </c>
      <c r="BE134" s="204">
        <f t="shared" si="14"/>
        <v>0</v>
      </c>
      <c r="BF134" s="204">
        <f t="shared" si="15"/>
        <v>0</v>
      </c>
      <c r="BG134" s="204">
        <f t="shared" si="16"/>
        <v>0</v>
      </c>
      <c r="BH134" s="204">
        <f t="shared" si="17"/>
        <v>0</v>
      </c>
      <c r="BI134" s="204">
        <f t="shared" si="18"/>
        <v>0</v>
      </c>
      <c r="BJ134" s="23" t="s">
        <v>77</v>
      </c>
      <c r="BK134" s="204">
        <f t="shared" si="19"/>
        <v>0</v>
      </c>
      <c r="BL134" s="23" t="s">
        <v>136</v>
      </c>
      <c r="BM134" s="23" t="s">
        <v>300</v>
      </c>
    </row>
    <row r="135" spans="2:65" s="1" customFormat="1" ht="25.5" customHeight="1">
      <c r="B135" s="40"/>
      <c r="C135" s="205" t="s">
        <v>301</v>
      </c>
      <c r="D135" s="205" t="s">
        <v>148</v>
      </c>
      <c r="E135" s="206" t="s">
        <v>302</v>
      </c>
      <c r="F135" s="207" t="s">
        <v>303</v>
      </c>
      <c r="G135" s="208" t="s">
        <v>267</v>
      </c>
      <c r="H135" s="209">
        <v>1050</v>
      </c>
      <c r="I135" s="210"/>
      <c r="J135" s="211">
        <f t="shared" si="10"/>
        <v>0</v>
      </c>
      <c r="K135" s="207" t="s">
        <v>135</v>
      </c>
      <c r="L135" s="212"/>
      <c r="M135" s="213" t="s">
        <v>21</v>
      </c>
      <c r="N135" s="214" t="s">
        <v>41</v>
      </c>
      <c r="O135" s="41"/>
      <c r="P135" s="202">
        <f t="shared" si="11"/>
        <v>0</v>
      </c>
      <c r="Q135" s="202">
        <v>0</v>
      </c>
      <c r="R135" s="202">
        <f t="shared" si="12"/>
        <v>0</v>
      </c>
      <c r="S135" s="202">
        <v>0</v>
      </c>
      <c r="T135" s="203">
        <f t="shared" si="13"/>
        <v>0</v>
      </c>
      <c r="AR135" s="23" t="s">
        <v>151</v>
      </c>
      <c r="AT135" s="23" t="s">
        <v>148</v>
      </c>
      <c r="AU135" s="23" t="s">
        <v>77</v>
      </c>
      <c r="AY135" s="23" t="s">
        <v>130</v>
      </c>
      <c r="BE135" s="204">
        <f t="shared" si="14"/>
        <v>0</v>
      </c>
      <c r="BF135" s="204">
        <f t="shared" si="15"/>
        <v>0</v>
      </c>
      <c r="BG135" s="204">
        <f t="shared" si="16"/>
        <v>0</v>
      </c>
      <c r="BH135" s="204">
        <f t="shared" si="17"/>
        <v>0</v>
      </c>
      <c r="BI135" s="204">
        <f t="shared" si="18"/>
        <v>0</v>
      </c>
      <c r="BJ135" s="23" t="s">
        <v>77</v>
      </c>
      <c r="BK135" s="204">
        <f t="shared" si="19"/>
        <v>0</v>
      </c>
      <c r="BL135" s="23" t="s">
        <v>151</v>
      </c>
      <c r="BM135" s="23" t="s">
        <v>304</v>
      </c>
    </row>
    <row r="136" spans="2:65" s="1" customFormat="1" ht="25.5" customHeight="1">
      <c r="B136" s="40"/>
      <c r="C136" s="205" t="s">
        <v>305</v>
      </c>
      <c r="D136" s="205" t="s">
        <v>148</v>
      </c>
      <c r="E136" s="206" t="s">
        <v>306</v>
      </c>
      <c r="F136" s="207" t="s">
        <v>307</v>
      </c>
      <c r="G136" s="208" t="s">
        <v>267</v>
      </c>
      <c r="H136" s="209">
        <v>500</v>
      </c>
      <c r="I136" s="210"/>
      <c r="J136" s="211">
        <f t="shared" ref="J136:J167" si="20">ROUND(I136*H136,2)</f>
        <v>0</v>
      </c>
      <c r="K136" s="207" t="s">
        <v>135</v>
      </c>
      <c r="L136" s="212"/>
      <c r="M136" s="213" t="s">
        <v>21</v>
      </c>
      <c r="N136" s="214" t="s">
        <v>41</v>
      </c>
      <c r="O136" s="41"/>
      <c r="P136" s="202">
        <f t="shared" ref="P136:P167" si="21">O136*H136</f>
        <v>0</v>
      </c>
      <c r="Q136" s="202">
        <v>0</v>
      </c>
      <c r="R136" s="202">
        <f t="shared" ref="R136:R167" si="22">Q136*H136</f>
        <v>0</v>
      </c>
      <c r="S136" s="202">
        <v>0</v>
      </c>
      <c r="T136" s="203">
        <f t="shared" ref="T136:T167" si="23">S136*H136</f>
        <v>0</v>
      </c>
      <c r="AR136" s="23" t="s">
        <v>151</v>
      </c>
      <c r="AT136" s="23" t="s">
        <v>148</v>
      </c>
      <c r="AU136" s="23" t="s">
        <v>77</v>
      </c>
      <c r="AY136" s="23" t="s">
        <v>130</v>
      </c>
      <c r="BE136" s="204">
        <f t="shared" ref="BE136:BE167" si="24">IF(N136="základní",J136,0)</f>
        <v>0</v>
      </c>
      <c r="BF136" s="204">
        <f t="shared" ref="BF136:BF167" si="25">IF(N136="snížená",J136,0)</f>
        <v>0</v>
      </c>
      <c r="BG136" s="204">
        <f t="shared" ref="BG136:BG167" si="26">IF(N136="zákl. přenesená",J136,0)</f>
        <v>0</v>
      </c>
      <c r="BH136" s="204">
        <f t="shared" ref="BH136:BH167" si="27">IF(N136="sníž. přenesená",J136,0)</f>
        <v>0</v>
      </c>
      <c r="BI136" s="204">
        <f t="shared" ref="BI136:BI167" si="28">IF(N136="nulová",J136,0)</f>
        <v>0</v>
      </c>
      <c r="BJ136" s="23" t="s">
        <v>77</v>
      </c>
      <c r="BK136" s="204">
        <f t="shared" ref="BK136:BK167" si="29">ROUND(I136*H136,2)</f>
        <v>0</v>
      </c>
      <c r="BL136" s="23" t="s">
        <v>151</v>
      </c>
      <c r="BM136" s="23" t="s">
        <v>308</v>
      </c>
    </row>
    <row r="137" spans="2:65" s="1" customFormat="1" ht="25.5" customHeight="1">
      <c r="B137" s="40"/>
      <c r="C137" s="205" t="s">
        <v>309</v>
      </c>
      <c r="D137" s="205" t="s">
        <v>148</v>
      </c>
      <c r="E137" s="206" t="s">
        <v>310</v>
      </c>
      <c r="F137" s="207" t="s">
        <v>311</v>
      </c>
      <c r="G137" s="208" t="s">
        <v>267</v>
      </c>
      <c r="H137" s="209">
        <v>300</v>
      </c>
      <c r="I137" s="210"/>
      <c r="J137" s="211">
        <f t="shared" si="20"/>
        <v>0</v>
      </c>
      <c r="K137" s="207" t="s">
        <v>135</v>
      </c>
      <c r="L137" s="212"/>
      <c r="M137" s="213" t="s">
        <v>21</v>
      </c>
      <c r="N137" s="214" t="s">
        <v>41</v>
      </c>
      <c r="O137" s="41"/>
      <c r="P137" s="202">
        <f t="shared" si="21"/>
        <v>0</v>
      </c>
      <c r="Q137" s="202">
        <v>0</v>
      </c>
      <c r="R137" s="202">
        <f t="shared" si="22"/>
        <v>0</v>
      </c>
      <c r="S137" s="202">
        <v>0</v>
      </c>
      <c r="T137" s="203">
        <f t="shared" si="23"/>
        <v>0</v>
      </c>
      <c r="AR137" s="23" t="s">
        <v>151</v>
      </c>
      <c r="AT137" s="23" t="s">
        <v>148</v>
      </c>
      <c r="AU137" s="23" t="s">
        <v>77</v>
      </c>
      <c r="AY137" s="23" t="s">
        <v>130</v>
      </c>
      <c r="BE137" s="204">
        <f t="shared" si="24"/>
        <v>0</v>
      </c>
      <c r="BF137" s="204">
        <f t="shared" si="25"/>
        <v>0</v>
      </c>
      <c r="BG137" s="204">
        <f t="shared" si="26"/>
        <v>0</v>
      </c>
      <c r="BH137" s="204">
        <f t="shared" si="27"/>
        <v>0</v>
      </c>
      <c r="BI137" s="204">
        <f t="shared" si="28"/>
        <v>0</v>
      </c>
      <c r="BJ137" s="23" t="s">
        <v>77</v>
      </c>
      <c r="BK137" s="204">
        <f t="shared" si="29"/>
        <v>0</v>
      </c>
      <c r="BL137" s="23" t="s">
        <v>151</v>
      </c>
      <c r="BM137" s="23" t="s">
        <v>312</v>
      </c>
    </row>
    <row r="138" spans="2:65" s="1" customFormat="1" ht="25.5" customHeight="1">
      <c r="B138" s="40"/>
      <c r="C138" s="205" t="s">
        <v>313</v>
      </c>
      <c r="D138" s="205" t="s">
        <v>148</v>
      </c>
      <c r="E138" s="206" t="s">
        <v>314</v>
      </c>
      <c r="F138" s="207" t="s">
        <v>315</v>
      </c>
      <c r="G138" s="208" t="s">
        <v>267</v>
      </c>
      <c r="H138" s="209">
        <v>400</v>
      </c>
      <c r="I138" s="210"/>
      <c r="J138" s="211">
        <f t="shared" si="20"/>
        <v>0</v>
      </c>
      <c r="K138" s="207" t="s">
        <v>135</v>
      </c>
      <c r="L138" s="212"/>
      <c r="M138" s="213" t="s">
        <v>21</v>
      </c>
      <c r="N138" s="214" t="s">
        <v>41</v>
      </c>
      <c r="O138" s="41"/>
      <c r="P138" s="202">
        <f t="shared" si="21"/>
        <v>0</v>
      </c>
      <c r="Q138" s="202">
        <v>0</v>
      </c>
      <c r="R138" s="202">
        <f t="shared" si="22"/>
        <v>0</v>
      </c>
      <c r="S138" s="202">
        <v>0</v>
      </c>
      <c r="T138" s="203">
        <f t="shared" si="23"/>
        <v>0</v>
      </c>
      <c r="AR138" s="23" t="s">
        <v>151</v>
      </c>
      <c r="AT138" s="23" t="s">
        <v>148</v>
      </c>
      <c r="AU138" s="23" t="s">
        <v>77</v>
      </c>
      <c r="AY138" s="23" t="s">
        <v>130</v>
      </c>
      <c r="BE138" s="204">
        <f t="shared" si="24"/>
        <v>0</v>
      </c>
      <c r="BF138" s="204">
        <f t="shared" si="25"/>
        <v>0</v>
      </c>
      <c r="BG138" s="204">
        <f t="shared" si="26"/>
        <v>0</v>
      </c>
      <c r="BH138" s="204">
        <f t="shared" si="27"/>
        <v>0</v>
      </c>
      <c r="BI138" s="204">
        <f t="shared" si="28"/>
        <v>0</v>
      </c>
      <c r="BJ138" s="23" t="s">
        <v>77</v>
      </c>
      <c r="BK138" s="204">
        <f t="shared" si="29"/>
        <v>0</v>
      </c>
      <c r="BL138" s="23" t="s">
        <v>151</v>
      </c>
      <c r="BM138" s="23" t="s">
        <v>316</v>
      </c>
    </row>
    <row r="139" spans="2:65" s="1" customFormat="1" ht="25.5" customHeight="1">
      <c r="B139" s="40"/>
      <c r="C139" s="205" t="s">
        <v>317</v>
      </c>
      <c r="D139" s="205" t="s">
        <v>148</v>
      </c>
      <c r="E139" s="206" t="s">
        <v>318</v>
      </c>
      <c r="F139" s="207" t="s">
        <v>319</v>
      </c>
      <c r="G139" s="208" t="s">
        <v>267</v>
      </c>
      <c r="H139" s="209">
        <v>1050</v>
      </c>
      <c r="I139" s="210"/>
      <c r="J139" s="211">
        <f t="shared" si="20"/>
        <v>0</v>
      </c>
      <c r="K139" s="207" t="s">
        <v>135</v>
      </c>
      <c r="L139" s="212"/>
      <c r="M139" s="213" t="s">
        <v>21</v>
      </c>
      <c r="N139" s="214" t="s">
        <v>41</v>
      </c>
      <c r="O139" s="41"/>
      <c r="P139" s="202">
        <f t="shared" si="21"/>
        <v>0</v>
      </c>
      <c r="Q139" s="202">
        <v>0</v>
      </c>
      <c r="R139" s="202">
        <f t="shared" si="22"/>
        <v>0</v>
      </c>
      <c r="S139" s="202">
        <v>0</v>
      </c>
      <c r="T139" s="203">
        <f t="shared" si="23"/>
        <v>0</v>
      </c>
      <c r="AR139" s="23" t="s">
        <v>151</v>
      </c>
      <c r="AT139" s="23" t="s">
        <v>148</v>
      </c>
      <c r="AU139" s="23" t="s">
        <v>77</v>
      </c>
      <c r="AY139" s="23" t="s">
        <v>130</v>
      </c>
      <c r="BE139" s="204">
        <f t="shared" si="24"/>
        <v>0</v>
      </c>
      <c r="BF139" s="204">
        <f t="shared" si="25"/>
        <v>0</v>
      </c>
      <c r="BG139" s="204">
        <f t="shared" si="26"/>
        <v>0</v>
      </c>
      <c r="BH139" s="204">
        <f t="shared" si="27"/>
        <v>0</v>
      </c>
      <c r="BI139" s="204">
        <f t="shared" si="28"/>
        <v>0</v>
      </c>
      <c r="BJ139" s="23" t="s">
        <v>77</v>
      </c>
      <c r="BK139" s="204">
        <f t="shared" si="29"/>
        <v>0</v>
      </c>
      <c r="BL139" s="23" t="s">
        <v>151</v>
      </c>
      <c r="BM139" s="23" t="s">
        <v>320</v>
      </c>
    </row>
    <row r="140" spans="2:65" s="1" customFormat="1" ht="16.5" customHeight="1">
      <c r="B140" s="40"/>
      <c r="C140" s="205" t="s">
        <v>321</v>
      </c>
      <c r="D140" s="205" t="s">
        <v>148</v>
      </c>
      <c r="E140" s="206" t="s">
        <v>322</v>
      </c>
      <c r="F140" s="207" t="s">
        <v>323</v>
      </c>
      <c r="G140" s="208" t="s">
        <v>267</v>
      </c>
      <c r="H140" s="209">
        <v>480</v>
      </c>
      <c r="I140" s="210"/>
      <c r="J140" s="211">
        <f t="shared" si="20"/>
        <v>0</v>
      </c>
      <c r="K140" s="207" t="s">
        <v>135</v>
      </c>
      <c r="L140" s="212"/>
      <c r="M140" s="213" t="s">
        <v>21</v>
      </c>
      <c r="N140" s="214" t="s">
        <v>41</v>
      </c>
      <c r="O140" s="41"/>
      <c r="P140" s="202">
        <f t="shared" si="21"/>
        <v>0</v>
      </c>
      <c r="Q140" s="202">
        <v>0</v>
      </c>
      <c r="R140" s="202">
        <f t="shared" si="22"/>
        <v>0</v>
      </c>
      <c r="S140" s="202">
        <v>0</v>
      </c>
      <c r="T140" s="203">
        <f t="shared" si="23"/>
        <v>0</v>
      </c>
      <c r="AR140" s="23" t="s">
        <v>151</v>
      </c>
      <c r="AT140" s="23" t="s">
        <v>148</v>
      </c>
      <c r="AU140" s="23" t="s">
        <v>77</v>
      </c>
      <c r="AY140" s="23" t="s">
        <v>130</v>
      </c>
      <c r="BE140" s="204">
        <f t="shared" si="24"/>
        <v>0</v>
      </c>
      <c r="BF140" s="204">
        <f t="shared" si="25"/>
        <v>0</v>
      </c>
      <c r="BG140" s="204">
        <f t="shared" si="26"/>
        <v>0</v>
      </c>
      <c r="BH140" s="204">
        <f t="shared" si="27"/>
        <v>0</v>
      </c>
      <c r="BI140" s="204">
        <f t="shared" si="28"/>
        <v>0</v>
      </c>
      <c r="BJ140" s="23" t="s">
        <v>77</v>
      </c>
      <c r="BK140" s="204">
        <f t="shared" si="29"/>
        <v>0</v>
      </c>
      <c r="BL140" s="23" t="s">
        <v>151</v>
      </c>
      <c r="BM140" s="23" t="s">
        <v>324</v>
      </c>
    </row>
    <row r="141" spans="2:65" s="1" customFormat="1" ht="16.5" customHeight="1">
      <c r="B141" s="40"/>
      <c r="C141" s="205" t="s">
        <v>325</v>
      </c>
      <c r="D141" s="205" t="s">
        <v>148</v>
      </c>
      <c r="E141" s="206" t="s">
        <v>326</v>
      </c>
      <c r="F141" s="207" t="s">
        <v>327</v>
      </c>
      <c r="G141" s="208" t="s">
        <v>267</v>
      </c>
      <c r="H141" s="209">
        <v>1000</v>
      </c>
      <c r="I141" s="210"/>
      <c r="J141" s="211">
        <f t="shared" si="20"/>
        <v>0</v>
      </c>
      <c r="K141" s="207" t="s">
        <v>135</v>
      </c>
      <c r="L141" s="212"/>
      <c r="M141" s="213" t="s">
        <v>21</v>
      </c>
      <c r="N141" s="214" t="s">
        <v>41</v>
      </c>
      <c r="O141" s="41"/>
      <c r="P141" s="202">
        <f t="shared" si="21"/>
        <v>0</v>
      </c>
      <c r="Q141" s="202">
        <v>0</v>
      </c>
      <c r="R141" s="202">
        <f t="shared" si="22"/>
        <v>0</v>
      </c>
      <c r="S141" s="202">
        <v>0</v>
      </c>
      <c r="T141" s="203">
        <f t="shared" si="23"/>
        <v>0</v>
      </c>
      <c r="AR141" s="23" t="s">
        <v>151</v>
      </c>
      <c r="AT141" s="23" t="s">
        <v>148</v>
      </c>
      <c r="AU141" s="23" t="s">
        <v>77</v>
      </c>
      <c r="AY141" s="23" t="s">
        <v>130</v>
      </c>
      <c r="BE141" s="204">
        <f t="shared" si="24"/>
        <v>0</v>
      </c>
      <c r="BF141" s="204">
        <f t="shared" si="25"/>
        <v>0</v>
      </c>
      <c r="BG141" s="204">
        <f t="shared" si="26"/>
        <v>0</v>
      </c>
      <c r="BH141" s="204">
        <f t="shared" si="27"/>
        <v>0</v>
      </c>
      <c r="BI141" s="204">
        <f t="shared" si="28"/>
        <v>0</v>
      </c>
      <c r="BJ141" s="23" t="s">
        <v>77</v>
      </c>
      <c r="BK141" s="204">
        <f t="shared" si="29"/>
        <v>0</v>
      </c>
      <c r="BL141" s="23" t="s">
        <v>151</v>
      </c>
      <c r="BM141" s="23" t="s">
        <v>328</v>
      </c>
    </row>
    <row r="142" spans="2:65" s="1" customFormat="1" ht="16.5" customHeight="1">
      <c r="B142" s="40"/>
      <c r="C142" s="193" t="s">
        <v>329</v>
      </c>
      <c r="D142" s="193" t="s">
        <v>131</v>
      </c>
      <c r="E142" s="194" t="s">
        <v>330</v>
      </c>
      <c r="F142" s="195" t="s">
        <v>331</v>
      </c>
      <c r="G142" s="196" t="s">
        <v>267</v>
      </c>
      <c r="H142" s="197">
        <v>1500</v>
      </c>
      <c r="I142" s="198"/>
      <c r="J142" s="199">
        <f t="shared" si="20"/>
        <v>0</v>
      </c>
      <c r="K142" s="195" t="s">
        <v>135</v>
      </c>
      <c r="L142" s="60"/>
      <c r="M142" s="200" t="s">
        <v>21</v>
      </c>
      <c r="N142" s="201" t="s">
        <v>41</v>
      </c>
      <c r="O142" s="41"/>
      <c r="P142" s="202">
        <f t="shared" si="21"/>
        <v>0</v>
      </c>
      <c r="Q142" s="202">
        <v>0</v>
      </c>
      <c r="R142" s="202">
        <f t="shared" si="22"/>
        <v>0</v>
      </c>
      <c r="S142" s="202">
        <v>0</v>
      </c>
      <c r="T142" s="203">
        <f t="shared" si="23"/>
        <v>0</v>
      </c>
      <c r="AR142" s="23" t="s">
        <v>136</v>
      </c>
      <c r="AT142" s="23" t="s">
        <v>131</v>
      </c>
      <c r="AU142" s="23" t="s">
        <v>77</v>
      </c>
      <c r="AY142" s="23" t="s">
        <v>130</v>
      </c>
      <c r="BE142" s="204">
        <f t="shared" si="24"/>
        <v>0</v>
      </c>
      <c r="BF142" s="204">
        <f t="shared" si="25"/>
        <v>0</v>
      </c>
      <c r="BG142" s="204">
        <f t="shared" si="26"/>
        <v>0</v>
      </c>
      <c r="BH142" s="204">
        <f t="shared" si="27"/>
        <v>0</v>
      </c>
      <c r="BI142" s="204">
        <f t="shared" si="28"/>
        <v>0</v>
      </c>
      <c r="BJ142" s="23" t="s">
        <v>77</v>
      </c>
      <c r="BK142" s="204">
        <f t="shared" si="29"/>
        <v>0</v>
      </c>
      <c r="BL142" s="23" t="s">
        <v>136</v>
      </c>
      <c r="BM142" s="23" t="s">
        <v>332</v>
      </c>
    </row>
    <row r="143" spans="2:65" s="1" customFormat="1" ht="25.5" customHeight="1">
      <c r="B143" s="40"/>
      <c r="C143" s="205" t="s">
        <v>333</v>
      </c>
      <c r="D143" s="205" t="s">
        <v>148</v>
      </c>
      <c r="E143" s="206" t="s">
        <v>334</v>
      </c>
      <c r="F143" s="207" t="s">
        <v>335</v>
      </c>
      <c r="G143" s="208" t="s">
        <v>267</v>
      </c>
      <c r="H143" s="209">
        <v>1500</v>
      </c>
      <c r="I143" s="210"/>
      <c r="J143" s="211">
        <f t="shared" si="20"/>
        <v>0</v>
      </c>
      <c r="K143" s="207" t="s">
        <v>135</v>
      </c>
      <c r="L143" s="212"/>
      <c r="M143" s="213" t="s">
        <v>21</v>
      </c>
      <c r="N143" s="214" t="s">
        <v>41</v>
      </c>
      <c r="O143" s="41"/>
      <c r="P143" s="202">
        <f t="shared" si="21"/>
        <v>0</v>
      </c>
      <c r="Q143" s="202">
        <v>0</v>
      </c>
      <c r="R143" s="202">
        <f t="shared" si="22"/>
        <v>0</v>
      </c>
      <c r="S143" s="202">
        <v>0</v>
      </c>
      <c r="T143" s="203">
        <f t="shared" si="23"/>
        <v>0</v>
      </c>
      <c r="AR143" s="23" t="s">
        <v>151</v>
      </c>
      <c r="AT143" s="23" t="s">
        <v>148</v>
      </c>
      <c r="AU143" s="23" t="s">
        <v>77</v>
      </c>
      <c r="AY143" s="23" t="s">
        <v>130</v>
      </c>
      <c r="BE143" s="204">
        <f t="shared" si="24"/>
        <v>0</v>
      </c>
      <c r="BF143" s="204">
        <f t="shared" si="25"/>
        <v>0</v>
      </c>
      <c r="BG143" s="204">
        <f t="shared" si="26"/>
        <v>0</v>
      </c>
      <c r="BH143" s="204">
        <f t="shared" si="27"/>
        <v>0</v>
      </c>
      <c r="BI143" s="204">
        <f t="shared" si="28"/>
        <v>0</v>
      </c>
      <c r="BJ143" s="23" t="s">
        <v>77</v>
      </c>
      <c r="BK143" s="204">
        <f t="shared" si="29"/>
        <v>0</v>
      </c>
      <c r="BL143" s="23" t="s">
        <v>151</v>
      </c>
      <c r="BM143" s="23" t="s">
        <v>336</v>
      </c>
    </row>
    <row r="144" spans="2:65" s="1" customFormat="1" ht="16.5" customHeight="1">
      <c r="B144" s="40"/>
      <c r="C144" s="193" t="s">
        <v>337</v>
      </c>
      <c r="D144" s="193" t="s">
        <v>131</v>
      </c>
      <c r="E144" s="194" t="s">
        <v>338</v>
      </c>
      <c r="F144" s="195" t="s">
        <v>339</v>
      </c>
      <c r="G144" s="196" t="s">
        <v>134</v>
      </c>
      <c r="H144" s="197">
        <v>9</v>
      </c>
      <c r="I144" s="198"/>
      <c r="J144" s="199">
        <f t="shared" si="20"/>
        <v>0</v>
      </c>
      <c r="K144" s="195" t="s">
        <v>135</v>
      </c>
      <c r="L144" s="60"/>
      <c r="M144" s="200" t="s">
        <v>21</v>
      </c>
      <c r="N144" s="201" t="s">
        <v>41</v>
      </c>
      <c r="O144" s="41"/>
      <c r="P144" s="202">
        <f t="shared" si="21"/>
        <v>0</v>
      </c>
      <c r="Q144" s="202">
        <v>0</v>
      </c>
      <c r="R144" s="202">
        <f t="shared" si="22"/>
        <v>0</v>
      </c>
      <c r="S144" s="202">
        <v>0</v>
      </c>
      <c r="T144" s="203">
        <f t="shared" si="23"/>
        <v>0</v>
      </c>
      <c r="AR144" s="23" t="s">
        <v>136</v>
      </c>
      <c r="AT144" s="23" t="s">
        <v>131</v>
      </c>
      <c r="AU144" s="23" t="s">
        <v>77</v>
      </c>
      <c r="AY144" s="23" t="s">
        <v>130</v>
      </c>
      <c r="BE144" s="204">
        <f t="shared" si="24"/>
        <v>0</v>
      </c>
      <c r="BF144" s="204">
        <f t="shared" si="25"/>
        <v>0</v>
      </c>
      <c r="BG144" s="204">
        <f t="shared" si="26"/>
        <v>0</v>
      </c>
      <c r="BH144" s="204">
        <f t="shared" si="27"/>
        <v>0</v>
      </c>
      <c r="BI144" s="204">
        <f t="shared" si="28"/>
        <v>0</v>
      </c>
      <c r="BJ144" s="23" t="s">
        <v>77</v>
      </c>
      <c r="BK144" s="204">
        <f t="shared" si="29"/>
        <v>0</v>
      </c>
      <c r="BL144" s="23" t="s">
        <v>136</v>
      </c>
      <c r="BM144" s="23" t="s">
        <v>340</v>
      </c>
    </row>
    <row r="145" spans="2:65" s="1" customFormat="1" ht="25.5" customHeight="1">
      <c r="B145" s="40"/>
      <c r="C145" s="205" t="s">
        <v>341</v>
      </c>
      <c r="D145" s="205" t="s">
        <v>148</v>
      </c>
      <c r="E145" s="206" t="s">
        <v>342</v>
      </c>
      <c r="F145" s="207" t="s">
        <v>343</v>
      </c>
      <c r="G145" s="208" t="s">
        <v>134</v>
      </c>
      <c r="H145" s="209">
        <v>9</v>
      </c>
      <c r="I145" s="210"/>
      <c r="J145" s="211">
        <f t="shared" si="20"/>
        <v>0</v>
      </c>
      <c r="K145" s="207" t="s">
        <v>135</v>
      </c>
      <c r="L145" s="212"/>
      <c r="M145" s="213" t="s">
        <v>21</v>
      </c>
      <c r="N145" s="214" t="s">
        <v>41</v>
      </c>
      <c r="O145" s="41"/>
      <c r="P145" s="202">
        <f t="shared" si="21"/>
        <v>0</v>
      </c>
      <c r="Q145" s="202">
        <v>0</v>
      </c>
      <c r="R145" s="202">
        <f t="shared" si="22"/>
        <v>0</v>
      </c>
      <c r="S145" s="202">
        <v>0</v>
      </c>
      <c r="T145" s="203">
        <f t="shared" si="23"/>
        <v>0</v>
      </c>
      <c r="AR145" s="23" t="s">
        <v>151</v>
      </c>
      <c r="AT145" s="23" t="s">
        <v>148</v>
      </c>
      <c r="AU145" s="23" t="s">
        <v>77</v>
      </c>
      <c r="AY145" s="23" t="s">
        <v>130</v>
      </c>
      <c r="BE145" s="204">
        <f t="shared" si="24"/>
        <v>0</v>
      </c>
      <c r="BF145" s="204">
        <f t="shared" si="25"/>
        <v>0</v>
      </c>
      <c r="BG145" s="204">
        <f t="shared" si="26"/>
        <v>0</v>
      </c>
      <c r="BH145" s="204">
        <f t="shared" si="27"/>
        <v>0</v>
      </c>
      <c r="BI145" s="204">
        <f t="shared" si="28"/>
        <v>0</v>
      </c>
      <c r="BJ145" s="23" t="s">
        <v>77</v>
      </c>
      <c r="BK145" s="204">
        <f t="shared" si="29"/>
        <v>0</v>
      </c>
      <c r="BL145" s="23" t="s">
        <v>151</v>
      </c>
      <c r="BM145" s="23" t="s">
        <v>344</v>
      </c>
    </row>
    <row r="146" spans="2:65" s="1" customFormat="1" ht="51" customHeight="1">
      <c r="B146" s="40"/>
      <c r="C146" s="193" t="s">
        <v>345</v>
      </c>
      <c r="D146" s="193" t="s">
        <v>131</v>
      </c>
      <c r="E146" s="194" t="s">
        <v>346</v>
      </c>
      <c r="F146" s="195" t="s">
        <v>347</v>
      </c>
      <c r="G146" s="196" t="s">
        <v>267</v>
      </c>
      <c r="H146" s="197">
        <v>500</v>
      </c>
      <c r="I146" s="198"/>
      <c r="J146" s="199">
        <f t="shared" si="20"/>
        <v>0</v>
      </c>
      <c r="K146" s="195" t="s">
        <v>135</v>
      </c>
      <c r="L146" s="60"/>
      <c r="M146" s="200" t="s">
        <v>21</v>
      </c>
      <c r="N146" s="201" t="s">
        <v>41</v>
      </c>
      <c r="O146" s="41"/>
      <c r="P146" s="202">
        <f t="shared" si="21"/>
        <v>0</v>
      </c>
      <c r="Q146" s="202">
        <v>0</v>
      </c>
      <c r="R146" s="202">
        <f t="shared" si="22"/>
        <v>0</v>
      </c>
      <c r="S146" s="202">
        <v>0</v>
      </c>
      <c r="T146" s="203">
        <f t="shared" si="23"/>
        <v>0</v>
      </c>
      <c r="AR146" s="23" t="s">
        <v>136</v>
      </c>
      <c r="AT146" s="23" t="s">
        <v>131</v>
      </c>
      <c r="AU146" s="23" t="s">
        <v>77</v>
      </c>
      <c r="AY146" s="23" t="s">
        <v>130</v>
      </c>
      <c r="BE146" s="204">
        <f t="shared" si="24"/>
        <v>0</v>
      </c>
      <c r="BF146" s="204">
        <f t="shared" si="25"/>
        <v>0</v>
      </c>
      <c r="BG146" s="204">
        <f t="shared" si="26"/>
        <v>0</v>
      </c>
      <c r="BH146" s="204">
        <f t="shared" si="27"/>
        <v>0</v>
      </c>
      <c r="BI146" s="204">
        <f t="shared" si="28"/>
        <v>0</v>
      </c>
      <c r="BJ146" s="23" t="s">
        <v>77</v>
      </c>
      <c r="BK146" s="204">
        <f t="shared" si="29"/>
        <v>0</v>
      </c>
      <c r="BL146" s="23" t="s">
        <v>136</v>
      </c>
      <c r="BM146" s="23" t="s">
        <v>348</v>
      </c>
    </row>
    <row r="147" spans="2:65" s="1" customFormat="1" ht="25.5" customHeight="1">
      <c r="B147" s="40"/>
      <c r="C147" s="193" t="s">
        <v>349</v>
      </c>
      <c r="D147" s="193" t="s">
        <v>131</v>
      </c>
      <c r="E147" s="194" t="s">
        <v>350</v>
      </c>
      <c r="F147" s="195" t="s">
        <v>351</v>
      </c>
      <c r="G147" s="196" t="s">
        <v>134</v>
      </c>
      <c r="H147" s="197">
        <v>14</v>
      </c>
      <c r="I147" s="198"/>
      <c r="J147" s="199">
        <f t="shared" si="20"/>
        <v>0</v>
      </c>
      <c r="K147" s="195" t="s">
        <v>135</v>
      </c>
      <c r="L147" s="60"/>
      <c r="M147" s="200" t="s">
        <v>21</v>
      </c>
      <c r="N147" s="201" t="s">
        <v>41</v>
      </c>
      <c r="O147" s="41"/>
      <c r="P147" s="202">
        <f t="shared" si="21"/>
        <v>0</v>
      </c>
      <c r="Q147" s="202">
        <v>0</v>
      </c>
      <c r="R147" s="202">
        <f t="shared" si="22"/>
        <v>0</v>
      </c>
      <c r="S147" s="202">
        <v>0</v>
      </c>
      <c r="T147" s="203">
        <f t="shared" si="23"/>
        <v>0</v>
      </c>
      <c r="AR147" s="23" t="s">
        <v>136</v>
      </c>
      <c r="AT147" s="23" t="s">
        <v>131</v>
      </c>
      <c r="AU147" s="23" t="s">
        <v>77</v>
      </c>
      <c r="AY147" s="23" t="s">
        <v>130</v>
      </c>
      <c r="BE147" s="204">
        <f t="shared" si="24"/>
        <v>0</v>
      </c>
      <c r="BF147" s="204">
        <f t="shared" si="25"/>
        <v>0</v>
      </c>
      <c r="BG147" s="204">
        <f t="shared" si="26"/>
        <v>0</v>
      </c>
      <c r="BH147" s="204">
        <f t="shared" si="27"/>
        <v>0</v>
      </c>
      <c r="BI147" s="204">
        <f t="shared" si="28"/>
        <v>0</v>
      </c>
      <c r="BJ147" s="23" t="s">
        <v>77</v>
      </c>
      <c r="BK147" s="204">
        <f t="shared" si="29"/>
        <v>0</v>
      </c>
      <c r="BL147" s="23" t="s">
        <v>136</v>
      </c>
      <c r="BM147" s="23" t="s">
        <v>352</v>
      </c>
    </row>
    <row r="148" spans="2:65" s="1" customFormat="1" ht="16.5" customHeight="1">
      <c r="B148" s="40"/>
      <c r="C148" s="193" t="s">
        <v>353</v>
      </c>
      <c r="D148" s="193" t="s">
        <v>131</v>
      </c>
      <c r="E148" s="194" t="s">
        <v>354</v>
      </c>
      <c r="F148" s="195" t="s">
        <v>355</v>
      </c>
      <c r="G148" s="196" t="s">
        <v>134</v>
      </c>
      <c r="H148" s="197">
        <v>18</v>
      </c>
      <c r="I148" s="198"/>
      <c r="J148" s="199">
        <f t="shared" si="20"/>
        <v>0</v>
      </c>
      <c r="K148" s="195" t="s">
        <v>135</v>
      </c>
      <c r="L148" s="60"/>
      <c r="M148" s="200" t="s">
        <v>21</v>
      </c>
      <c r="N148" s="201" t="s">
        <v>41</v>
      </c>
      <c r="O148" s="41"/>
      <c r="P148" s="202">
        <f t="shared" si="21"/>
        <v>0</v>
      </c>
      <c r="Q148" s="202">
        <v>0</v>
      </c>
      <c r="R148" s="202">
        <f t="shared" si="22"/>
        <v>0</v>
      </c>
      <c r="S148" s="202">
        <v>0</v>
      </c>
      <c r="T148" s="203">
        <f t="shared" si="23"/>
        <v>0</v>
      </c>
      <c r="AR148" s="23" t="s">
        <v>136</v>
      </c>
      <c r="AT148" s="23" t="s">
        <v>131</v>
      </c>
      <c r="AU148" s="23" t="s">
        <v>77</v>
      </c>
      <c r="AY148" s="23" t="s">
        <v>130</v>
      </c>
      <c r="BE148" s="204">
        <f t="shared" si="24"/>
        <v>0</v>
      </c>
      <c r="BF148" s="204">
        <f t="shared" si="25"/>
        <v>0</v>
      </c>
      <c r="BG148" s="204">
        <f t="shared" si="26"/>
        <v>0</v>
      </c>
      <c r="BH148" s="204">
        <f t="shared" si="27"/>
        <v>0</v>
      </c>
      <c r="BI148" s="204">
        <f t="shared" si="28"/>
        <v>0</v>
      </c>
      <c r="BJ148" s="23" t="s">
        <v>77</v>
      </c>
      <c r="BK148" s="204">
        <f t="shared" si="29"/>
        <v>0</v>
      </c>
      <c r="BL148" s="23" t="s">
        <v>136</v>
      </c>
      <c r="BM148" s="23" t="s">
        <v>356</v>
      </c>
    </row>
    <row r="149" spans="2:65" s="1" customFormat="1" ht="16.5" customHeight="1">
      <c r="B149" s="40"/>
      <c r="C149" s="205" t="s">
        <v>357</v>
      </c>
      <c r="D149" s="205" t="s">
        <v>148</v>
      </c>
      <c r="E149" s="206" t="s">
        <v>358</v>
      </c>
      <c r="F149" s="207" t="s">
        <v>359</v>
      </c>
      <c r="G149" s="208" t="s">
        <v>134</v>
      </c>
      <c r="H149" s="209">
        <v>19</v>
      </c>
      <c r="I149" s="210"/>
      <c r="J149" s="211">
        <f t="shared" si="20"/>
        <v>0</v>
      </c>
      <c r="K149" s="207" t="s">
        <v>135</v>
      </c>
      <c r="L149" s="212"/>
      <c r="M149" s="213" t="s">
        <v>21</v>
      </c>
      <c r="N149" s="214" t="s">
        <v>41</v>
      </c>
      <c r="O149" s="41"/>
      <c r="P149" s="202">
        <f t="shared" si="21"/>
        <v>0</v>
      </c>
      <c r="Q149" s="202">
        <v>0</v>
      </c>
      <c r="R149" s="202">
        <f t="shared" si="22"/>
        <v>0</v>
      </c>
      <c r="S149" s="202">
        <v>0</v>
      </c>
      <c r="T149" s="203">
        <f t="shared" si="23"/>
        <v>0</v>
      </c>
      <c r="AR149" s="23" t="s">
        <v>151</v>
      </c>
      <c r="AT149" s="23" t="s">
        <v>148</v>
      </c>
      <c r="AU149" s="23" t="s">
        <v>77</v>
      </c>
      <c r="AY149" s="23" t="s">
        <v>130</v>
      </c>
      <c r="BE149" s="204">
        <f t="shared" si="24"/>
        <v>0</v>
      </c>
      <c r="BF149" s="204">
        <f t="shared" si="25"/>
        <v>0</v>
      </c>
      <c r="BG149" s="204">
        <f t="shared" si="26"/>
        <v>0</v>
      </c>
      <c r="BH149" s="204">
        <f t="shared" si="27"/>
        <v>0</v>
      </c>
      <c r="BI149" s="204">
        <f t="shared" si="28"/>
        <v>0</v>
      </c>
      <c r="BJ149" s="23" t="s">
        <v>77</v>
      </c>
      <c r="BK149" s="204">
        <f t="shared" si="29"/>
        <v>0</v>
      </c>
      <c r="BL149" s="23" t="s">
        <v>151</v>
      </c>
      <c r="BM149" s="23" t="s">
        <v>360</v>
      </c>
    </row>
    <row r="150" spans="2:65" s="1" customFormat="1" ht="25.5" customHeight="1">
      <c r="B150" s="40"/>
      <c r="C150" s="205" t="s">
        <v>361</v>
      </c>
      <c r="D150" s="205" t="s">
        <v>148</v>
      </c>
      <c r="E150" s="206" t="s">
        <v>362</v>
      </c>
      <c r="F150" s="207" t="s">
        <v>363</v>
      </c>
      <c r="G150" s="208" t="s">
        <v>267</v>
      </c>
      <c r="H150" s="209">
        <v>45</v>
      </c>
      <c r="I150" s="210"/>
      <c r="J150" s="211">
        <f t="shared" si="20"/>
        <v>0</v>
      </c>
      <c r="K150" s="207" t="s">
        <v>135</v>
      </c>
      <c r="L150" s="212"/>
      <c r="M150" s="213" t="s">
        <v>21</v>
      </c>
      <c r="N150" s="214" t="s">
        <v>41</v>
      </c>
      <c r="O150" s="41"/>
      <c r="P150" s="202">
        <f t="shared" si="21"/>
        <v>0</v>
      </c>
      <c r="Q150" s="202">
        <v>0</v>
      </c>
      <c r="R150" s="202">
        <f t="shared" si="22"/>
        <v>0</v>
      </c>
      <c r="S150" s="202">
        <v>0</v>
      </c>
      <c r="T150" s="203">
        <f t="shared" si="23"/>
        <v>0</v>
      </c>
      <c r="AR150" s="23" t="s">
        <v>151</v>
      </c>
      <c r="AT150" s="23" t="s">
        <v>148</v>
      </c>
      <c r="AU150" s="23" t="s">
        <v>77</v>
      </c>
      <c r="AY150" s="23" t="s">
        <v>130</v>
      </c>
      <c r="BE150" s="204">
        <f t="shared" si="24"/>
        <v>0</v>
      </c>
      <c r="BF150" s="204">
        <f t="shared" si="25"/>
        <v>0</v>
      </c>
      <c r="BG150" s="204">
        <f t="shared" si="26"/>
        <v>0</v>
      </c>
      <c r="BH150" s="204">
        <f t="shared" si="27"/>
        <v>0</v>
      </c>
      <c r="BI150" s="204">
        <f t="shared" si="28"/>
        <v>0</v>
      </c>
      <c r="BJ150" s="23" t="s">
        <v>77</v>
      </c>
      <c r="BK150" s="204">
        <f t="shared" si="29"/>
        <v>0</v>
      </c>
      <c r="BL150" s="23" t="s">
        <v>151</v>
      </c>
      <c r="BM150" s="23" t="s">
        <v>364</v>
      </c>
    </row>
    <row r="151" spans="2:65" s="1" customFormat="1" ht="16.5" customHeight="1">
      <c r="B151" s="40"/>
      <c r="C151" s="205" t="s">
        <v>365</v>
      </c>
      <c r="D151" s="205" t="s">
        <v>148</v>
      </c>
      <c r="E151" s="206" t="s">
        <v>366</v>
      </c>
      <c r="F151" s="207" t="s">
        <v>367</v>
      </c>
      <c r="G151" s="208" t="s">
        <v>134</v>
      </c>
      <c r="H151" s="209">
        <v>14</v>
      </c>
      <c r="I151" s="210"/>
      <c r="J151" s="211">
        <f t="shared" si="20"/>
        <v>0</v>
      </c>
      <c r="K151" s="207" t="s">
        <v>135</v>
      </c>
      <c r="L151" s="212"/>
      <c r="M151" s="213" t="s">
        <v>21</v>
      </c>
      <c r="N151" s="214" t="s">
        <v>41</v>
      </c>
      <c r="O151" s="41"/>
      <c r="P151" s="202">
        <f t="shared" si="21"/>
        <v>0</v>
      </c>
      <c r="Q151" s="202">
        <v>0</v>
      </c>
      <c r="R151" s="202">
        <f t="shared" si="22"/>
        <v>0</v>
      </c>
      <c r="S151" s="202">
        <v>0</v>
      </c>
      <c r="T151" s="203">
        <f t="shared" si="23"/>
        <v>0</v>
      </c>
      <c r="AR151" s="23" t="s">
        <v>151</v>
      </c>
      <c r="AT151" s="23" t="s">
        <v>148</v>
      </c>
      <c r="AU151" s="23" t="s">
        <v>77</v>
      </c>
      <c r="AY151" s="23" t="s">
        <v>130</v>
      </c>
      <c r="BE151" s="204">
        <f t="shared" si="24"/>
        <v>0</v>
      </c>
      <c r="BF151" s="204">
        <f t="shared" si="25"/>
        <v>0</v>
      </c>
      <c r="BG151" s="204">
        <f t="shared" si="26"/>
        <v>0</v>
      </c>
      <c r="BH151" s="204">
        <f t="shared" si="27"/>
        <v>0</v>
      </c>
      <c r="BI151" s="204">
        <f t="shared" si="28"/>
        <v>0</v>
      </c>
      <c r="BJ151" s="23" t="s">
        <v>77</v>
      </c>
      <c r="BK151" s="204">
        <f t="shared" si="29"/>
        <v>0</v>
      </c>
      <c r="BL151" s="23" t="s">
        <v>151</v>
      </c>
      <c r="BM151" s="23" t="s">
        <v>368</v>
      </c>
    </row>
    <row r="152" spans="2:65" s="1" customFormat="1" ht="16.5" customHeight="1">
      <c r="B152" s="40"/>
      <c r="C152" s="205" t="s">
        <v>369</v>
      </c>
      <c r="D152" s="205" t="s">
        <v>148</v>
      </c>
      <c r="E152" s="206" t="s">
        <v>370</v>
      </c>
      <c r="F152" s="207" t="s">
        <v>371</v>
      </c>
      <c r="G152" s="208" t="s">
        <v>134</v>
      </c>
      <c r="H152" s="209">
        <v>18</v>
      </c>
      <c r="I152" s="210"/>
      <c r="J152" s="211">
        <f t="shared" si="20"/>
        <v>0</v>
      </c>
      <c r="K152" s="207" t="s">
        <v>135</v>
      </c>
      <c r="L152" s="212"/>
      <c r="M152" s="213" t="s">
        <v>21</v>
      </c>
      <c r="N152" s="214" t="s">
        <v>41</v>
      </c>
      <c r="O152" s="41"/>
      <c r="P152" s="202">
        <f t="shared" si="21"/>
        <v>0</v>
      </c>
      <c r="Q152" s="202">
        <v>0</v>
      </c>
      <c r="R152" s="202">
        <f t="shared" si="22"/>
        <v>0</v>
      </c>
      <c r="S152" s="202">
        <v>0</v>
      </c>
      <c r="T152" s="203">
        <f t="shared" si="23"/>
        <v>0</v>
      </c>
      <c r="AR152" s="23" t="s">
        <v>151</v>
      </c>
      <c r="AT152" s="23" t="s">
        <v>148</v>
      </c>
      <c r="AU152" s="23" t="s">
        <v>77</v>
      </c>
      <c r="AY152" s="23" t="s">
        <v>130</v>
      </c>
      <c r="BE152" s="204">
        <f t="shared" si="24"/>
        <v>0</v>
      </c>
      <c r="BF152" s="204">
        <f t="shared" si="25"/>
        <v>0</v>
      </c>
      <c r="BG152" s="204">
        <f t="shared" si="26"/>
        <v>0</v>
      </c>
      <c r="BH152" s="204">
        <f t="shared" si="27"/>
        <v>0</v>
      </c>
      <c r="BI152" s="204">
        <f t="shared" si="28"/>
        <v>0</v>
      </c>
      <c r="BJ152" s="23" t="s">
        <v>77</v>
      </c>
      <c r="BK152" s="204">
        <f t="shared" si="29"/>
        <v>0</v>
      </c>
      <c r="BL152" s="23" t="s">
        <v>151</v>
      </c>
      <c r="BM152" s="23" t="s">
        <v>372</v>
      </c>
    </row>
    <row r="153" spans="2:65" s="1" customFormat="1" ht="16.5" customHeight="1">
      <c r="B153" s="40"/>
      <c r="C153" s="193" t="s">
        <v>373</v>
      </c>
      <c r="D153" s="193" t="s">
        <v>131</v>
      </c>
      <c r="E153" s="194" t="s">
        <v>374</v>
      </c>
      <c r="F153" s="195" t="s">
        <v>375</v>
      </c>
      <c r="G153" s="196" t="s">
        <v>134</v>
      </c>
      <c r="H153" s="197">
        <v>1</v>
      </c>
      <c r="I153" s="198"/>
      <c r="J153" s="199">
        <f t="shared" si="20"/>
        <v>0</v>
      </c>
      <c r="K153" s="195" t="s">
        <v>135</v>
      </c>
      <c r="L153" s="60"/>
      <c r="M153" s="200" t="s">
        <v>21</v>
      </c>
      <c r="N153" s="201" t="s">
        <v>41</v>
      </c>
      <c r="O153" s="41"/>
      <c r="P153" s="202">
        <f t="shared" si="21"/>
        <v>0</v>
      </c>
      <c r="Q153" s="202">
        <v>0</v>
      </c>
      <c r="R153" s="202">
        <f t="shared" si="22"/>
        <v>0</v>
      </c>
      <c r="S153" s="202">
        <v>0</v>
      </c>
      <c r="T153" s="203">
        <f t="shared" si="23"/>
        <v>0</v>
      </c>
      <c r="AR153" s="23" t="s">
        <v>136</v>
      </c>
      <c r="AT153" s="23" t="s">
        <v>131</v>
      </c>
      <c r="AU153" s="23" t="s">
        <v>77</v>
      </c>
      <c r="AY153" s="23" t="s">
        <v>130</v>
      </c>
      <c r="BE153" s="204">
        <f t="shared" si="24"/>
        <v>0</v>
      </c>
      <c r="BF153" s="204">
        <f t="shared" si="25"/>
        <v>0</v>
      </c>
      <c r="BG153" s="204">
        <f t="shared" si="26"/>
        <v>0</v>
      </c>
      <c r="BH153" s="204">
        <f t="shared" si="27"/>
        <v>0</v>
      </c>
      <c r="BI153" s="204">
        <f t="shared" si="28"/>
        <v>0</v>
      </c>
      <c r="BJ153" s="23" t="s">
        <v>77</v>
      </c>
      <c r="BK153" s="204">
        <f t="shared" si="29"/>
        <v>0</v>
      </c>
      <c r="BL153" s="23" t="s">
        <v>136</v>
      </c>
      <c r="BM153" s="23" t="s">
        <v>376</v>
      </c>
    </row>
    <row r="154" spans="2:65" s="1" customFormat="1" ht="25.5" customHeight="1">
      <c r="B154" s="40"/>
      <c r="C154" s="205" t="s">
        <v>377</v>
      </c>
      <c r="D154" s="205" t="s">
        <v>148</v>
      </c>
      <c r="E154" s="206" t="s">
        <v>378</v>
      </c>
      <c r="F154" s="207" t="s">
        <v>379</v>
      </c>
      <c r="G154" s="208" t="s">
        <v>134</v>
      </c>
      <c r="H154" s="209">
        <v>1</v>
      </c>
      <c r="I154" s="210"/>
      <c r="J154" s="211">
        <f t="shared" si="20"/>
        <v>0</v>
      </c>
      <c r="K154" s="207" t="s">
        <v>135</v>
      </c>
      <c r="L154" s="212"/>
      <c r="M154" s="213" t="s">
        <v>21</v>
      </c>
      <c r="N154" s="214" t="s">
        <v>41</v>
      </c>
      <c r="O154" s="41"/>
      <c r="P154" s="202">
        <f t="shared" si="21"/>
        <v>0</v>
      </c>
      <c r="Q154" s="202">
        <v>0</v>
      </c>
      <c r="R154" s="202">
        <f t="shared" si="22"/>
        <v>0</v>
      </c>
      <c r="S154" s="202">
        <v>0</v>
      </c>
      <c r="T154" s="203">
        <f t="shared" si="23"/>
        <v>0</v>
      </c>
      <c r="AR154" s="23" t="s">
        <v>151</v>
      </c>
      <c r="AT154" s="23" t="s">
        <v>148</v>
      </c>
      <c r="AU154" s="23" t="s">
        <v>77</v>
      </c>
      <c r="AY154" s="23" t="s">
        <v>130</v>
      </c>
      <c r="BE154" s="204">
        <f t="shared" si="24"/>
        <v>0</v>
      </c>
      <c r="BF154" s="204">
        <f t="shared" si="25"/>
        <v>0</v>
      </c>
      <c r="BG154" s="204">
        <f t="shared" si="26"/>
        <v>0</v>
      </c>
      <c r="BH154" s="204">
        <f t="shared" si="27"/>
        <v>0</v>
      </c>
      <c r="BI154" s="204">
        <f t="shared" si="28"/>
        <v>0</v>
      </c>
      <c r="BJ154" s="23" t="s">
        <v>77</v>
      </c>
      <c r="BK154" s="204">
        <f t="shared" si="29"/>
        <v>0</v>
      </c>
      <c r="BL154" s="23" t="s">
        <v>151</v>
      </c>
      <c r="BM154" s="23" t="s">
        <v>380</v>
      </c>
    </row>
    <row r="155" spans="2:65" s="1" customFormat="1" ht="16.5" customHeight="1">
      <c r="B155" s="40"/>
      <c r="C155" s="193" t="s">
        <v>381</v>
      </c>
      <c r="D155" s="193" t="s">
        <v>131</v>
      </c>
      <c r="E155" s="194" t="s">
        <v>382</v>
      </c>
      <c r="F155" s="195" t="s">
        <v>383</v>
      </c>
      <c r="G155" s="196" t="s">
        <v>134</v>
      </c>
      <c r="H155" s="197">
        <v>1</v>
      </c>
      <c r="I155" s="198"/>
      <c r="J155" s="199">
        <f t="shared" si="20"/>
        <v>0</v>
      </c>
      <c r="K155" s="195" t="s">
        <v>135</v>
      </c>
      <c r="L155" s="60"/>
      <c r="M155" s="200" t="s">
        <v>21</v>
      </c>
      <c r="N155" s="201" t="s">
        <v>41</v>
      </c>
      <c r="O155" s="41"/>
      <c r="P155" s="202">
        <f t="shared" si="21"/>
        <v>0</v>
      </c>
      <c r="Q155" s="202">
        <v>0</v>
      </c>
      <c r="R155" s="202">
        <f t="shared" si="22"/>
        <v>0</v>
      </c>
      <c r="S155" s="202">
        <v>0</v>
      </c>
      <c r="T155" s="203">
        <f t="shared" si="23"/>
        <v>0</v>
      </c>
      <c r="AR155" s="23" t="s">
        <v>136</v>
      </c>
      <c r="AT155" s="23" t="s">
        <v>131</v>
      </c>
      <c r="AU155" s="23" t="s">
        <v>77</v>
      </c>
      <c r="AY155" s="23" t="s">
        <v>130</v>
      </c>
      <c r="BE155" s="204">
        <f t="shared" si="24"/>
        <v>0</v>
      </c>
      <c r="BF155" s="204">
        <f t="shared" si="25"/>
        <v>0</v>
      </c>
      <c r="BG155" s="204">
        <f t="shared" si="26"/>
        <v>0</v>
      </c>
      <c r="BH155" s="204">
        <f t="shared" si="27"/>
        <v>0</v>
      </c>
      <c r="BI155" s="204">
        <f t="shared" si="28"/>
        <v>0</v>
      </c>
      <c r="BJ155" s="23" t="s">
        <v>77</v>
      </c>
      <c r="BK155" s="204">
        <f t="shared" si="29"/>
        <v>0</v>
      </c>
      <c r="BL155" s="23" t="s">
        <v>136</v>
      </c>
      <c r="BM155" s="23" t="s">
        <v>384</v>
      </c>
    </row>
    <row r="156" spans="2:65" s="1" customFormat="1" ht="25.5" customHeight="1">
      <c r="B156" s="40"/>
      <c r="C156" s="205" t="s">
        <v>385</v>
      </c>
      <c r="D156" s="205" t="s">
        <v>148</v>
      </c>
      <c r="E156" s="206" t="s">
        <v>386</v>
      </c>
      <c r="F156" s="207" t="s">
        <v>387</v>
      </c>
      <c r="G156" s="208" t="s">
        <v>134</v>
      </c>
      <c r="H156" s="209">
        <v>1</v>
      </c>
      <c r="I156" s="210"/>
      <c r="J156" s="211">
        <f t="shared" si="20"/>
        <v>0</v>
      </c>
      <c r="K156" s="207" t="s">
        <v>135</v>
      </c>
      <c r="L156" s="212"/>
      <c r="M156" s="213" t="s">
        <v>21</v>
      </c>
      <c r="N156" s="214" t="s">
        <v>41</v>
      </c>
      <c r="O156" s="41"/>
      <c r="P156" s="202">
        <f t="shared" si="21"/>
        <v>0</v>
      </c>
      <c r="Q156" s="202">
        <v>0</v>
      </c>
      <c r="R156" s="202">
        <f t="shared" si="22"/>
        <v>0</v>
      </c>
      <c r="S156" s="202">
        <v>0</v>
      </c>
      <c r="T156" s="203">
        <f t="shared" si="23"/>
        <v>0</v>
      </c>
      <c r="AR156" s="23" t="s">
        <v>151</v>
      </c>
      <c r="AT156" s="23" t="s">
        <v>148</v>
      </c>
      <c r="AU156" s="23" t="s">
        <v>77</v>
      </c>
      <c r="AY156" s="23" t="s">
        <v>130</v>
      </c>
      <c r="BE156" s="204">
        <f t="shared" si="24"/>
        <v>0</v>
      </c>
      <c r="BF156" s="204">
        <f t="shared" si="25"/>
        <v>0</v>
      </c>
      <c r="BG156" s="204">
        <f t="shared" si="26"/>
        <v>0</v>
      </c>
      <c r="BH156" s="204">
        <f t="shared" si="27"/>
        <v>0</v>
      </c>
      <c r="BI156" s="204">
        <f t="shared" si="28"/>
        <v>0</v>
      </c>
      <c r="BJ156" s="23" t="s">
        <v>77</v>
      </c>
      <c r="BK156" s="204">
        <f t="shared" si="29"/>
        <v>0</v>
      </c>
      <c r="BL156" s="23" t="s">
        <v>151</v>
      </c>
      <c r="BM156" s="23" t="s">
        <v>388</v>
      </c>
    </row>
    <row r="157" spans="2:65" s="1" customFormat="1" ht="38.25" customHeight="1">
      <c r="B157" s="40"/>
      <c r="C157" s="193" t="s">
        <v>389</v>
      </c>
      <c r="D157" s="193" t="s">
        <v>131</v>
      </c>
      <c r="E157" s="194" t="s">
        <v>390</v>
      </c>
      <c r="F157" s="195" t="s">
        <v>391</v>
      </c>
      <c r="G157" s="196" t="s">
        <v>134</v>
      </c>
      <c r="H157" s="197">
        <v>1</v>
      </c>
      <c r="I157" s="198"/>
      <c r="J157" s="199">
        <f t="shared" si="20"/>
        <v>0</v>
      </c>
      <c r="K157" s="195" t="s">
        <v>135</v>
      </c>
      <c r="L157" s="60"/>
      <c r="M157" s="200" t="s">
        <v>21</v>
      </c>
      <c r="N157" s="201" t="s">
        <v>41</v>
      </c>
      <c r="O157" s="41"/>
      <c r="P157" s="202">
        <f t="shared" si="21"/>
        <v>0</v>
      </c>
      <c r="Q157" s="202">
        <v>0</v>
      </c>
      <c r="R157" s="202">
        <f t="shared" si="22"/>
        <v>0</v>
      </c>
      <c r="S157" s="202">
        <v>0</v>
      </c>
      <c r="T157" s="203">
        <f t="shared" si="23"/>
        <v>0</v>
      </c>
      <c r="AR157" s="23" t="s">
        <v>136</v>
      </c>
      <c r="AT157" s="23" t="s">
        <v>131</v>
      </c>
      <c r="AU157" s="23" t="s">
        <v>77</v>
      </c>
      <c r="AY157" s="23" t="s">
        <v>130</v>
      </c>
      <c r="BE157" s="204">
        <f t="shared" si="24"/>
        <v>0</v>
      </c>
      <c r="BF157" s="204">
        <f t="shared" si="25"/>
        <v>0</v>
      </c>
      <c r="BG157" s="204">
        <f t="shared" si="26"/>
        <v>0</v>
      </c>
      <c r="BH157" s="204">
        <f t="shared" si="27"/>
        <v>0</v>
      </c>
      <c r="BI157" s="204">
        <f t="shared" si="28"/>
        <v>0</v>
      </c>
      <c r="BJ157" s="23" t="s">
        <v>77</v>
      </c>
      <c r="BK157" s="204">
        <f t="shared" si="29"/>
        <v>0</v>
      </c>
      <c r="BL157" s="23" t="s">
        <v>136</v>
      </c>
      <c r="BM157" s="23" t="s">
        <v>392</v>
      </c>
    </row>
    <row r="158" spans="2:65" s="1" customFormat="1" ht="16.5" customHeight="1">
      <c r="B158" s="40"/>
      <c r="C158" s="193" t="s">
        <v>393</v>
      </c>
      <c r="D158" s="193" t="s">
        <v>131</v>
      </c>
      <c r="E158" s="194" t="s">
        <v>394</v>
      </c>
      <c r="F158" s="195" t="s">
        <v>395</v>
      </c>
      <c r="G158" s="196" t="s">
        <v>134</v>
      </c>
      <c r="H158" s="197">
        <v>3</v>
      </c>
      <c r="I158" s="198"/>
      <c r="J158" s="199">
        <f t="shared" si="20"/>
        <v>0</v>
      </c>
      <c r="K158" s="195" t="s">
        <v>135</v>
      </c>
      <c r="L158" s="60"/>
      <c r="M158" s="200" t="s">
        <v>21</v>
      </c>
      <c r="N158" s="201" t="s">
        <v>41</v>
      </c>
      <c r="O158" s="41"/>
      <c r="P158" s="202">
        <f t="shared" si="21"/>
        <v>0</v>
      </c>
      <c r="Q158" s="202">
        <v>0</v>
      </c>
      <c r="R158" s="202">
        <f t="shared" si="22"/>
        <v>0</v>
      </c>
      <c r="S158" s="202">
        <v>0</v>
      </c>
      <c r="T158" s="203">
        <f t="shared" si="23"/>
        <v>0</v>
      </c>
      <c r="AR158" s="23" t="s">
        <v>136</v>
      </c>
      <c r="AT158" s="23" t="s">
        <v>131</v>
      </c>
      <c r="AU158" s="23" t="s">
        <v>77</v>
      </c>
      <c r="AY158" s="23" t="s">
        <v>130</v>
      </c>
      <c r="BE158" s="204">
        <f t="shared" si="24"/>
        <v>0</v>
      </c>
      <c r="BF158" s="204">
        <f t="shared" si="25"/>
        <v>0</v>
      </c>
      <c r="BG158" s="204">
        <f t="shared" si="26"/>
        <v>0</v>
      </c>
      <c r="BH158" s="204">
        <f t="shared" si="27"/>
        <v>0</v>
      </c>
      <c r="BI158" s="204">
        <f t="shared" si="28"/>
        <v>0</v>
      </c>
      <c r="BJ158" s="23" t="s">
        <v>77</v>
      </c>
      <c r="BK158" s="204">
        <f t="shared" si="29"/>
        <v>0</v>
      </c>
      <c r="BL158" s="23" t="s">
        <v>136</v>
      </c>
      <c r="BM158" s="23" t="s">
        <v>396</v>
      </c>
    </row>
    <row r="159" spans="2:65" s="1" customFormat="1" ht="38.25" customHeight="1">
      <c r="B159" s="40"/>
      <c r="C159" s="205" t="s">
        <v>397</v>
      </c>
      <c r="D159" s="205" t="s">
        <v>148</v>
      </c>
      <c r="E159" s="206" t="s">
        <v>398</v>
      </c>
      <c r="F159" s="207" t="s">
        <v>399</v>
      </c>
      <c r="G159" s="208" t="s">
        <v>134</v>
      </c>
      <c r="H159" s="209">
        <v>1</v>
      </c>
      <c r="I159" s="210"/>
      <c r="J159" s="211">
        <f t="shared" si="20"/>
        <v>0</v>
      </c>
      <c r="K159" s="207" t="s">
        <v>135</v>
      </c>
      <c r="L159" s="212"/>
      <c r="M159" s="213" t="s">
        <v>21</v>
      </c>
      <c r="N159" s="214" t="s">
        <v>41</v>
      </c>
      <c r="O159" s="41"/>
      <c r="P159" s="202">
        <f t="shared" si="21"/>
        <v>0</v>
      </c>
      <c r="Q159" s="202">
        <v>0</v>
      </c>
      <c r="R159" s="202">
        <f t="shared" si="22"/>
        <v>0</v>
      </c>
      <c r="S159" s="202">
        <v>0</v>
      </c>
      <c r="T159" s="203">
        <f t="shared" si="23"/>
        <v>0</v>
      </c>
      <c r="AR159" s="23" t="s">
        <v>151</v>
      </c>
      <c r="AT159" s="23" t="s">
        <v>148</v>
      </c>
      <c r="AU159" s="23" t="s">
        <v>77</v>
      </c>
      <c r="AY159" s="23" t="s">
        <v>130</v>
      </c>
      <c r="BE159" s="204">
        <f t="shared" si="24"/>
        <v>0</v>
      </c>
      <c r="BF159" s="204">
        <f t="shared" si="25"/>
        <v>0</v>
      </c>
      <c r="BG159" s="204">
        <f t="shared" si="26"/>
        <v>0</v>
      </c>
      <c r="BH159" s="204">
        <f t="shared" si="27"/>
        <v>0</v>
      </c>
      <c r="BI159" s="204">
        <f t="shared" si="28"/>
        <v>0</v>
      </c>
      <c r="BJ159" s="23" t="s">
        <v>77</v>
      </c>
      <c r="BK159" s="204">
        <f t="shared" si="29"/>
        <v>0</v>
      </c>
      <c r="BL159" s="23" t="s">
        <v>151</v>
      </c>
      <c r="BM159" s="23" t="s">
        <v>400</v>
      </c>
    </row>
    <row r="160" spans="2:65" s="1" customFormat="1" ht="38.25" customHeight="1">
      <c r="B160" s="40"/>
      <c r="C160" s="205" t="s">
        <v>401</v>
      </c>
      <c r="D160" s="205" t="s">
        <v>148</v>
      </c>
      <c r="E160" s="206" t="s">
        <v>402</v>
      </c>
      <c r="F160" s="207" t="s">
        <v>403</v>
      </c>
      <c r="G160" s="208" t="s">
        <v>134</v>
      </c>
      <c r="H160" s="209">
        <v>3</v>
      </c>
      <c r="I160" s="210"/>
      <c r="J160" s="211">
        <f t="shared" si="20"/>
        <v>0</v>
      </c>
      <c r="K160" s="207" t="s">
        <v>135</v>
      </c>
      <c r="L160" s="212"/>
      <c r="M160" s="213" t="s">
        <v>21</v>
      </c>
      <c r="N160" s="214" t="s">
        <v>41</v>
      </c>
      <c r="O160" s="41"/>
      <c r="P160" s="202">
        <f t="shared" si="21"/>
        <v>0</v>
      </c>
      <c r="Q160" s="202">
        <v>0</v>
      </c>
      <c r="R160" s="202">
        <f t="shared" si="22"/>
        <v>0</v>
      </c>
      <c r="S160" s="202">
        <v>0</v>
      </c>
      <c r="T160" s="203">
        <f t="shared" si="23"/>
        <v>0</v>
      </c>
      <c r="AR160" s="23" t="s">
        <v>151</v>
      </c>
      <c r="AT160" s="23" t="s">
        <v>148</v>
      </c>
      <c r="AU160" s="23" t="s">
        <v>77</v>
      </c>
      <c r="AY160" s="23" t="s">
        <v>130</v>
      </c>
      <c r="BE160" s="204">
        <f t="shared" si="24"/>
        <v>0</v>
      </c>
      <c r="BF160" s="204">
        <f t="shared" si="25"/>
        <v>0</v>
      </c>
      <c r="BG160" s="204">
        <f t="shared" si="26"/>
        <v>0</v>
      </c>
      <c r="BH160" s="204">
        <f t="shared" si="27"/>
        <v>0</v>
      </c>
      <c r="BI160" s="204">
        <f t="shared" si="28"/>
        <v>0</v>
      </c>
      <c r="BJ160" s="23" t="s">
        <v>77</v>
      </c>
      <c r="BK160" s="204">
        <f t="shared" si="29"/>
        <v>0</v>
      </c>
      <c r="BL160" s="23" t="s">
        <v>151</v>
      </c>
      <c r="BM160" s="23" t="s">
        <v>404</v>
      </c>
    </row>
    <row r="161" spans="2:65" s="1" customFormat="1" ht="25.5" customHeight="1">
      <c r="B161" s="40"/>
      <c r="C161" s="193" t="s">
        <v>405</v>
      </c>
      <c r="D161" s="193" t="s">
        <v>131</v>
      </c>
      <c r="E161" s="194" t="s">
        <v>406</v>
      </c>
      <c r="F161" s="195" t="s">
        <v>407</v>
      </c>
      <c r="G161" s="196" t="s">
        <v>134</v>
      </c>
      <c r="H161" s="197">
        <v>40</v>
      </c>
      <c r="I161" s="198"/>
      <c r="J161" s="199">
        <f t="shared" si="20"/>
        <v>0</v>
      </c>
      <c r="K161" s="195" t="s">
        <v>135</v>
      </c>
      <c r="L161" s="60"/>
      <c r="M161" s="200" t="s">
        <v>21</v>
      </c>
      <c r="N161" s="201" t="s">
        <v>41</v>
      </c>
      <c r="O161" s="41"/>
      <c r="P161" s="202">
        <f t="shared" si="21"/>
        <v>0</v>
      </c>
      <c r="Q161" s="202">
        <v>0</v>
      </c>
      <c r="R161" s="202">
        <f t="shared" si="22"/>
        <v>0</v>
      </c>
      <c r="S161" s="202">
        <v>0</v>
      </c>
      <c r="T161" s="203">
        <f t="shared" si="23"/>
        <v>0</v>
      </c>
      <c r="AR161" s="23" t="s">
        <v>136</v>
      </c>
      <c r="AT161" s="23" t="s">
        <v>131</v>
      </c>
      <c r="AU161" s="23" t="s">
        <v>77</v>
      </c>
      <c r="AY161" s="23" t="s">
        <v>130</v>
      </c>
      <c r="BE161" s="204">
        <f t="shared" si="24"/>
        <v>0</v>
      </c>
      <c r="BF161" s="204">
        <f t="shared" si="25"/>
        <v>0</v>
      </c>
      <c r="BG161" s="204">
        <f t="shared" si="26"/>
        <v>0</v>
      </c>
      <c r="BH161" s="204">
        <f t="shared" si="27"/>
        <v>0</v>
      </c>
      <c r="BI161" s="204">
        <f t="shared" si="28"/>
        <v>0</v>
      </c>
      <c r="BJ161" s="23" t="s">
        <v>77</v>
      </c>
      <c r="BK161" s="204">
        <f t="shared" si="29"/>
        <v>0</v>
      </c>
      <c r="BL161" s="23" t="s">
        <v>136</v>
      </c>
      <c r="BM161" s="23" t="s">
        <v>408</v>
      </c>
    </row>
    <row r="162" spans="2:65" s="1" customFormat="1" ht="25.5" customHeight="1">
      <c r="B162" s="40"/>
      <c r="C162" s="193" t="s">
        <v>409</v>
      </c>
      <c r="D162" s="193" t="s">
        <v>131</v>
      </c>
      <c r="E162" s="194" t="s">
        <v>410</v>
      </c>
      <c r="F162" s="195" t="s">
        <v>411</v>
      </c>
      <c r="G162" s="196" t="s">
        <v>134</v>
      </c>
      <c r="H162" s="197">
        <v>4</v>
      </c>
      <c r="I162" s="198"/>
      <c r="J162" s="199">
        <f t="shared" si="20"/>
        <v>0</v>
      </c>
      <c r="K162" s="195" t="s">
        <v>135</v>
      </c>
      <c r="L162" s="60"/>
      <c r="M162" s="200" t="s">
        <v>21</v>
      </c>
      <c r="N162" s="201" t="s">
        <v>41</v>
      </c>
      <c r="O162" s="41"/>
      <c r="P162" s="202">
        <f t="shared" si="21"/>
        <v>0</v>
      </c>
      <c r="Q162" s="202">
        <v>0</v>
      </c>
      <c r="R162" s="202">
        <f t="shared" si="22"/>
        <v>0</v>
      </c>
      <c r="S162" s="202">
        <v>0</v>
      </c>
      <c r="T162" s="203">
        <f t="shared" si="23"/>
        <v>0</v>
      </c>
      <c r="AR162" s="23" t="s">
        <v>136</v>
      </c>
      <c r="AT162" s="23" t="s">
        <v>131</v>
      </c>
      <c r="AU162" s="23" t="s">
        <v>77</v>
      </c>
      <c r="AY162" s="23" t="s">
        <v>130</v>
      </c>
      <c r="BE162" s="204">
        <f t="shared" si="24"/>
        <v>0</v>
      </c>
      <c r="BF162" s="204">
        <f t="shared" si="25"/>
        <v>0</v>
      </c>
      <c r="BG162" s="204">
        <f t="shared" si="26"/>
        <v>0</v>
      </c>
      <c r="BH162" s="204">
        <f t="shared" si="27"/>
        <v>0</v>
      </c>
      <c r="BI162" s="204">
        <f t="shared" si="28"/>
        <v>0</v>
      </c>
      <c r="BJ162" s="23" t="s">
        <v>77</v>
      </c>
      <c r="BK162" s="204">
        <f t="shared" si="29"/>
        <v>0</v>
      </c>
      <c r="BL162" s="23" t="s">
        <v>136</v>
      </c>
      <c r="BM162" s="23" t="s">
        <v>412</v>
      </c>
    </row>
    <row r="163" spans="2:65" s="1" customFormat="1" ht="25.5" customHeight="1">
      <c r="B163" s="40"/>
      <c r="C163" s="193" t="s">
        <v>413</v>
      </c>
      <c r="D163" s="193" t="s">
        <v>131</v>
      </c>
      <c r="E163" s="194" t="s">
        <v>414</v>
      </c>
      <c r="F163" s="195" t="s">
        <v>415</v>
      </c>
      <c r="G163" s="196" t="s">
        <v>134</v>
      </c>
      <c r="H163" s="197">
        <v>4</v>
      </c>
      <c r="I163" s="198"/>
      <c r="J163" s="199">
        <f t="shared" si="20"/>
        <v>0</v>
      </c>
      <c r="K163" s="195" t="s">
        <v>135</v>
      </c>
      <c r="L163" s="60"/>
      <c r="M163" s="200" t="s">
        <v>21</v>
      </c>
      <c r="N163" s="201" t="s">
        <v>41</v>
      </c>
      <c r="O163" s="41"/>
      <c r="P163" s="202">
        <f t="shared" si="21"/>
        <v>0</v>
      </c>
      <c r="Q163" s="202">
        <v>0</v>
      </c>
      <c r="R163" s="202">
        <f t="shared" si="22"/>
        <v>0</v>
      </c>
      <c r="S163" s="202">
        <v>0</v>
      </c>
      <c r="T163" s="203">
        <f t="shared" si="23"/>
        <v>0</v>
      </c>
      <c r="AR163" s="23" t="s">
        <v>136</v>
      </c>
      <c r="AT163" s="23" t="s">
        <v>131</v>
      </c>
      <c r="AU163" s="23" t="s">
        <v>77</v>
      </c>
      <c r="AY163" s="23" t="s">
        <v>130</v>
      </c>
      <c r="BE163" s="204">
        <f t="shared" si="24"/>
        <v>0</v>
      </c>
      <c r="BF163" s="204">
        <f t="shared" si="25"/>
        <v>0</v>
      </c>
      <c r="BG163" s="204">
        <f t="shared" si="26"/>
        <v>0</v>
      </c>
      <c r="BH163" s="204">
        <f t="shared" si="27"/>
        <v>0</v>
      </c>
      <c r="BI163" s="204">
        <f t="shared" si="28"/>
        <v>0</v>
      </c>
      <c r="BJ163" s="23" t="s">
        <v>77</v>
      </c>
      <c r="BK163" s="204">
        <f t="shared" si="29"/>
        <v>0</v>
      </c>
      <c r="BL163" s="23" t="s">
        <v>136</v>
      </c>
      <c r="BM163" s="23" t="s">
        <v>416</v>
      </c>
    </row>
    <row r="164" spans="2:65" s="1" customFormat="1" ht="25.5" customHeight="1">
      <c r="B164" s="40"/>
      <c r="C164" s="205" t="s">
        <v>417</v>
      </c>
      <c r="D164" s="205" t="s">
        <v>148</v>
      </c>
      <c r="E164" s="206" t="s">
        <v>418</v>
      </c>
      <c r="F164" s="207" t="s">
        <v>419</v>
      </c>
      <c r="G164" s="208" t="s">
        <v>134</v>
      </c>
      <c r="H164" s="209">
        <v>40</v>
      </c>
      <c r="I164" s="210"/>
      <c r="J164" s="211">
        <f t="shared" si="20"/>
        <v>0</v>
      </c>
      <c r="K164" s="207" t="s">
        <v>135</v>
      </c>
      <c r="L164" s="212"/>
      <c r="M164" s="213" t="s">
        <v>21</v>
      </c>
      <c r="N164" s="214" t="s">
        <v>41</v>
      </c>
      <c r="O164" s="41"/>
      <c r="P164" s="202">
        <f t="shared" si="21"/>
        <v>0</v>
      </c>
      <c r="Q164" s="202">
        <v>0</v>
      </c>
      <c r="R164" s="202">
        <f t="shared" si="22"/>
        <v>0</v>
      </c>
      <c r="S164" s="202">
        <v>0</v>
      </c>
      <c r="T164" s="203">
        <f t="shared" si="23"/>
        <v>0</v>
      </c>
      <c r="AR164" s="23" t="s">
        <v>151</v>
      </c>
      <c r="AT164" s="23" t="s">
        <v>148</v>
      </c>
      <c r="AU164" s="23" t="s">
        <v>77</v>
      </c>
      <c r="AY164" s="23" t="s">
        <v>130</v>
      </c>
      <c r="BE164" s="204">
        <f t="shared" si="24"/>
        <v>0</v>
      </c>
      <c r="BF164" s="204">
        <f t="shared" si="25"/>
        <v>0</v>
      </c>
      <c r="BG164" s="204">
        <f t="shared" si="26"/>
        <v>0</v>
      </c>
      <c r="BH164" s="204">
        <f t="shared" si="27"/>
        <v>0</v>
      </c>
      <c r="BI164" s="204">
        <f t="shared" si="28"/>
        <v>0</v>
      </c>
      <c r="BJ164" s="23" t="s">
        <v>77</v>
      </c>
      <c r="BK164" s="204">
        <f t="shared" si="29"/>
        <v>0</v>
      </c>
      <c r="BL164" s="23" t="s">
        <v>151</v>
      </c>
      <c r="BM164" s="23" t="s">
        <v>420</v>
      </c>
    </row>
    <row r="165" spans="2:65" s="1" customFormat="1" ht="25.5" customHeight="1">
      <c r="B165" s="40"/>
      <c r="C165" s="205" t="s">
        <v>421</v>
      </c>
      <c r="D165" s="205" t="s">
        <v>148</v>
      </c>
      <c r="E165" s="206" t="s">
        <v>422</v>
      </c>
      <c r="F165" s="207" t="s">
        <v>423</v>
      </c>
      <c r="G165" s="208" t="s">
        <v>134</v>
      </c>
      <c r="H165" s="209">
        <v>3</v>
      </c>
      <c r="I165" s="210"/>
      <c r="J165" s="211">
        <f t="shared" si="20"/>
        <v>0</v>
      </c>
      <c r="K165" s="207" t="s">
        <v>135</v>
      </c>
      <c r="L165" s="212"/>
      <c r="M165" s="213" t="s">
        <v>21</v>
      </c>
      <c r="N165" s="214" t="s">
        <v>41</v>
      </c>
      <c r="O165" s="41"/>
      <c r="P165" s="202">
        <f t="shared" si="21"/>
        <v>0</v>
      </c>
      <c r="Q165" s="202">
        <v>0</v>
      </c>
      <c r="R165" s="202">
        <f t="shared" si="22"/>
        <v>0</v>
      </c>
      <c r="S165" s="202">
        <v>0</v>
      </c>
      <c r="T165" s="203">
        <f t="shared" si="23"/>
        <v>0</v>
      </c>
      <c r="AR165" s="23" t="s">
        <v>151</v>
      </c>
      <c r="AT165" s="23" t="s">
        <v>148</v>
      </c>
      <c r="AU165" s="23" t="s">
        <v>77</v>
      </c>
      <c r="AY165" s="23" t="s">
        <v>130</v>
      </c>
      <c r="BE165" s="204">
        <f t="shared" si="24"/>
        <v>0</v>
      </c>
      <c r="BF165" s="204">
        <f t="shared" si="25"/>
        <v>0</v>
      </c>
      <c r="BG165" s="204">
        <f t="shared" si="26"/>
        <v>0</v>
      </c>
      <c r="BH165" s="204">
        <f t="shared" si="27"/>
        <v>0</v>
      </c>
      <c r="BI165" s="204">
        <f t="shared" si="28"/>
        <v>0</v>
      </c>
      <c r="BJ165" s="23" t="s">
        <v>77</v>
      </c>
      <c r="BK165" s="204">
        <f t="shared" si="29"/>
        <v>0</v>
      </c>
      <c r="BL165" s="23" t="s">
        <v>151</v>
      </c>
      <c r="BM165" s="23" t="s">
        <v>424</v>
      </c>
    </row>
    <row r="166" spans="2:65" s="1" customFormat="1" ht="25.5" customHeight="1">
      <c r="B166" s="40"/>
      <c r="C166" s="205" t="s">
        <v>425</v>
      </c>
      <c r="D166" s="205" t="s">
        <v>148</v>
      </c>
      <c r="E166" s="206" t="s">
        <v>426</v>
      </c>
      <c r="F166" s="207" t="s">
        <v>427</v>
      </c>
      <c r="G166" s="208" t="s">
        <v>134</v>
      </c>
      <c r="H166" s="209">
        <v>1</v>
      </c>
      <c r="I166" s="210"/>
      <c r="J166" s="211">
        <f t="shared" si="20"/>
        <v>0</v>
      </c>
      <c r="K166" s="207" t="s">
        <v>135</v>
      </c>
      <c r="L166" s="212"/>
      <c r="M166" s="213" t="s">
        <v>21</v>
      </c>
      <c r="N166" s="214" t="s">
        <v>41</v>
      </c>
      <c r="O166" s="41"/>
      <c r="P166" s="202">
        <f t="shared" si="21"/>
        <v>0</v>
      </c>
      <c r="Q166" s="202">
        <v>0</v>
      </c>
      <c r="R166" s="202">
        <f t="shared" si="22"/>
        <v>0</v>
      </c>
      <c r="S166" s="202">
        <v>0</v>
      </c>
      <c r="T166" s="203">
        <f t="shared" si="23"/>
        <v>0</v>
      </c>
      <c r="AR166" s="23" t="s">
        <v>151</v>
      </c>
      <c r="AT166" s="23" t="s">
        <v>148</v>
      </c>
      <c r="AU166" s="23" t="s">
        <v>77</v>
      </c>
      <c r="AY166" s="23" t="s">
        <v>130</v>
      </c>
      <c r="BE166" s="204">
        <f t="shared" si="24"/>
        <v>0</v>
      </c>
      <c r="BF166" s="204">
        <f t="shared" si="25"/>
        <v>0</v>
      </c>
      <c r="BG166" s="204">
        <f t="shared" si="26"/>
        <v>0</v>
      </c>
      <c r="BH166" s="204">
        <f t="shared" si="27"/>
        <v>0</v>
      </c>
      <c r="BI166" s="204">
        <f t="shared" si="28"/>
        <v>0</v>
      </c>
      <c r="BJ166" s="23" t="s">
        <v>77</v>
      </c>
      <c r="BK166" s="204">
        <f t="shared" si="29"/>
        <v>0</v>
      </c>
      <c r="BL166" s="23" t="s">
        <v>151</v>
      </c>
      <c r="BM166" s="23" t="s">
        <v>428</v>
      </c>
    </row>
    <row r="167" spans="2:65" s="1" customFormat="1" ht="25.5" customHeight="1">
      <c r="B167" s="40"/>
      <c r="C167" s="205" t="s">
        <v>429</v>
      </c>
      <c r="D167" s="205" t="s">
        <v>148</v>
      </c>
      <c r="E167" s="206" t="s">
        <v>430</v>
      </c>
      <c r="F167" s="207" t="s">
        <v>431</v>
      </c>
      <c r="G167" s="208" t="s">
        <v>134</v>
      </c>
      <c r="H167" s="209">
        <v>3</v>
      </c>
      <c r="I167" s="210"/>
      <c r="J167" s="211">
        <f t="shared" si="20"/>
        <v>0</v>
      </c>
      <c r="K167" s="207" t="s">
        <v>135</v>
      </c>
      <c r="L167" s="212"/>
      <c r="M167" s="213" t="s">
        <v>21</v>
      </c>
      <c r="N167" s="214" t="s">
        <v>41</v>
      </c>
      <c r="O167" s="41"/>
      <c r="P167" s="202">
        <f t="shared" si="21"/>
        <v>0</v>
      </c>
      <c r="Q167" s="202">
        <v>0</v>
      </c>
      <c r="R167" s="202">
        <f t="shared" si="22"/>
        <v>0</v>
      </c>
      <c r="S167" s="202">
        <v>0</v>
      </c>
      <c r="T167" s="203">
        <f t="shared" si="23"/>
        <v>0</v>
      </c>
      <c r="AR167" s="23" t="s">
        <v>151</v>
      </c>
      <c r="AT167" s="23" t="s">
        <v>148</v>
      </c>
      <c r="AU167" s="23" t="s">
        <v>77</v>
      </c>
      <c r="AY167" s="23" t="s">
        <v>130</v>
      </c>
      <c r="BE167" s="204">
        <f t="shared" si="24"/>
        <v>0</v>
      </c>
      <c r="BF167" s="204">
        <f t="shared" si="25"/>
        <v>0</v>
      </c>
      <c r="BG167" s="204">
        <f t="shared" si="26"/>
        <v>0</v>
      </c>
      <c r="BH167" s="204">
        <f t="shared" si="27"/>
        <v>0</v>
      </c>
      <c r="BI167" s="204">
        <f t="shared" si="28"/>
        <v>0</v>
      </c>
      <c r="BJ167" s="23" t="s">
        <v>77</v>
      </c>
      <c r="BK167" s="204">
        <f t="shared" si="29"/>
        <v>0</v>
      </c>
      <c r="BL167" s="23" t="s">
        <v>151</v>
      </c>
      <c r="BM167" s="23" t="s">
        <v>432</v>
      </c>
    </row>
    <row r="168" spans="2:65" s="1" customFormat="1" ht="25.5" customHeight="1">
      <c r="B168" s="40"/>
      <c r="C168" s="205" t="s">
        <v>433</v>
      </c>
      <c r="D168" s="205" t="s">
        <v>148</v>
      </c>
      <c r="E168" s="206" t="s">
        <v>434</v>
      </c>
      <c r="F168" s="207" t="s">
        <v>435</v>
      </c>
      <c r="G168" s="208" t="s">
        <v>134</v>
      </c>
      <c r="H168" s="209">
        <v>1</v>
      </c>
      <c r="I168" s="210"/>
      <c r="J168" s="211">
        <f t="shared" ref="J168:J199" si="30">ROUND(I168*H168,2)</f>
        <v>0</v>
      </c>
      <c r="K168" s="207" t="s">
        <v>135</v>
      </c>
      <c r="L168" s="212"/>
      <c r="M168" s="213" t="s">
        <v>21</v>
      </c>
      <c r="N168" s="214" t="s">
        <v>41</v>
      </c>
      <c r="O168" s="41"/>
      <c r="P168" s="202">
        <f t="shared" ref="P168:P199" si="31">O168*H168</f>
        <v>0</v>
      </c>
      <c r="Q168" s="202">
        <v>0</v>
      </c>
      <c r="R168" s="202">
        <f t="shared" ref="R168:R199" si="32">Q168*H168</f>
        <v>0</v>
      </c>
      <c r="S168" s="202">
        <v>0</v>
      </c>
      <c r="T168" s="203">
        <f t="shared" ref="T168:T199" si="33">S168*H168</f>
        <v>0</v>
      </c>
      <c r="AR168" s="23" t="s">
        <v>151</v>
      </c>
      <c r="AT168" s="23" t="s">
        <v>148</v>
      </c>
      <c r="AU168" s="23" t="s">
        <v>77</v>
      </c>
      <c r="AY168" s="23" t="s">
        <v>130</v>
      </c>
      <c r="BE168" s="204">
        <f t="shared" ref="BE168:BE190" si="34">IF(N168="základní",J168,0)</f>
        <v>0</v>
      </c>
      <c r="BF168" s="204">
        <f t="shared" ref="BF168:BF190" si="35">IF(N168="snížená",J168,0)</f>
        <v>0</v>
      </c>
      <c r="BG168" s="204">
        <f t="shared" ref="BG168:BG190" si="36">IF(N168="zákl. přenesená",J168,0)</f>
        <v>0</v>
      </c>
      <c r="BH168" s="204">
        <f t="shared" ref="BH168:BH190" si="37">IF(N168="sníž. přenesená",J168,0)</f>
        <v>0</v>
      </c>
      <c r="BI168" s="204">
        <f t="shared" ref="BI168:BI190" si="38">IF(N168="nulová",J168,0)</f>
        <v>0</v>
      </c>
      <c r="BJ168" s="23" t="s">
        <v>77</v>
      </c>
      <c r="BK168" s="204">
        <f t="shared" ref="BK168:BK190" si="39">ROUND(I168*H168,2)</f>
        <v>0</v>
      </c>
      <c r="BL168" s="23" t="s">
        <v>151</v>
      </c>
      <c r="BM168" s="23" t="s">
        <v>436</v>
      </c>
    </row>
    <row r="169" spans="2:65" s="1" customFormat="1" ht="25.5" customHeight="1">
      <c r="B169" s="40"/>
      <c r="C169" s="193" t="s">
        <v>437</v>
      </c>
      <c r="D169" s="193" t="s">
        <v>131</v>
      </c>
      <c r="E169" s="194" t="s">
        <v>438</v>
      </c>
      <c r="F169" s="195" t="s">
        <v>439</v>
      </c>
      <c r="G169" s="196" t="s">
        <v>267</v>
      </c>
      <c r="H169" s="197">
        <v>31</v>
      </c>
      <c r="I169" s="198"/>
      <c r="J169" s="199">
        <f t="shared" si="30"/>
        <v>0</v>
      </c>
      <c r="K169" s="195" t="s">
        <v>135</v>
      </c>
      <c r="L169" s="60"/>
      <c r="M169" s="200" t="s">
        <v>21</v>
      </c>
      <c r="N169" s="201" t="s">
        <v>41</v>
      </c>
      <c r="O169" s="41"/>
      <c r="P169" s="202">
        <f t="shared" si="31"/>
        <v>0</v>
      </c>
      <c r="Q169" s="202">
        <v>0</v>
      </c>
      <c r="R169" s="202">
        <f t="shared" si="32"/>
        <v>0</v>
      </c>
      <c r="S169" s="202">
        <v>0</v>
      </c>
      <c r="T169" s="203">
        <f t="shared" si="33"/>
        <v>0</v>
      </c>
      <c r="AR169" s="23" t="s">
        <v>136</v>
      </c>
      <c r="AT169" s="23" t="s">
        <v>131</v>
      </c>
      <c r="AU169" s="23" t="s">
        <v>77</v>
      </c>
      <c r="AY169" s="23" t="s">
        <v>130</v>
      </c>
      <c r="BE169" s="204">
        <f t="shared" si="34"/>
        <v>0</v>
      </c>
      <c r="BF169" s="204">
        <f t="shared" si="35"/>
        <v>0</v>
      </c>
      <c r="BG169" s="204">
        <f t="shared" si="36"/>
        <v>0</v>
      </c>
      <c r="BH169" s="204">
        <f t="shared" si="37"/>
        <v>0</v>
      </c>
      <c r="BI169" s="204">
        <f t="shared" si="38"/>
        <v>0</v>
      </c>
      <c r="BJ169" s="23" t="s">
        <v>77</v>
      </c>
      <c r="BK169" s="204">
        <f t="shared" si="39"/>
        <v>0</v>
      </c>
      <c r="BL169" s="23" t="s">
        <v>136</v>
      </c>
      <c r="BM169" s="23" t="s">
        <v>440</v>
      </c>
    </row>
    <row r="170" spans="2:65" s="1" customFormat="1" ht="25.5" customHeight="1">
      <c r="B170" s="40"/>
      <c r="C170" s="205" t="s">
        <v>441</v>
      </c>
      <c r="D170" s="205" t="s">
        <v>148</v>
      </c>
      <c r="E170" s="206" t="s">
        <v>442</v>
      </c>
      <c r="F170" s="207" t="s">
        <v>443</v>
      </c>
      <c r="G170" s="208" t="s">
        <v>267</v>
      </c>
      <c r="H170" s="209">
        <v>5</v>
      </c>
      <c r="I170" s="210"/>
      <c r="J170" s="211">
        <f t="shared" si="30"/>
        <v>0</v>
      </c>
      <c r="K170" s="207" t="s">
        <v>135</v>
      </c>
      <c r="L170" s="212"/>
      <c r="M170" s="213" t="s">
        <v>21</v>
      </c>
      <c r="N170" s="214" t="s">
        <v>41</v>
      </c>
      <c r="O170" s="41"/>
      <c r="P170" s="202">
        <f t="shared" si="31"/>
        <v>0</v>
      </c>
      <c r="Q170" s="202">
        <v>0</v>
      </c>
      <c r="R170" s="202">
        <f t="shared" si="32"/>
        <v>0</v>
      </c>
      <c r="S170" s="202">
        <v>0</v>
      </c>
      <c r="T170" s="203">
        <f t="shared" si="33"/>
        <v>0</v>
      </c>
      <c r="AR170" s="23" t="s">
        <v>151</v>
      </c>
      <c r="AT170" s="23" t="s">
        <v>148</v>
      </c>
      <c r="AU170" s="23" t="s">
        <v>77</v>
      </c>
      <c r="AY170" s="23" t="s">
        <v>130</v>
      </c>
      <c r="BE170" s="204">
        <f t="shared" si="34"/>
        <v>0</v>
      </c>
      <c r="BF170" s="204">
        <f t="shared" si="35"/>
        <v>0</v>
      </c>
      <c r="BG170" s="204">
        <f t="shared" si="36"/>
        <v>0</v>
      </c>
      <c r="BH170" s="204">
        <f t="shared" si="37"/>
        <v>0</v>
      </c>
      <c r="BI170" s="204">
        <f t="shared" si="38"/>
        <v>0</v>
      </c>
      <c r="BJ170" s="23" t="s">
        <v>77</v>
      </c>
      <c r="BK170" s="204">
        <f t="shared" si="39"/>
        <v>0</v>
      </c>
      <c r="BL170" s="23" t="s">
        <v>151</v>
      </c>
      <c r="BM170" s="23" t="s">
        <v>444</v>
      </c>
    </row>
    <row r="171" spans="2:65" s="1" customFormat="1" ht="25.5" customHeight="1">
      <c r="B171" s="40"/>
      <c r="C171" s="205" t="s">
        <v>445</v>
      </c>
      <c r="D171" s="205" t="s">
        <v>148</v>
      </c>
      <c r="E171" s="206" t="s">
        <v>446</v>
      </c>
      <c r="F171" s="207" t="s">
        <v>447</v>
      </c>
      <c r="G171" s="208" t="s">
        <v>267</v>
      </c>
      <c r="H171" s="209">
        <v>1</v>
      </c>
      <c r="I171" s="210"/>
      <c r="J171" s="211">
        <f t="shared" si="30"/>
        <v>0</v>
      </c>
      <c r="K171" s="207" t="s">
        <v>135</v>
      </c>
      <c r="L171" s="212"/>
      <c r="M171" s="213" t="s">
        <v>21</v>
      </c>
      <c r="N171" s="214" t="s">
        <v>41</v>
      </c>
      <c r="O171" s="41"/>
      <c r="P171" s="202">
        <f t="shared" si="31"/>
        <v>0</v>
      </c>
      <c r="Q171" s="202">
        <v>0</v>
      </c>
      <c r="R171" s="202">
        <f t="shared" si="32"/>
        <v>0</v>
      </c>
      <c r="S171" s="202">
        <v>0</v>
      </c>
      <c r="T171" s="203">
        <f t="shared" si="33"/>
        <v>0</v>
      </c>
      <c r="AR171" s="23" t="s">
        <v>151</v>
      </c>
      <c r="AT171" s="23" t="s">
        <v>148</v>
      </c>
      <c r="AU171" s="23" t="s">
        <v>77</v>
      </c>
      <c r="AY171" s="23" t="s">
        <v>130</v>
      </c>
      <c r="BE171" s="204">
        <f t="shared" si="34"/>
        <v>0</v>
      </c>
      <c r="BF171" s="204">
        <f t="shared" si="35"/>
        <v>0</v>
      </c>
      <c r="BG171" s="204">
        <f t="shared" si="36"/>
        <v>0</v>
      </c>
      <c r="BH171" s="204">
        <f t="shared" si="37"/>
        <v>0</v>
      </c>
      <c r="BI171" s="204">
        <f t="shared" si="38"/>
        <v>0</v>
      </c>
      <c r="BJ171" s="23" t="s">
        <v>77</v>
      </c>
      <c r="BK171" s="204">
        <f t="shared" si="39"/>
        <v>0</v>
      </c>
      <c r="BL171" s="23" t="s">
        <v>151</v>
      </c>
      <c r="BM171" s="23" t="s">
        <v>448</v>
      </c>
    </row>
    <row r="172" spans="2:65" s="1" customFormat="1" ht="25.5" customHeight="1">
      <c r="B172" s="40"/>
      <c r="C172" s="205" t="s">
        <v>449</v>
      </c>
      <c r="D172" s="205" t="s">
        <v>148</v>
      </c>
      <c r="E172" s="206" t="s">
        <v>450</v>
      </c>
      <c r="F172" s="207" t="s">
        <v>451</v>
      </c>
      <c r="G172" s="208" t="s">
        <v>267</v>
      </c>
      <c r="H172" s="209">
        <v>25</v>
      </c>
      <c r="I172" s="210"/>
      <c r="J172" s="211">
        <f t="shared" si="30"/>
        <v>0</v>
      </c>
      <c r="K172" s="207" t="s">
        <v>135</v>
      </c>
      <c r="L172" s="212"/>
      <c r="M172" s="213" t="s">
        <v>21</v>
      </c>
      <c r="N172" s="214" t="s">
        <v>41</v>
      </c>
      <c r="O172" s="41"/>
      <c r="P172" s="202">
        <f t="shared" si="31"/>
        <v>0</v>
      </c>
      <c r="Q172" s="202">
        <v>0</v>
      </c>
      <c r="R172" s="202">
        <f t="shared" si="32"/>
        <v>0</v>
      </c>
      <c r="S172" s="202">
        <v>0</v>
      </c>
      <c r="T172" s="203">
        <f t="shared" si="33"/>
        <v>0</v>
      </c>
      <c r="AR172" s="23" t="s">
        <v>151</v>
      </c>
      <c r="AT172" s="23" t="s">
        <v>148</v>
      </c>
      <c r="AU172" s="23" t="s">
        <v>77</v>
      </c>
      <c r="AY172" s="23" t="s">
        <v>130</v>
      </c>
      <c r="BE172" s="204">
        <f t="shared" si="34"/>
        <v>0</v>
      </c>
      <c r="BF172" s="204">
        <f t="shared" si="35"/>
        <v>0</v>
      </c>
      <c r="BG172" s="204">
        <f t="shared" si="36"/>
        <v>0</v>
      </c>
      <c r="BH172" s="204">
        <f t="shared" si="37"/>
        <v>0</v>
      </c>
      <c r="BI172" s="204">
        <f t="shared" si="38"/>
        <v>0</v>
      </c>
      <c r="BJ172" s="23" t="s">
        <v>77</v>
      </c>
      <c r="BK172" s="204">
        <f t="shared" si="39"/>
        <v>0</v>
      </c>
      <c r="BL172" s="23" t="s">
        <v>151</v>
      </c>
      <c r="BM172" s="23" t="s">
        <v>452</v>
      </c>
    </row>
    <row r="173" spans="2:65" s="1" customFormat="1" ht="25.5" customHeight="1">
      <c r="B173" s="40"/>
      <c r="C173" s="193" t="s">
        <v>453</v>
      </c>
      <c r="D173" s="193" t="s">
        <v>131</v>
      </c>
      <c r="E173" s="194" t="s">
        <v>454</v>
      </c>
      <c r="F173" s="195" t="s">
        <v>455</v>
      </c>
      <c r="G173" s="196" t="s">
        <v>134</v>
      </c>
      <c r="H173" s="197">
        <v>65</v>
      </c>
      <c r="I173" s="198"/>
      <c r="J173" s="199">
        <f t="shared" si="30"/>
        <v>0</v>
      </c>
      <c r="K173" s="195" t="s">
        <v>135</v>
      </c>
      <c r="L173" s="60"/>
      <c r="M173" s="200" t="s">
        <v>21</v>
      </c>
      <c r="N173" s="201" t="s">
        <v>41</v>
      </c>
      <c r="O173" s="41"/>
      <c r="P173" s="202">
        <f t="shared" si="31"/>
        <v>0</v>
      </c>
      <c r="Q173" s="202">
        <v>0</v>
      </c>
      <c r="R173" s="202">
        <f t="shared" si="32"/>
        <v>0</v>
      </c>
      <c r="S173" s="202">
        <v>0</v>
      </c>
      <c r="T173" s="203">
        <f t="shared" si="33"/>
        <v>0</v>
      </c>
      <c r="AR173" s="23" t="s">
        <v>136</v>
      </c>
      <c r="AT173" s="23" t="s">
        <v>131</v>
      </c>
      <c r="AU173" s="23" t="s">
        <v>77</v>
      </c>
      <c r="AY173" s="23" t="s">
        <v>130</v>
      </c>
      <c r="BE173" s="204">
        <f t="shared" si="34"/>
        <v>0</v>
      </c>
      <c r="BF173" s="204">
        <f t="shared" si="35"/>
        <v>0</v>
      </c>
      <c r="BG173" s="204">
        <f t="shared" si="36"/>
        <v>0</v>
      </c>
      <c r="BH173" s="204">
        <f t="shared" si="37"/>
        <v>0</v>
      </c>
      <c r="BI173" s="204">
        <f t="shared" si="38"/>
        <v>0</v>
      </c>
      <c r="BJ173" s="23" t="s">
        <v>77</v>
      </c>
      <c r="BK173" s="204">
        <f t="shared" si="39"/>
        <v>0</v>
      </c>
      <c r="BL173" s="23" t="s">
        <v>136</v>
      </c>
      <c r="BM173" s="23" t="s">
        <v>456</v>
      </c>
    </row>
    <row r="174" spans="2:65" s="1" customFormat="1" ht="25.5" customHeight="1">
      <c r="B174" s="40"/>
      <c r="C174" s="193" t="s">
        <v>457</v>
      </c>
      <c r="D174" s="193" t="s">
        <v>131</v>
      </c>
      <c r="E174" s="194" t="s">
        <v>458</v>
      </c>
      <c r="F174" s="195" t="s">
        <v>459</v>
      </c>
      <c r="G174" s="196" t="s">
        <v>134</v>
      </c>
      <c r="H174" s="197">
        <v>1</v>
      </c>
      <c r="I174" s="198"/>
      <c r="J174" s="199">
        <f t="shared" si="30"/>
        <v>0</v>
      </c>
      <c r="K174" s="195" t="s">
        <v>135</v>
      </c>
      <c r="L174" s="60"/>
      <c r="M174" s="200" t="s">
        <v>21</v>
      </c>
      <c r="N174" s="201" t="s">
        <v>41</v>
      </c>
      <c r="O174" s="41"/>
      <c r="P174" s="202">
        <f t="shared" si="31"/>
        <v>0</v>
      </c>
      <c r="Q174" s="202">
        <v>0</v>
      </c>
      <c r="R174" s="202">
        <f t="shared" si="32"/>
        <v>0</v>
      </c>
      <c r="S174" s="202">
        <v>0</v>
      </c>
      <c r="T174" s="203">
        <f t="shared" si="33"/>
        <v>0</v>
      </c>
      <c r="AR174" s="23" t="s">
        <v>136</v>
      </c>
      <c r="AT174" s="23" t="s">
        <v>131</v>
      </c>
      <c r="AU174" s="23" t="s">
        <v>77</v>
      </c>
      <c r="AY174" s="23" t="s">
        <v>130</v>
      </c>
      <c r="BE174" s="204">
        <f t="shared" si="34"/>
        <v>0</v>
      </c>
      <c r="BF174" s="204">
        <f t="shared" si="35"/>
        <v>0</v>
      </c>
      <c r="BG174" s="204">
        <f t="shared" si="36"/>
        <v>0</v>
      </c>
      <c r="BH174" s="204">
        <f t="shared" si="37"/>
        <v>0</v>
      </c>
      <c r="BI174" s="204">
        <f t="shared" si="38"/>
        <v>0</v>
      </c>
      <c r="BJ174" s="23" t="s">
        <v>77</v>
      </c>
      <c r="BK174" s="204">
        <f t="shared" si="39"/>
        <v>0</v>
      </c>
      <c r="BL174" s="23" t="s">
        <v>136</v>
      </c>
      <c r="BM174" s="23" t="s">
        <v>460</v>
      </c>
    </row>
    <row r="175" spans="2:65" s="1" customFormat="1" ht="51" customHeight="1">
      <c r="B175" s="40"/>
      <c r="C175" s="193" t="s">
        <v>461</v>
      </c>
      <c r="D175" s="193" t="s">
        <v>131</v>
      </c>
      <c r="E175" s="194" t="s">
        <v>462</v>
      </c>
      <c r="F175" s="195" t="s">
        <v>463</v>
      </c>
      <c r="G175" s="196" t="s">
        <v>134</v>
      </c>
      <c r="H175" s="197">
        <v>1</v>
      </c>
      <c r="I175" s="198"/>
      <c r="J175" s="199">
        <f t="shared" si="30"/>
        <v>0</v>
      </c>
      <c r="K175" s="195" t="s">
        <v>135</v>
      </c>
      <c r="L175" s="60"/>
      <c r="M175" s="200" t="s">
        <v>21</v>
      </c>
      <c r="N175" s="201" t="s">
        <v>41</v>
      </c>
      <c r="O175" s="41"/>
      <c r="P175" s="202">
        <f t="shared" si="31"/>
        <v>0</v>
      </c>
      <c r="Q175" s="202">
        <v>0</v>
      </c>
      <c r="R175" s="202">
        <f t="shared" si="32"/>
        <v>0</v>
      </c>
      <c r="S175" s="202">
        <v>0</v>
      </c>
      <c r="T175" s="203">
        <f t="shared" si="33"/>
        <v>0</v>
      </c>
      <c r="AR175" s="23" t="s">
        <v>136</v>
      </c>
      <c r="AT175" s="23" t="s">
        <v>131</v>
      </c>
      <c r="AU175" s="23" t="s">
        <v>77</v>
      </c>
      <c r="AY175" s="23" t="s">
        <v>130</v>
      </c>
      <c r="BE175" s="204">
        <f t="shared" si="34"/>
        <v>0</v>
      </c>
      <c r="BF175" s="204">
        <f t="shared" si="35"/>
        <v>0</v>
      </c>
      <c r="BG175" s="204">
        <f t="shared" si="36"/>
        <v>0</v>
      </c>
      <c r="BH175" s="204">
        <f t="shared" si="37"/>
        <v>0</v>
      </c>
      <c r="BI175" s="204">
        <f t="shared" si="38"/>
        <v>0</v>
      </c>
      <c r="BJ175" s="23" t="s">
        <v>77</v>
      </c>
      <c r="BK175" s="204">
        <f t="shared" si="39"/>
        <v>0</v>
      </c>
      <c r="BL175" s="23" t="s">
        <v>136</v>
      </c>
      <c r="BM175" s="23" t="s">
        <v>464</v>
      </c>
    </row>
    <row r="176" spans="2:65" s="1" customFormat="1" ht="25.5" customHeight="1">
      <c r="B176" s="40"/>
      <c r="C176" s="205" t="s">
        <v>465</v>
      </c>
      <c r="D176" s="205" t="s">
        <v>148</v>
      </c>
      <c r="E176" s="206" t="s">
        <v>466</v>
      </c>
      <c r="F176" s="207" t="s">
        <v>467</v>
      </c>
      <c r="G176" s="208" t="s">
        <v>134</v>
      </c>
      <c r="H176" s="209">
        <v>1</v>
      </c>
      <c r="I176" s="210"/>
      <c r="J176" s="211">
        <f t="shared" si="30"/>
        <v>0</v>
      </c>
      <c r="K176" s="207" t="s">
        <v>135</v>
      </c>
      <c r="L176" s="212"/>
      <c r="M176" s="213" t="s">
        <v>21</v>
      </c>
      <c r="N176" s="214" t="s">
        <v>41</v>
      </c>
      <c r="O176" s="41"/>
      <c r="P176" s="202">
        <f t="shared" si="31"/>
        <v>0</v>
      </c>
      <c r="Q176" s="202">
        <v>0</v>
      </c>
      <c r="R176" s="202">
        <f t="shared" si="32"/>
        <v>0</v>
      </c>
      <c r="S176" s="202">
        <v>0</v>
      </c>
      <c r="T176" s="203">
        <f t="shared" si="33"/>
        <v>0</v>
      </c>
      <c r="AR176" s="23" t="s">
        <v>151</v>
      </c>
      <c r="AT176" s="23" t="s">
        <v>148</v>
      </c>
      <c r="AU176" s="23" t="s">
        <v>77</v>
      </c>
      <c r="AY176" s="23" t="s">
        <v>130</v>
      </c>
      <c r="BE176" s="204">
        <f t="shared" si="34"/>
        <v>0</v>
      </c>
      <c r="BF176" s="204">
        <f t="shared" si="35"/>
        <v>0</v>
      </c>
      <c r="BG176" s="204">
        <f t="shared" si="36"/>
        <v>0</v>
      </c>
      <c r="BH176" s="204">
        <f t="shared" si="37"/>
        <v>0</v>
      </c>
      <c r="BI176" s="204">
        <f t="shared" si="38"/>
        <v>0</v>
      </c>
      <c r="BJ176" s="23" t="s">
        <v>77</v>
      </c>
      <c r="BK176" s="204">
        <f t="shared" si="39"/>
        <v>0</v>
      </c>
      <c r="BL176" s="23" t="s">
        <v>151</v>
      </c>
      <c r="BM176" s="23" t="s">
        <v>468</v>
      </c>
    </row>
    <row r="177" spans="2:65" s="1" customFormat="1" ht="25.5" customHeight="1">
      <c r="B177" s="40"/>
      <c r="C177" s="205" t="s">
        <v>469</v>
      </c>
      <c r="D177" s="205" t="s">
        <v>148</v>
      </c>
      <c r="E177" s="206" t="s">
        <v>470</v>
      </c>
      <c r="F177" s="207" t="s">
        <v>471</v>
      </c>
      <c r="G177" s="208" t="s">
        <v>134</v>
      </c>
      <c r="H177" s="209">
        <v>1</v>
      </c>
      <c r="I177" s="210"/>
      <c r="J177" s="211">
        <f t="shared" si="30"/>
        <v>0</v>
      </c>
      <c r="K177" s="207" t="s">
        <v>135</v>
      </c>
      <c r="L177" s="212"/>
      <c r="M177" s="213" t="s">
        <v>21</v>
      </c>
      <c r="N177" s="214" t="s">
        <v>41</v>
      </c>
      <c r="O177" s="41"/>
      <c r="P177" s="202">
        <f t="shared" si="31"/>
        <v>0</v>
      </c>
      <c r="Q177" s="202">
        <v>0</v>
      </c>
      <c r="R177" s="202">
        <f t="shared" si="32"/>
        <v>0</v>
      </c>
      <c r="S177" s="202">
        <v>0</v>
      </c>
      <c r="T177" s="203">
        <f t="shared" si="33"/>
        <v>0</v>
      </c>
      <c r="AR177" s="23" t="s">
        <v>136</v>
      </c>
      <c r="AT177" s="23" t="s">
        <v>148</v>
      </c>
      <c r="AU177" s="23" t="s">
        <v>77</v>
      </c>
      <c r="AY177" s="23" t="s">
        <v>130</v>
      </c>
      <c r="BE177" s="204">
        <f t="shared" si="34"/>
        <v>0</v>
      </c>
      <c r="BF177" s="204">
        <f t="shared" si="35"/>
        <v>0</v>
      </c>
      <c r="BG177" s="204">
        <f t="shared" si="36"/>
        <v>0</v>
      </c>
      <c r="BH177" s="204">
        <f t="shared" si="37"/>
        <v>0</v>
      </c>
      <c r="BI177" s="204">
        <f t="shared" si="38"/>
        <v>0</v>
      </c>
      <c r="BJ177" s="23" t="s">
        <v>77</v>
      </c>
      <c r="BK177" s="204">
        <f t="shared" si="39"/>
        <v>0</v>
      </c>
      <c r="BL177" s="23" t="s">
        <v>136</v>
      </c>
      <c r="BM177" s="23" t="s">
        <v>472</v>
      </c>
    </row>
    <row r="178" spans="2:65" s="1" customFormat="1" ht="16.5" customHeight="1">
      <c r="B178" s="40"/>
      <c r="C178" s="205" t="s">
        <v>473</v>
      </c>
      <c r="D178" s="205" t="s">
        <v>148</v>
      </c>
      <c r="E178" s="206" t="s">
        <v>474</v>
      </c>
      <c r="F178" s="207" t="s">
        <v>475</v>
      </c>
      <c r="G178" s="208" t="s">
        <v>134</v>
      </c>
      <c r="H178" s="209">
        <v>9</v>
      </c>
      <c r="I178" s="210"/>
      <c r="J178" s="211">
        <f t="shared" si="30"/>
        <v>0</v>
      </c>
      <c r="K178" s="207" t="s">
        <v>135</v>
      </c>
      <c r="L178" s="212"/>
      <c r="M178" s="213" t="s">
        <v>21</v>
      </c>
      <c r="N178" s="214" t="s">
        <v>41</v>
      </c>
      <c r="O178" s="41"/>
      <c r="P178" s="202">
        <f t="shared" si="31"/>
        <v>0</v>
      </c>
      <c r="Q178" s="202">
        <v>0</v>
      </c>
      <c r="R178" s="202">
        <f t="shared" si="32"/>
        <v>0</v>
      </c>
      <c r="S178" s="202">
        <v>0</v>
      </c>
      <c r="T178" s="203">
        <f t="shared" si="33"/>
        <v>0</v>
      </c>
      <c r="AR178" s="23" t="s">
        <v>136</v>
      </c>
      <c r="AT178" s="23" t="s">
        <v>148</v>
      </c>
      <c r="AU178" s="23" t="s">
        <v>77</v>
      </c>
      <c r="AY178" s="23" t="s">
        <v>130</v>
      </c>
      <c r="BE178" s="204">
        <f t="shared" si="34"/>
        <v>0</v>
      </c>
      <c r="BF178" s="204">
        <f t="shared" si="35"/>
        <v>0</v>
      </c>
      <c r="BG178" s="204">
        <f t="shared" si="36"/>
        <v>0</v>
      </c>
      <c r="BH178" s="204">
        <f t="shared" si="37"/>
        <v>0</v>
      </c>
      <c r="BI178" s="204">
        <f t="shared" si="38"/>
        <v>0</v>
      </c>
      <c r="BJ178" s="23" t="s">
        <v>77</v>
      </c>
      <c r="BK178" s="204">
        <f t="shared" si="39"/>
        <v>0</v>
      </c>
      <c r="BL178" s="23" t="s">
        <v>136</v>
      </c>
      <c r="BM178" s="23" t="s">
        <v>476</v>
      </c>
    </row>
    <row r="179" spans="2:65" s="1" customFormat="1" ht="38.25" customHeight="1">
      <c r="B179" s="40"/>
      <c r="C179" s="193" t="s">
        <v>477</v>
      </c>
      <c r="D179" s="193" t="s">
        <v>131</v>
      </c>
      <c r="E179" s="194" t="s">
        <v>478</v>
      </c>
      <c r="F179" s="195" t="s">
        <v>479</v>
      </c>
      <c r="G179" s="196" t="s">
        <v>134</v>
      </c>
      <c r="H179" s="197">
        <v>9</v>
      </c>
      <c r="I179" s="198"/>
      <c r="J179" s="199">
        <f t="shared" si="30"/>
        <v>0</v>
      </c>
      <c r="K179" s="195" t="s">
        <v>135</v>
      </c>
      <c r="L179" s="60"/>
      <c r="M179" s="200" t="s">
        <v>21</v>
      </c>
      <c r="N179" s="201" t="s">
        <v>41</v>
      </c>
      <c r="O179" s="41"/>
      <c r="P179" s="202">
        <f t="shared" si="31"/>
        <v>0</v>
      </c>
      <c r="Q179" s="202">
        <v>0</v>
      </c>
      <c r="R179" s="202">
        <f t="shared" si="32"/>
        <v>0</v>
      </c>
      <c r="S179" s="202">
        <v>0</v>
      </c>
      <c r="T179" s="203">
        <f t="shared" si="33"/>
        <v>0</v>
      </c>
      <c r="AR179" s="23" t="s">
        <v>136</v>
      </c>
      <c r="AT179" s="23" t="s">
        <v>131</v>
      </c>
      <c r="AU179" s="23" t="s">
        <v>77</v>
      </c>
      <c r="AY179" s="23" t="s">
        <v>130</v>
      </c>
      <c r="BE179" s="204">
        <f t="shared" si="34"/>
        <v>0</v>
      </c>
      <c r="BF179" s="204">
        <f t="shared" si="35"/>
        <v>0</v>
      </c>
      <c r="BG179" s="204">
        <f t="shared" si="36"/>
        <v>0</v>
      </c>
      <c r="BH179" s="204">
        <f t="shared" si="37"/>
        <v>0</v>
      </c>
      <c r="BI179" s="204">
        <f t="shared" si="38"/>
        <v>0</v>
      </c>
      <c r="BJ179" s="23" t="s">
        <v>77</v>
      </c>
      <c r="BK179" s="204">
        <f t="shared" si="39"/>
        <v>0</v>
      </c>
      <c r="BL179" s="23" t="s">
        <v>136</v>
      </c>
      <c r="BM179" s="23" t="s">
        <v>480</v>
      </c>
    </row>
    <row r="180" spans="2:65" s="1" customFormat="1" ht="16.5" customHeight="1">
      <c r="B180" s="40"/>
      <c r="C180" s="193" t="s">
        <v>481</v>
      </c>
      <c r="D180" s="193" t="s">
        <v>131</v>
      </c>
      <c r="E180" s="194" t="s">
        <v>482</v>
      </c>
      <c r="F180" s="195" t="s">
        <v>483</v>
      </c>
      <c r="G180" s="196" t="s">
        <v>484</v>
      </c>
      <c r="H180" s="197">
        <v>900</v>
      </c>
      <c r="I180" s="198"/>
      <c r="J180" s="199">
        <f t="shared" si="30"/>
        <v>0</v>
      </c>
      <c r="K180" s="195" t="s">
        <v>135</v>
      </c>
      <c r="L180" s="60"/>
      <c r="M180" s="200" t="s">
        <v>21</v>
      </c>
      <c r="N180" s="201" t="s">
        <v>41</v>
      </c>
      <c r="O180" s="41"/>
      <c r="P180" s="202">
        <f t="shared" si="31"/>
        <v>0</v>
      </c>
      <c r="Q180" s="202">
        <v>0</v>
      </c>
      <c r="R180" s="202">
        <f t="shared" si="32"/>
        <v>0</v>
      </c>
      <c r="S180" s="202">
        <v>0</v>
      </c>
      <c r="T180" s="203">
        <f t="shared" si="33"/>
        <v>0</v>
      </c>
      <c r="AR180" s="23" t="s">
        <v>136</v>
      </c>
      <c r="AT180" s="23" t="s">
        <v>131</v>
      </c>
      <c r="AU180" s="23" t="s">
        <v>77</v>
      </c>
      <c r="AY180" s="23" t="s">
        <v>130</v>
      </c>
      <c r="BE180" s="204">
        <f t="shared" si="34"/>
        <v>0</v>
      </c>
      <c r="BF180" s="204">
        <f t="shared" si="35"/>
        <v>0</v>
      </c>
      <c r="BG180" s="204">
        <f t="shared" si="36"/>
        <v>0</v>
      </c>
      <c r="BH180" s="204">
        <f t="shared" si="37"/>
        <v>0</v>
      </c>
      <c r="BI180" s="204">
        <f t="shared" si="38"/>
        <v>0</v>
      </c>
      <c r="BJ180" s="23" t="s">
        <v>77</v>
      </c>
      <c r="BK180" s="204">
        <f t="shared" si="39"/>
        <v>0</v>
      </c>
      <c r="BL180" s="23" t="s">
        <v>136</v>
      </c>
      <c r="BM180" s="23" t="s">
        <v>485</v>
      </c>
    </row>
    <row r="181" spans="2:65" s="1" customFormat="1" ht="16.5" customHeight="1">
      <c r="B181" s="40"/>
      <c r="C181" s="205" t="s">
        <v>486</v>
      </c>
      <c r="D181" s="205" t="s">
        <v>148</v>
      </c>
      <c r="E181" s="206" t="s">
        <v>487</v>
      </c>
      <c r="F181" s="207" t="s">
        <v>488</v>
      </c>
      <c r="G181" s="208" t="s">
        <v>484</v>
      </c>
      <c r="H181" s="209">
        <v>900</v>
      </c>
      <c r="I181" s="210"/>
      <c r="J181" s="211">
        <f t="shared" si="30"/>
        <v>0</v>
      </c>
      <c r="K181" s="207" t="s">
        <v>135</v>
      </c>
      <c r="L181" s="212"/>
      <c r="M181" s="213" t="s">
        <v>21</v>
      </c>
      <c r="N181" s="214" t="s">
        <v>41</v>
      </c>
      <c r="O181" s="41"/>
      <c r="P181" s="202">
        <f t="shared" si="31"/>
        <v>0</v>
      </c>
      <c r="Q181" s="202">
        <v>0</v>
      </c>
      <c r="R181" s="202">
        <f t="shared" si="32"/>
        <v>0</v>
      </c>
      <c r="S181" s="202">
        <v>0</v>
      </c>
      <c r="T181" s="203">
        <f t="shared" si="33"/>
        <v>0</v>
      </c>
      <c r="AR181" s="23" t="s">
        <v>151</v>
      </c>
      <c r="AT181" s="23" t="s">
        <v>148</v>
      </c>
      <c r="AU181" s="23" t="s">
        <v>77</v>
      </c>
      <c r="AY181" s="23" t="s">
        <v>130</v>
      </c>
      <c r="BE181" s="204">
        <f t="shared" si="34"/>
        <v>0</v>
      </c>
      <c r="BF181" s="204">
        <f t="shared" si="35"/>
        <v>0</v>
      </c>
      <c r="BG181" s="204">
        <f t="shared" si="36"/>
        <v>0</v>
      </c>
      <c r="BH181" s="204">
        <f t="shared" si="37"/>
        <v>0</v>
      </c>
      <c r="BI181" s="204">
        <f t="shared" si="38"/>
        <v>0</v>
      </c>
      <c r="BJ181" s="23" t="s">
        <v>77</v>
      </c>
      <c r="BK181" s="204">
        <f t="shared" si="39"/>
        <v>0</v>
      </c>
      <c r="BL181" s="23" t="s">
        <v>151</v>
      </c>
      <c r="BM181" s="23" t="s">
        <v>489</v>
      </c>
    </row>
    <row r="182" spans="2:65" s="1" customFormat="1" ht="25.5" customHeight="1">
      <c r="B182" s="40"/>
      <c r="C182" s="205" t="s">
        <v>490</v>
      </c>
      <c r="D182" s="205" t="s">
        <v>148</v>
      </c>
      <c r="E182" s="206" t="s">
        <v>491</v>
      </c>
      <c r="F182" s="207" t="s">
        <v>492</v>
      </c>
      <c r="G182" s="208" t="s">
        <v>493</v>
      </c>
      <c r="H182" s="209">
        <v>1.8</v>
      </c>
      <c r="I182" s="210"/>
      <c r="J182" s="211">
        <f t="shared" si="30"/>
        <v>0</v>
      </c>
      <c r="K182" s="207" t="s">
        <v>135</v>
      </c>
      <c r="L182" s="212"/>
      <c r="M182" s="213" t="s">
        <v>21</v>
      </c>
      <c r="N182" s="214" t="s">
        <v>41</v>
      </c>
      <c r="O182" s="41"/>
      <c r="P182" s="202">
        <f t="shared" si="31"/>
        <v>0</v>
      </c>
      <c r="Q182" s="202">
        <v>0</v>
      </c>
      <c r="R182" s="202">
        <f t="shared" si="32"/>
        <v>0</v>
      </c>
      <c r="S182" s="202">
        <v>0</v>
      </c>
      <c r="T182" s="203">
        <f t="shared" si="33"/>
        <v>0</v>
      </c>
      <c r="AR182" s="23" t="s">
        <v>151</v>
      </c>
      <c r="AT182" s="23" t="s">
        <v>148</v>
      </c>
      <c r="AU182" s="23" t="s">
        <v>77</v>
      </c>
      <c r="AY182" s="23" t="s">
        <v>130</v>
      </c>
      <c r="BE182" s="204">
        <f t="shared" si="34"/>
        <v>0</v>
      </c>
      <c r="BF182" s="204">
        <f t="shared" si="35"/>
        <v>0</v>
      </c>
      <c r="BG182" s="204">
        <f t="shared" si="36"/>
        <v>0</v>
      </c>
      <c r="BH182" s="204">
        <f t="shared" si="37"/>
        <v>0</v>
      </c>
      <c r="BI182" s="204">
        <f t="shared" si="38"/>
        <v>0</v>
      </c>
      <c r="BJ182" s="23" t="s">
        <v>77</v>
      </c>
      <c r="BK182" s="204">
        <f t="shared" si="39"/>
        <v>0</v>
      </c>
      <c r="BL182" s="23" t="s">
        <v>151</v>
      </c>
      <c r="BM182" s="23" t="s">
        <v>494</v>
      </c>
    </row>
    <row r="183" spans="2:65" s="1" customFormat="1" ht="25.5" customHeight="1">
      <c r="B183" s="40"/>
      <c r="C183" s="193" t="s">
        <v>495</v>
      </c>
      <c r="D183" s="193" t="s">
        <v>131</v>
      </c>
      <c r="E183" s="194" t="s">
        <v>496</v>
      </c>
      <c r="F183" s="195" t="s">
        <v>497</v>
      </c>
      <c r="G183" s="196" t="s">
        <v>267</v>
      </c>
      <c r="H183" s="197">
        <v>70</v>
      </c>
      <c r="I183" s="198"/>
      <c r="J183" s="199">
        <f t="shared" si="30"/>
        <v>0</v>
      </c>
      <c r="K183" s="195" t="s">
        <v>135</v>
      </c>
      <c r="L183" s="60"/>
      <c r="M183" s="200" t="s">
        <v>21</v>
      </c>
      <c r="N183" s="201" t="s">
        <v>41</v>
      </c>
      <c r="O183" s="41"/>
      <c r="P183" s="202">
        <f t="shared" si="31"/>
        <v>0</v>
      </c>
      <c r="Q183" s="202">
        <v>0</v>
      </c>
      <c r="R183" s="202">
        <f t="shared" si="32"/>
        <v>0</v>
      </c>
      <c r="S183" s="202">
        <v>0</v>
      </c>
      <c r="T183" s="203">
        <f t="shared" si="33"/>
        <v>0</v>
      </c>
      <c r="AR183" s="23" t="s">
        <v>136</v>
      </c>
      <c r="AT183" s="23" t="s">
        <v>131</v>
      </c>
      <c r="AU183" s="23" t="s">
        <v>77</v>
      </c>
      <c r="AY183" s="23" t="s">
        <v>130</v>
      </c>
      <c r="BE183" s="204">
        <f t="shared" si="34"/>
        <v>0</v>
      </c>
      <c r="BF183" s="204">
        <f t="shared" si="35"/>
        <v>0</v>
      </c>
      <c r="BG183" s="204">
        <f t="shared" si="36"/>
        <v>0</v>
      </c>
      <c r="BH183" s="204">
        <f t="shared" si="37"/>
        <v>0</v>
      </c>
      <c r="BI183" s="204">
        <f t="shared" si="38"/>
        <v>0</v>
      </c>
      <c r="BJ183" s="23" t="s">
        <v>77</v>
      </c>
      <c r="BK183" s="204">
        <f t="shared" si="39"/>
        <v>0</v>
      </c>
      <c r="BL183" s="23" t="s">
        <v>136</v>
      </c>
      <c r="BM183" s="23" t="s">
        <v>498</v>
      </c>
    </row>
    <row r="184" spans="2:65" s="1" customFormat="1" ht="16.5" customHeight="1">
      <c r="B184" s="40"/>
      <c r="C184" s="193" t="s">
        <v>499</v>
      </c>
      <c r="D184" s="193" t="s">
        <v>131</v>
      </c>
      <c r="E184" s="194" t="s">
        <v>500</v>
      </c>
      <c r="F184" s="195" t="s">
        <v>501</v>
      </c>
      <c r="G184" s="196" t="s">
        <v>267</v>
      </c>
      <c r="H184" s="197">
        <v>70</v>
      </c>
      <c r="I184" s="198"/>
      <c r="J184" s="199">
        <f t="shared" si="30"/>
        <v>0</v>
      </c>
      <c r="K184" s="195" t="s">
        <v>135</v>
      </c>
      <c r="L184" s="60"/>
      <c r="M184" s="200" t="s">
        <v>21</v>
      </c>
      <c r="N184" s="201" t="s">
        <v>41</v>
      </c>
      <c r="O184" s="41"/>
      <c r="P184" s="202">
        <f t="shared" si="31"/>
        <v>0</v>
      </c>
      <c r="Q184" s="202">
        <v>0</v>
      </c>
      <c r="R184" s="202">
        <f t="shared" si="32"/>
        <v>0</v>
      </c>
      <c r="S184" s="202">
        <v>0</v>
      </c>
      <c r="T184" s="203">
        <f t="shared" si="33"/>
        <v>0</v>
      </c>
      <c r="AR184" s="23" t="s">
        <v>136</v>
      </c>
      <c r="AT184" s="23" t="s">
        <v>131</v>
      </c>
      <c r="AU184" s="23" t="s">
        <v>77</v>
      </c>
      <c r="AY184" s="23" t="s">
        <v>130</v>
      </c>
      <c r="BE184" s="204">
        <f t="shared" si="34"/>
        <v>0</v>
      </c>
      <c r="BF184" s="204">
        <f t="shared" si="35"/>
        <v>0</v>
      </c>
      <c r="BG184" s="204">
        <f t="shared" si="36"/>
        <v>0</v>
      </c>
      <c r="BH184" s="204">
        <f t="shared" si="37"/>
        <v>0</v>
      </c>
      <c r="BI184" s="204">
        <f t="shared" si="38"/>
        <v>0</v>
      </c>
      <c r="BJ184" s="23" t="s">
        <v>77</v>
      </c>
      <c r="BK184" s="204">
        <f t="shared" si="39"/>
        <v>0</v>
      </c>
      <c r="BL184" s="23" t="s">
        <v>136</v>
      </c>
      <c r="BM184" s="23" t="s">
        <v>502</v>
      </c>
    </row>
    <row r="185" spans="2:65" s="1" customFormat="1" ht="16.5" customHeight="1">
      <c r="B185" s="40"/>
      <c r="C185" s="205" t="s">
        <v>503</v>
      </c>
      <c r="D185" s="205" t="s">
        <v>148</v>
      </c>
      <c r="E185" s="206" t="s">
        <v>504</v>
      </c>
      <c r="F185" s="207" t="s">
        <v>505</v>
      </c>
      <c r="G185" s="208" t="s">
        <v>267</v>
      </c>
      <c r="H185" s="209">
        <v>70</v>
      </c>
      <c r="I185" s="210"/>
      <c r="J185" s="211">
        <f t="shared" si="30"/>
        <v>0</v>
      </c>
      <c r="K185" s="207" t="s">
        <v>135</v>
      </c>
      <c r="L185" s="212"/>
      <c r="M185" s="213" t="s">
        <v>21</v>
      </c>
      <c r="N185" s="214" t="s">
        <v>41</v>
      </c>
      <c r="O185" s="41"/>
      <c r="P185" s="202">
        <f t="shared" si="31"/>
        <v>0</v>
      </c>
      <c r="Q185" s="202">
        <v>0</v>
      </c>
      <c r="R185" s="202">
        <f t="shared" si="32"/>
        <v>0</v>
      </c>
      <c r="S185" s="202">
        <v>0</v>
      </c>
      <c r="T185" s="203">
        <f t="shared" si="33"/>
        <v>0</v>
      </c>
      <c r="AR185" s="23" t="s">
        <v>151</v>
      </c>
      <c r="AT185" s="23" t="s">
        <v>148</v>
      </c>
      <c r="AU185" s="23" t="s">
        <v>77</v>
      </c>
      <c r="AY185" s="23" t="s">
        <v>130</v>
      </c>
      <c r="BE185" s="204">
        <f t="shared" si="34"/>
        <v>0</v>
      </c>
      <c r="BF185" s="204">
        <f t="shared" si="35"/>
        <v>0</v>
      </c>
      <c r="BG185" s="204">
        <f t="shared" si="36"/>
        <v>0</v>
      </c>
      <c r="BH185" s="204">
        <f t="shared" si="37"/>
        <v>0</v>
      </c>
      <c r="BI185" s="204">
        <f t="shared" si="38"/>
        <v>0</v>
      </c>
      <c r="BJ185" s="23" t="s">
        <v>77</v>
      </c>
      <c r="BK185" s="204">
        <f t="shared" si="39"/>
        <v>0</v>
      </c>
      <c r="BL185" s="23" t="s">
        <v>151</v>
      </c>
      <c r="BM185" s="23" t="s">
        <v>506</v>
      </c>
    </row>
    <row r="186" spans="2:65" s="1" customFormat="1" ht="16.5" customHeight="1">
      <c r="B186" s="40"/>
      <c r="C186" s="193" t="s">
        <v>507</v>
      </c>
      <c r="D186" s="193" t="s">
        <v>131</v>
      </c>
      <c r="E186" s="194" t="s">
        <v>508</v>
      </c>
      <c r="F186" s="195" t="s">
        <v>509</v>
      </c>
      <c r="G186" s="196" t="s">
        <v>484</v>
      </c>
      <c r="H186" s="197">
        <v>135</v>
      </c>
      <c r="I186" s="198"/>
      <c r="J186" s="199">
        <f t="shared" si="30"/>
        <v>0</v>
      </c>
      <c r="K186" s="195" t="s">
        <v>135</v>
      </c>
      <c r="L186" s="60"/>
      <c r="M186" s="200" t="s">
        <v>21</v>
      </c>
      <c r="N186" s="201" t="s">
        <v>41</v>
      </c>
      <c r="O186" s="41"/>
      <c r="P186" s="202">
        <f t="shared" si="31"/>
        <v>0</v>
      </c>
      <c r="Q186" s="202">
        <v>0</v>
      </c>
      <c r="R186" s="202">
        <f t="shared" si="32"/>
        <v>0</v>
      </c>
      <c r="S186" s="202">
        <v>0</v>
      </c>
      <c r="T186" s="203">
        <f t="shared" si="33"/>
        <v>0</v>
      </c>
      <c r="AR186" s="23" t="s">
        <v>136</v>
      </c>
      <c r="AT186" s="23" t="s">
        <v>131</v>
      </c>
      <c r="AU186" s="23" t="s">
        <v>77</v>
      </c>
      <c r="AY186" s="23" t="s">
        <v>130</v>
      </c>
      <c r="BE186" s="204">
        <f t="shared" si="34"/>
        <v>0</v>
      </c>
      <c r="BF186" s="204">
        <f t="shared" si="35"/>
        <v>0</v>
      </c>
      <c r="BG186" s="204">
        <f t="shared" si="36"/>
        <v>0</v>
      </c>
      <c r="BH186" s="204">
        <f t="shared" si="37"/>
        <v>0</v>
      </c>
      <c r="BI186" s="204">
        <f t="shared" si="38"/>
        <v>0</v>
      </c>
      <c r="BJ186" s="23" t="s">
        <v>77</v>
      </c>
      <c r="BK186" s="204">
        <f t="shared" si="39"/>
        <v>0</v>
      </c>
      <c r="BL186" s="23" t="s">
        <v>136</v>
      </c>
      <c r="BM186" s="23" t="s">
        <v>510</v>
      </c>
    </row>
    <row r="187" spans="2:65" s="1" customFormat="1" ht="38.25" customHeight="1">
      <c r="B187" s="40"/>
      <c r="C187" s="193" t="s">
        <v>511</v>
      </c>
      <c r="D187" s="193" t="s">
        <v>131</v>
      </c>
      <c r="E187" s="194" t="s">
        <v>512</v>
      </c>
      <c r="F187" s="195" t="s">
        <v>513</v>
      </c>
      <c r="G187" s="196" t="s">
        <v>230</v>
      </c>
      <c r="H187" s="197">
        <v>72</v>
      </c>
      <c r="I187" s="198"/>
      <c r="J187" s="199">
        <f t="shared" si="30"/>
        <v>0</v>
      </c>
      <c r="K187" s="195" t="s">
        <v>135</v>
      </c>
      <c r="L187" s="60"/>
      <c r="M187" s="200" t="s">
        <v>21</v>
      </c>
      <c r="N187" s="201" t="s">
        <v>41</v>
      </c>
      <c r="O187" s="41"/>
      <c r="P187" s="202">
        <f t="shared" si="31"/>
        <v>0</v>
      </c>
      <c r="Q187" s="202">
        <v>0</v>
      </c>
      <c r="R187" s="202">
        <f t="shared" si="32"/>
        <v>0</v>
      </c>
      <c r="S187" s="202">
        <v>0</v>
      </c>
      <c r="T187" s="203">
        <f t="shared" si="33"/>
        <v>0</v>
      </c>
      <c r="AR187" s="23" t="s">
        <v>136</v>
      </c>
      <c r="AT187" s="23" t="s">
        <v>131</v>
      </c>
      <c r="AU187" s="23" t="s">
        <v>77</v>
      </c>
      <c r="AY187" s="23" t="s">
        <v>130</v>
      </c>
      <c r="BE187" s="204">
        <f t="shared" si="34"/>
        <v>0</v>
      </c>
      <c r="BF187" s="204">
        <f t="shared" si="35"/>
        <v>0</v>
      </c>
      <c r="BG187" s="204">
        <f t="shared" si="36"/>
        <v>0</v>
      </c>
      <c r="BH187" s="204">
        <f t="shared" si="37"/>
        <v>0</v>
      </c>
      <c r="BI187" s="204">
        <f t="shared" si="38"/>
        <v>0</v>
      </c>
      <c r="BJ187" s="23" t="s">
        <v>77</v>
      </c>
      <c r="BK187" s="204">
        <f t="shared" si="39"/>
        <v>0</v>
      </c>
      <c r="BL187" s="23" t="s">
        <v>136</v>
      </c>
      <c r="BM187" s="23" t="s">
        <v>514</v>
      </c>
    </row>
    <row r="188" spans="2:65" s="1" customFormat="1" ht="76.5" customHeight="1">
      <c r="B188" s="40"/>
      <c r="C188" s="193" t="s">
        <v>515</v>
      </c>
      <c r="D188" s="193" t="s">
        <v>131</v>
      </c>
      <c r="E188" s="194" t="s">
        <v>516</v>
      </c>
      <c r="F188" s="195" t="s">
        <v>517</v>
      </c>
      <c r="G188" s="196" t="s">
        <v>134</v>
      </c>
      <c r="H188" s="197">
        <v>1</v>
      </c>
      <c r="I188" s="198"/>
      <c r="J188" s="199">
        <f t="shared" si="30"/>
        <v>0</v>
      </c>
      <c r="K188" s="195" t="s">
        <v>135</v>
      </c>
      <c r="L188" s="60"/>
      <c r="M188" s="200" t="s">
        <v>21</v>
      </c>
      <c r="N188" s="201" t="s">
        <v>41</v>
      </c>
      <c r="O188" s="41"/>
      <c r="P188" s="202">
        <f t="shared" si="31"/>
        <v>0</v>
      </c>
      <c r="Q188" s="202">
        <v>0</v>
      </c>
      <c r="R188" s="202">
        <f t="shared" si="32"/>
        <v>0</v>
      </c>
      <c r="S188" s="202">
        <v>0</v>
      </c>
      <c r="T188" s="203">
        <f t="shared" si="33"/>
        <v>0</v>
      </c>
      <c r="AR188" s="23" t="s">
        <v>136</v>
      </c>
      <c r="AT188" s="23" t="s">
        <v>131</v>
      </c>
      <c r="AU188" s="23" t="s">
        <v>77</v>
      </c>
      <c r="AY188" s="23" t="s">
        <v>130</v>
      </c>
      <c r="BE188" s="204">
        <f t="shared" si="34"/>
        <v>0</v>
      </c>
      <c r="BF188" s="204">
        <f t="shared" si="35"/>
        <v>0</v>
      </c>
      <c r="BG188" s="204">
        <f t="shared" si="36"/>
        <v>0</v>
      </c>
      <c r="BH188" s="204">
        <f t="shared" si="37"/>
        <v>0</v>
      </c>
      <c r="BI188" s="204">
        <f t="shared" si="38"/>
        <v>0</v>
      </c>
      <c r="BJ188" s="23" t="s">
        <v>77</v>
      </c>
      <c r="BK188" s="204">
        <f t="shared" si="39"/>
        <v>0</v>
      </c>
      <c r="BL188" s="23" t="s">
        <v>136</v>
      </c>
      <c r="BM188" s="23" t="s">
        <v>518</v>
      </c>
    </row>
    <row r="189" spans="2:65" s="1" customFormat="1" ht="25.5" customHeight="1">
      <c r="B189" s="40"/>
      <c r="C189" s="193" t="s">
        <v>519</v>
      </c>
      <c r="D189" s="193" t="s">
        <v>131</v>
      </c>
      <c r="E189" s="194" t="s">
        <v>520</v>
      </c>
      <c r="F189" s="195" t="s">
        <v>521</v>
      </c>
      <c r="G189" s="196" t="s">
        <v>134</v>
      </c>
      <c r="H189" s="197">
        <v>18</v>
      </c>
      <c r="I189" s="198"/>
      <c r="J189" s="199">
        <f t="shared" si="30"/>
        <v>0</v>
      </c>
      <c r="K189" s="195" t="s">
        <v>135</v>
      </c>
      <c r="L189" s="60"/>
      <c r="M189" s="200" t="s">
        <v>21</v>
      </c>
      <c r="N189" s="201" t="s">
        <v>41</v>
      </c>
      <c r="O189" s="41"/>
      <c r="P189" s="202">
        <f t="shared" si="31"/>
        <v>0</v>
      </c>
      <c r="Q189" s="202">
        <v>0</v>
      </c>
      <c r="R189" s="202">
        <f t="shared" si="32"/>
        <v>0</v>
      </c>
      <c r="S189" s="202">
        <v>0</v>
      </c>
      <c r="T189" s="203">
        <f t="shared" si="33"/>
        <v>0</v>
      </c>
      <c r="AR189" s="23" t="s">
        <v>136</v>
      </c>
      <c r="AT189" s="23" t="s">
        <v>131</v>
      </c>
      <c r="AU189" s="23" t="s">
        <v>77</v>
      </c>
      <c r="AY189" s="23" t="s">
        <v>130</v>
      </c>
      <c r="BE189" s="204">
        <f t="shared" si="34"/>
        <v>0</v>
      </c>
      <c r="BF189" s="204">
        <f t="shared" si="35"/>
        <v>0</v>
      </c>
      <c r="BG189" s="204">
        <f t="shared" si="36"/>
        <v>0</v>
      </c>
      <c r="BH189" s="204">
        <f t="shared" si="37"/>
        <v>0</v>
      </c>
      <c r="BI189" s="204">
        <f t="shared" si="38"/>
        <v>0</v>
      </c>
      <c r="BJ189" s="23" t="s">
        <v>77</v>
      </c>
      <c r="BK189" s="204">
        <f t="shared" si="39"/>
        <v>0</v>
      </c>
      <c r="BL189" s="23" t="s">
        <v>136</v>
      </c>
      <c r="BM189" s="23" t="s">
        <v>522</v>
      </c>
    </row>
    <row r="190" spans="2:65" s="1" customFormat="1" ht="25.5" customHeight="1">
      <c r="B190" s="40"/>
      <c r="C190" s="193" t="s">
        <v>523</v>
      </c>
      <c r="D190" s="193" t="s">
        <v>131</v>
      </c>
      <c r="E190" s="194" t="s">
        <v>524</v>
      </c>
      <c r="F190" s="195" t="s">
        <v>525</v>
      </c>
      <c r="G190" s="196" t="s">
        <v>134</v>
      </c>
      <c r="H190" s="197">
        <v>1</v>
      </c>
      <c r="I190" s="198"/>
      <c r="J190" s="199">
        <f t="shared" si="30"/>
        <v>0</v>
      </c>
      <c r="K190" s="195" t="s">
        <v>135</v>
      </c>
      <c r="L190" s="60"/>
      <c r="M190" s="200" t="s">
        <v>21</v>
      </c>
      <c r="N190" s="218" t="s">
        <v>41</v>
      </c>
      <c r="O190" s="219"/>
      <c r="P190" s="220">
        <f t="shared" si="31"/>
        <v>0</v>
      </c>
      <c r="Q190" s="220">
        <v>0</v>
      </c>
      <c r="R190" s="220">
        <f t="shared" si="32"/>
        <v>0</v>
      </c>
      <c r="S190" s="220">
        <v>0</v>
      </c>
      <c r="T190" s="221">
        <f t="shared" si="33"/>
        <v>0</v>
      </c>
      <c r="AR190" s="23" t="s">
        <v>136</v>
      </c>
      <c r="AT190" s="23" t="s">
        <v>131</v>
      </c>
      <c r="AU190" s="23" t="s">
        <v>77</v>
      </c>
      <c r="AY190" s="23" t="s">
        <v>130</v>
      </c>
      <c r="BE190" s="204">
        <f t="shared" si="34"/>
        <v>0</v>
      </c>
      <c r="BF190" s="204">
        <f t="shared" si="35"/>
        <v>0</v>
      </c>
      <c r="BG190" s="204">
        <f t="shared" si="36"/>
        <v>0</v>
      </c>
      <c r="BH190" s="204">
        <f t="shared" si="37"/>
        <v>0</v>
      </c>
      <c r="BI190" s="204">
        <f t="shared" si="38"/>
        <v>0</v>
      </c>
      <c r="BJ190" s="23" t="s">
        <v>77</v>
      </c>
      <c r="BK190" s="204">
        <f t="shared" si="39"/>
        <v>0</v>
      </c>
      <c r="BL190" s="23" t="s">
        <v>136</v>
      </c>
      <c r="BM190" s="23" t="s">
        <v>526</v>
      </c>
    </row>
    <row r="191" spans="2:65" s="1" customFormat="1" ht="6.95" customHeight="1">
      <c r="B191" s="55"/>
      <c r="C191" s="56"/>
      <c r="D191" s="56"/>
      <c r="E191" s="56"/>
      <c r="F191" s="56"/>
      <c r="G191" s="56"/>
      <c r="H191" s="56"/>
      <c r="I191" s="147"/>
      <c r="J191" s="56"/>
      <c r="K191" s="56"/>
      <c r="L191" s="60"/>
    </row>
  </sheetData>
  <sheetProtection algorithmName="SHA-512" hashValue="ElsuT2HeVkZ7UbQkUGVODK2/udB5nN7fiFkx/y/oubMF5KXAnbBJO53g9fblMhYubRbKiuN1JYSZUTPf8O1/Qw==" saltValue="sfYiBtfj89pCxon4oZljQ99INGgP3OmdO0jwVaApyQWVa5BLpOSgiHdqsTX7v3ZFGhWudPpPAXG2331ya4/0oQ==" spinCount="100000" sheet="1" objects="1" scenarios="1" formatColumns="0" formatRows="0" autoFilter="0"/>
  <autoFilter ref="C88:K190"/>
  <mergeCells count="16">
    <mergeCell ref="L2:V2"/>
    <mergeCell ref="E75:H75"/>
    <mergeCell ref="E79:H79"/>
    <mergeCell ref="E77:H77"/>
    <mergeCell ref="E81:H81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1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95</v>
      </c>
      <c r="G1" s="385" t="s">
        <v>96</v>
      </c>
      <c r="H1" s="385"/>
      <c r="I1" s="123"/>
      <c r="J1" s="122" t="s">
        <v>97</v>
      </c>
      <c r="K1" s="121" t="s">
        <v>98</v>
      </c>
      <c r="L1" s="122" t="s">
        <v>99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5" t="str">
        <f>'Rekapitulace stavby'!K6</f>
        <v>Oprava osvětlení v ŽST.Hněvice, seřaďovací nádraží</v>
      </c>
      <c r="F7" s="376"/>
      <c r="G7" s="376"/>
      <c r="H7" s="376"/>
      <c r="I7" s="125"/>
      <c r="J7" s="28"/>
      <c r="K7" s="30"/>
    </row>
    <row r="8" spans="1:70" ht="15">
      <c r="B8" s="27"/>
      <c r="C8" s="28"/>
      <c r="D8" s="36" t="s">
        <v>101</v>
      </c>
      <c r="E8" s="28"/>
      <c r="F8" s="28"/>
      <c r="G8" s="28"/>
      <c r="H8" s="28"/>
      <c r="I8" s="125"/>
      <c r="J8" s="28"/>
      <c r="K8" s="30"/>
    </row>
    <row r="9" spans="1:70" ht="16.5" customHeight="1">
      <c r="B9" s="27"/>
      <c r="C9" s="28"/>
      <c r="D9" s="28"/>
      <c r="E9" s="375" t="s">
        <v>102</v>
      </c>
      <c r="F9" s="335"/>
      <c r="G9" s="335"/>
      <c r="H9" s="335"/>
      <c r="I9" s="125"/>
      <c r="J9" s="28"/>
      <c r="K9" s="30"/>
    </row>
    <row r="10" spans="1:70" ht="15">
      <c r="B10" s="27"/>
      <c r="C10" s="28"/>
      <c r="D10" s="36" t="s">
        <v>103</v>
      </c>
      <c r="E10" s="28"/>
      <c r="F10" s="28"/>
      <c r="G10" s="28"/>
      <c r="H10" s="28"/>
      <c r="I10" s="125"/>
      <c r="J10" s="28"/>
      <c r="K10" s="30"/>
    </row>
    <row r="11" spans="1:70" s="1" customFormat="1" ht="16.5" customHeight="1">
      <c r="B11" s="40"/>
      <c r="C11" s="41"/>
      <c r="D11" s="41"/>
      <c r="E11" s="359" t="s">
        <v>104</v>
      </c>
      <c r="F11" s="377"/>
      <c r="G11" s="377"/>
      <c r="H11" s="377"/>
      <c r="I11" s="126"/>
      <c r="J11" s="41"/>
      <c r="K11" s="44"/>
    </row>
    <row r="12" spans="1:70" s="1" customFormat="1" ht="15">
      <c r="B12" s="40"/>
      <c r="C12" s="41"/>
      <c r="D12" s="36" t="s">
        <v>105</v>
      </c>
      <c r="E12" s="41"/>
      <c r="F12" s="41"/>
      <c r="G12" s="41"/>
      <c r="H12" s="41"/>
      <c r="I12" s="126"/>
      <c r="J12" s="41"/>
      <c r="K12" s="44"/>
    </row>
    <row r="13" spans="1:70" s="1" customFormat="1" ht="36.950000000000003" customHeight="1">
      <c r="B13" s="40"/>
      <c r="C13" s="41"/>
      <c r="D13" s="41"/>
      <c r="E13" s="378" t="s">
        <v>527</v>
      </c>
      <c r="F13" s="377"/>
      <c r="G13" s="377"/>
      <c r="H13" s="377"/>
      <c r="I13" s="126"/>
      <c r="J13" s="41"/>
      <c r="K13" s="44"/>
    </row>
    <row r="14" spans="1:70" s="1" customFormat="1" ht="13.5">
      <c r="B14" s="40"/>
      <c r="C14" s="41"/>
      <c r="D14" s="41"/>
      <c r="E14" s="41"/>
      <c r="F14" s="41"/>
      <c r="G14" s="41"/>
      <c r="H14" s="41"/>
      <c r="I14" s="126"/>
      <c r="J14" s="41"/>
      <c r="K14" s="44"/>
    </row>
    <row r="15" spans="1:70" s="1" customFormat="1" ht="14.45" customHeight="1">
      <c r="B15" s="40"/>
      <c r="C15" s="41"/>
      <c r="D15" s="36" t="s">
        <v>20</v>
      </c>
      <c r="E15" s="41"/>
      <c r="F15" s="34" t="s">
        <v>21</v>
      </c>
      <c r="G15" s="41"/>
      <c r="H15" s="41"/>
      <c r="I15" s="127" t="s">
        <v>22</v>
      </c>
      <c r="J15" s="34" t="s">
        <v>21</v>
      </c>
      <c r="K15" s="44"/>
    </row>
    <row r="16" spans="1:70" s="1" customFormat="1" ht="14.45" customHeight="1">
      <c r="B16" s="40"/>
      <c r="C16" s="41"/>
      <c r="D16" s="36" t="s">
        <v>23</v>
      </c>
      <c r="E16" s="41"/>
      <c r="F16" s="34" t="s">
        <v>29</v>
      </c>
      <c r="G16" s="41"/>
      <c r="H16" s="41"/>
      <c r="I16" s="127" t="s">
        <v>25</v>
      </c>
      <c r="J16" s="128" t="str">
        <f>'Rekapitulace stavby'!AN8</f>
        <v>21. 9. 2018</v>
      </c>
      <c r="K16" s="44"/>
    </row>
    <row r="17" spans="2:11" s="1" customFormat="1" ht="10.9" customHeight="1">
      <c r="B17" s="40"/>
      <c r="C17" s="41"/>
      <c r="D17" s="41"/>
      <c r="E17" s="41"/>
      <c r="F17" s="41"/>
      <c r="G17" s="41"/>
      <c r="H17" s="41"/>
      <c r="I17" s="126"/>
      <c r="J17" s="41"/>
      <c r="K17" s="44"/>
    </row>
    <row r="18" spans="2:11" s="1" customFormat="1" ht="14.45" customHeight="1">
      <c r="B18" s="40"/>
      <c r="C18" s="41"/>
      <c r="D18" s="36" t="s">
        <v>27</v>
      </c>
      <c r="E18" s="41"/>
      <c r="F18" s="41"/>
      <c r="G18" s="41"/>
      <c r="H18" s="41"/>
      <c r="I18" s="127" t="s">
        <v>28</v>
      </c>
      <c r="J18" s="34" t="str">
        <f>IF('Rekapitulace stavby'!AN10="","",'Rekapitulace stavby'!AN10)</f>
        <v/>
      </c>
      <c r="K18" s="44"/>
    </row>
    <row r="19" spans="2:11" s="1" customFormat="1" ht="18" customHeight="1">
      <c r="B19" s="40"/>
      <c r="C19" s="41"/>
      <c r="D19" s="41"/>
      <c r="E19" s="34" t="str">
        <f>IF('Rekapitulace stavby'!E11="","",'Rekapitulace stavby'!E11)</f>
        <v xml:space="preserve"> </v>
      </c>
      <c r="F19" s="41"/>
      <c r="G19" s="41"/>
      <c r="H19" s="41"/>
      <c r="I19" s="127" t="s">
        <v>30</v>
      </c>
      <c r="J19" s="34" t="str">
        <f>IF('Rekapitulace stavby'!AN11="","",'Rekapitulace stavby'!AN11)</f>
        <v/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26"/>
      <c r="J20" s="41"/>
      <c r="K20" s="44"/>
    </row>
    <row r="21" spans="2:11" s="1" customFormat="1" ht="14.45" customHeight="1">
      <c r="B21" s="40"/>
      <c r="C21" s="41"/>
      <c r="D21" s="36" t="s">
        <v>31</v>
      </c>
      <c r="E21" s="41"/>
      <c r="F21" s="41"/>
      <c r="G21" s="41"/>
      <c r="H21" s="41"/>
      <c r="I21" s="127" t="s">
        <v>28</v>
      </c>
      <c r="J21" s="34" t="str">
        <f>IF('Rekapitulace stavby'!AN13="Vyplň údaj","",IF('Rekapitulace stavby'!AN13="","",'Rekapitulace stavby'!AN13))</f>
        <v/>
      </c>
      <c r="K21" s="44"/>
    </row>
    <row r="22" spans="2:11" s="1" customFormat="1" ht="18" customHeight="1">
      <c r="B22" s="40"/>
      <c r="C22" s="41"/>
      <c r="D22" s="41"/>
      <c r="E22" s="34" t="str">
        <f>IF('Rekapitulace stavby'!E14="Vyplň údaj","",IF('Rekapitulace stavby'!E14="","",'Rekapitulace stavby'!E14))</f>
        <v/>
      </c>
      <c r="F22" s="41"/>
      <c r="G22" s="41"/>
      <c r="H22" s="41"/>
      <c r="I22" s="127" t="s">
        <v>30</v>
      </c>
      <c r="J22" s="34" t="str">
        <f>IF('Rekapitulace stavby'!AN14="Vyplň údaj","",IF('Rekapitulace stavby'!AN14="","",'Rekapitulace stavby'!AN14))</f>
        <v/>
      </c>
      <c r="K22" s="44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26"/>
      <c r="J23" s="41"/>
      <c r="K23" s="44"/>
    </row>
    <row r="24" spans="2:11" s="1" customFormat="1" ht="14.45" customHeight="1">
      <c r="B24" s="40"/>
      <c r="C24" s="41"/>
      <c r="D24" s="36" t="s">
        <v>33</v>
      </c>
      <c r="E24" s="41"/>
      <c r="F24" s="41"/>
      <c r="G24" s="41"/>
      <c r="H24" s="41"/>
      <c r="I24" s="127" t="s">
        <v>28</v>
      </c>
      <c r="J24" s="34" t="str">
        <f>IF('Rekapitulace stavby'!AN16="","",'Rekapitulace stavby'!AN16)</f>
        <v/>
      </c>
      <c r="K24" s="44"/>
    </row>
    <row r="25" spans="2:11" s="1" customFormat="1" ht="18" customHeight="1">
      <c r="B25" s="40"/>
      <c r="C25" s="41"/>
      <c r="D25" s="41"/>
      <c r="E25" s="34" t="str">
        <f>IF('Rekapitulace stavby'!E17="","",'Rekapitulace stavby'!E17)</f>
        <v xml:space="preserve"> </v>
      </c>
      <c r="F25" s="41"/>
      <c r="G25" s="41"/>
      <c r="H25" s="41"/>
      <c r="I25" s="127" t="s">
        <v>30</v>
      </c>
      <c r="J25" s="34" t="str">
        <f>IF('Rekapitulace stavby'!AN17="","",'Rekapitulace stavby'!AN17)</f>
        <v/>
      </c>
      <c r="K25" s="44"/>
    </row>
    <row r="26" spans="2:11" s="1" customFormat="1" ht="6.95" customHeight="1">
      <c r="B26" s="40"/>
      <c r="C26" s="41"/>
      <c r="D26" s="41"/>
      <c r="E26" s="41"/>
      <c r="F26" s="41"/>
      <c r="G26" s="41"/>
      <c r="H26" s="41"/>
      <c r="I26" s="126"/>
      <c r="J26" s="41"/>
      <c r="K26" s="44"/>
    </row>
    <row r="27" spans="2:11" s="1" customFormat="1" ht="14.45" customHeight="1">
      <c r="B27" s="40"/>
      <c r="C27" s="41"/>
      <c r="D27" s="36" t="s">
        <v>35</v>
      </c>
      <c r="E27" s="41"/>
      <c r="F27" s="41"/>
      <c r="G27" s="41"/>
      <c r="H27" s="41"/>
      <c r="I27" s="126"/>
      <c r="J27" s="41"/>
      <c r="K27" s="44"/>
    </row>
    <row r="28" spans="2:11" s="7" customFormat="1" ht="16.5" customHeight="1">
      <c r="B28" s="129"/>
      <c r="C28" s="130"/>
      <c r="D28" s="130"/>
      <c r="E28" s="339" t="s">
        <v>21</v>
      </c>
      <c r="F28" s="339"/>
      <c r="G28" s="339"/>
      <c r="H28" s="339"/>
      <c r="I28" s="131"/>
      <c r="J28" s="130"/>
      <c r="K28" s="132"/>
    </row>
    <row r="29" spans="2:11" s="1" customFormat="1" ht="6.95" customHeight="1">
      <c r="B29" s="40"/>
      <c r="C29" s="41"/>
      <c r="D29" s="41"/>
      <c r="E29" s="41"/>
      <c r="F29" s="41"/>
      <c r="G29" s="41"/>
      <c r="H29" s="41"/>
      <c r="I29" s="126"/>
      <c r="J29" s="41"/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25.35" customHeight="1">
      <c r="B31" s="40"/>
      <c r="C31" s="41"/>
      <c r="D31" s="135" t="s">
        <v>36</v>
      </c>
      <c r="E31" s="41"/>
      <c r="F31" s="41"/>
      <c r="G31" s="41"/>
      <c r="H31" s="41"/>
      <c r="I31" s="126"/>
      <c r="J31" s="136">
        <f>ROUND(J94,2)</f>
        <v>0</v>
      </c>
      <c r="K31" s="44"/>
    </row>
    <row r="32" spans="2:11" s="1" customFormat="1" ht="6.95" customHeight="1">
      <c r="B32" s="40"/>
      <c r="C32" s="41"/>
      <c r="D32" s="84"/>
      <c r="E32" s="84"/>
      <c r="F32" s="84"/>
      <c r="G32" s="84"/>
      <c r="H32" s="84"/>
      <c r="I32" s="133"/>
      <c r="J32" s="84"/>
      <c r="K32" s="134"/>
    </row>
    <row r="33" spans="2:11" s="1" customFormat="1" ht="14.45" customHeight="1">
      <c r="B33" s="40"/>
      <c r="C33" s="41"/>
      <c r="D33" s="41"/>
      <c r="E33" s="41"/>
      <c r="F33" s="45" t="s">
        <v>38</v>
      </c>
      <c r="G33" s="41"/>
      <c r="H33" s="41"/>
      <c r="I33" s="137" t="s">
        <v>37</v>
      </c>
      <c r="J33" s="45" t="s">
        <v>39</v>
      </c>
      <c r="K33" s="44"/>
    </row>
    <row r="34" spans="2:11" s="1" customFormat="1" ht="14.45" customHeight="1">
      <c r="B34" s="40"/>
      <c r="C34" s="41"/>
      <c r="D34" s="48" t="s">
        <v>40</v>
      </c>
      <c r="E34" s="48" t="s">
        <v>41</v>
      </c>
      <c r="F34" s="138">
        <f>ROUND(SUM(BE94:BE130), 2)</f>
        <v>0</v>
      </c>
      <c r="G34" s="41"/>
      <c r="H34" s="41"/>
      <c r="I34" s="139">
        <v>0.21</v>
      </c>
      <c r="J34" s="138">
        <f>ROUND(ROUND((SUM(BE94:BE130)), 2)*I34, 2)</f>
        <v>0</v>
      </c>
      <c r="K34" s="44"/>
    </row>
    <row r="35" spans="2:11" s="1" customFormat="1" ht="14.45" customHeight="1">
      <c r="B35" s="40"/>
      <c r="C35" s="41"/>
      <c r="D35" s="41"/>
      <c r="E35" s="48" t="s">
        <v>42</v>
      </c>
      <c r="F35" s="138">
        <f>ROUND(SUM(BF94:BF130), 2)</f>
        <v>0</v>
      </c>
      <c r="G35" s="41"/>
      <c r="H35" s="41"/>
      <c r="I35" s="139">
        <v>0.15</v>
      </c>
      <c r="J35" s="138">
        <f>ROUND(ROUND((SUM(BF94:BF130)), 2)*I35, 2)</f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43</v>
      </c>
      <c r="F36" s="138">
        <f>ROUND(SUM(BG94:BG130), 2)</f>
        <v>0</v>
      </c>
      <c r="G36" s="41"/>
      <c r="H36" s="41"/>
      <c r="I36" s="139">
        <v>0.21</v>
      </c>
      <c r="J36" s="138">
        <v>0</v>
      </c>
      <c r="K36" s="44"/>
    </row>
    <row r="37" spans="2:11" s="1" customFormat="1" ht="14.45" hidden="1" customHeight="1">
      <c r="B37" s="40"/>
      <c r="C37" s="41"/>
      <c r="D37" s="41"/>
      <c r="E37" s="48" t="s">
        <v>44</v>
      </c>
      <c r="F37" s="138">
        <f>ROUND(SUM(BH94:BH130), 2)</f>
        <v>0</v>
      </c>
      <c r="G37" s="41"/>
      <c r="H37" s="41"/>
      <c r="I37" s="139">
        <v>0.15</v>
      </c>
      <c r="J37" s="138">
        <v>0</v>
      </c>
      <c r="K37" s="44"/>
    </row>
    <row r="38" spans="2:11" s="1" customFormat="1" ht="14.45" hidden="1" customHeight="1">
      <c r="B38" s="40"/>
      <c r="C38" s="41"/>
      <c r="D38" s="41"/>
      <c r="E38" s="48" t="s">
        <v>45</v>
      </c>
      <c r="F38" s="138">
        <f>ROUND(SUM(BI94:BI130), 2)</f>
        <v>0</v>
      </c>
      <c r="G38" s="41"/>
      <c r="H38" s="41"/>
      <c r="I38" s="139">
        <v>0</v>
      </c>
      <c r="J38" s="138">
        <v>0</v>
      </c>
      <c r="K38" s="44"/>
    </row>
    <row r="39" spans="2:11" s="1" customFormat="1" ht="6.95" customHeight="1">
      <c r="B39" s="40"/>
      <c r="C39" s="41"/>
      <c r="D39" s="41"/>
      <c r="E39" s="41"/>
      <c r="F39" s="41"/>
      <c r="G39" s="41"/>
      <c r="H39" s="41"/>
      <c r="I39" s="126"/>
      <c r="J39" s="41"/>
      <c r="K39" s="44"/>
    </row>
    <row r="40" spans="2:11" s="1" customFormat="1" ht="25.35" customHeight="1">
      <c r="B40" s="40"/>
      <c r="C40" s="140"/>
      <c r="D40" s="141" t="s">
        <v>46</v>
      </c>
      <c r="E40" s="78"/>
      <c r="F40" s="78"/>
      <c r="G40" s="142" t="s">
        <v>47</v>
      </c>
      <c r="H40" s="143" t="s">
        <v>48</v>
      </c>
      <c r="I40" s="144"/>
      <c r="J40" s="145">
        <f>SUM(J31:J38)</f>
        <v>0</v>
      </c>
      <c r="K40" s="146"/>
    </row>
    <row r="41" spans="2:11" s="1" customFormat="1" ht="14.45" customHeight="1">
      <c r="B41" s="55"/>
      <c r="C41" s="56"/>
      <c r="D41" s="56"/>
      <c r="E41" s="56"/>
      <c r="F41" s="56"/>
      <c r="G41" s="56"/>
      <c r="H41" s="56"/>
      <c r="I41" s="147"/>
      <c r="J41" s="56"/>
      <c r="K41" s="57"/>
    </row>
    <row r="45" spans="2:11" s="1" customFormat="1" ht="6.95" customHeight="1">
      <c r="B45" s="148"/>
      <c r="C45" s="149"/>
      <c r="D45" s="149"/>
      <c r="E45" s="149"/>
      <c r="F45" s="149"/>
      <c r="G45" s="149"/>
      <c r="H45" s="149"/>
      <c r="I45" s="150"/>
      <c r="J45" s="149"/>
      <c r="K45" s="151"/>
    </row>
    <row r="46" spans="2:11" s="1" customFormat="1" ht="36.950000000000003" customHeight="1">
      <c r="B46" s="40"/>
      <c r="C46" s="29" t="s">
        <v>107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6.95" customHeight="1">
      <c r="B47" s="40"/>
      <c r="C47" s="41"/>
      <c r="D47" s="41"/>
      <c r="E47" s="41"/>
      <c r="F47" s="41"/>
      <c r="G47" s="41"/>
      <c r="H47" s="41"/>
      <c r="I47" s="126"/>
      <c r="J47" s="41"/>
      <c r="K47" s="44"/>
    </row>
    <row r="48" spans="2:11" s="1" customFormat="1" ht="14.45" customHeight="1">
      <c r="B48" s="40"/>
      <c r="C48" s="36" t="s">
        <v>18</v>
      </c>
      <c r="D48" s="41"/>
      <c r="E48" s="41"/>
      <c r="F48" s="41"/>
      <c r="G48" s="41"/>
      <c r="H48" s="41"/>
      <c r="I48" s="126"/>
      <c r="J48" s="41"/>
      <c r="K48" s="44"/>
    </row>
    <row r="49" spans="2:47" s="1" customFormat="1" ht="16.5" customHeight="1">
      <c r="B49" s="40"/>
      <c r="C49" s="41"/>
      <c r="D49" s="41"/>
      <c r="E49" s="375" t="str">
        <f>E7</f>
        <v>Oprava osvětlení v ŽST.Hněvice, seřaďovací nádraží</v>
      </c>
      <c r="F49" s="376"/>
      <c r="G49" s="376"/>
      <c r="H49" s="376"/>
      <c r="I49" s="126"/>
      <c r="J49" s="41"/>
      <c r="K49" s="44"/>
    </row>
    <row r="50" spans="2:47" ht="15">
      <c r="B50" s="27"/>
      <c r="C50" s="36" t="s">
        <v>101</v>
      </c>
      <c r="D50" s="28"/>
      <c r="E50" s="28"/>
      <c r="F50" s="28"/>
      <c r="G50" s="28"/>
      <c r="H50" s="28"/>
      <c r="I50" s="125"/>
      <c r="J50" s="28"/>
      <c r="K50" s="30"/>
    </row>
    <row r="51" spans="2:47" ht="16.5" customHeight="1">
      <c r="B51" s="27"/>
      <c r="C51" s="28"/>
      <c r="D51" s="28"/>
      <c r="E51" s="375" t="s">
        <v>102</v>
      </c>
      <c r="F51" s="335"/>
      <c r="G51" s="335"/>
      <c r="H51" s="335"/>
      <c r="I51" s="125"/>
      <c r="J51" s="28"/>
      <c r="K51" s="30"/>
    </row>
    <row r="52" spans="2:47" ht="15">
      <c r="B52" s="27"/>
      <c r="C52" s="36" t="s">
        <v>103</v>
      </c>
      <c r="D52" s="28"/>
      <c r="E52" s="28"/>
      <c r="F52" s="28"/>
      <c r="G52" s="28"/>
      <c r="H52" s="28"/>
      <c r="I52" s="125"/>
      <c r="J52" s="28"/>
      <c r="K52" s="30"/>
    </row>
    <row r="53" spans="2:47" s="1" customFormat="1" ht="16.5" customHeight="1">
      <c r="B53" s="40"/>
      <c r="C53" s="41"/>
      <c r="D53" s="41"/>
      <c r="E53" s="359" t="s">
        <v>104</v>
      </c>
      <c r="F53" s="377"/>
      <c r="G53" s="377"/>
      <c r="H53" s="377"/>
      <c r="I53" s="126"/>
      <c r="J53" s="41"/>
      <c r="K53" s="44"/>
    </row>
    <row r="54" spans="2:47" s="1" customFormat="1" ht="14.45" customHeight="1">
      <c r="B54" s="40"/>
      <c r="C54" s="36" t="s">
        <v>105</v>
      </c>
      <c r="D54" s="41"/>
      <c r="E54" s="41"/>
      <c r="F54" s="41"/>
      <c r="G54" s="41"/>
      <c r="H54" s="41"/>
      <c r="I54" s="126"/>
      <c r="J54" s="41"/>
      <c r="K54" s="44"/>
    </row>
    <row r="55" spans="2:47" s="1" customFormat="1" ht="17.25" customHeight="1">
      <c r="B55" s="40"/>
      <c r="C55" s="41"/>
      <c r="D55" s="41"/>
      <c r="E55" s="378" t="str">
        <f>E13</f>
        <v>SO 1.1.2 - zemní a ostatní práce</v>
      </c>
      <c r="F55" s="377"/>
      <c r="G55" s="377"/>
      <c r="H55" s="377"/>
      <c r="I55" s="126"/>
      <c r="J55" s="41"/>
      <c r="K55" s="44"/>
    </row>
    <row r="56" spans="2:47" s="1" customFormat="1" ht="6.95" customHeight="1">
      <c r="B56" s="40"/>
      <c r="C56" s="41"/>
      <c r="D56" s="41"/>
      <c r="E56" s="41"/>
      <c r="F56" s="41"/>
      <c r="G56" s="41"/>
      <c r="H56" s="41"/>
      <c r="I56" s="126"/>
      <c r="J56" s="41"/>
      <c r="K56" s="44"/>
    </row>
    <row r="57" spans="2:47" s="1" customFormat="1" ht="18" customHeight="1">
      <c r="B57" s="40"/>
      <c r="C57" s="36" t="s">
        <v>23</v>
      </c>
      <c r="D57" s="41"/>
      <c r="E57" s="41"/>
      <c r="F57" s="34" t="str">
        <f>F16</f>
        <v xml:space="preserve"> </v>
      </c>
      <c r="G57" s="41"/>
      <c r="H57" s="41"/>
      <c r="I57" s="127" t="s">
        <v>25</v>
      </c>
      <c r="J57" s="128" t="str">
        <f>IF(J16="","",J16)</f>
        <v>21. 9. 2018</v>
      </c>
      <c r="K57" s="44"/>
    </row>
    <row r="58" spans="2:47" s="1" customFormat="1" ht="6.95" customHeight="1">
      <c r="B58" s="40"/>
      <c r="C58" s="41"/>
      <c r="D58" s="41"/>
      <c r="E58" s="41"/>
      <c r="F58" s="41"/>
      <c r="G58" s="41"/>
      <c r="H58" s="41"/>
      <c r="I58" s="126"/>
      <c r="J58" s="41"/>
      <c r="K58" s="44"/>
    </row>
    <row r="59" spans="2:47" s="1" customFormat="1" ht="15">
      <c r="B59" s="40"/>
      <c r="C59" s="36" t="s">
        <v>27</v>
      </c>
      <c r="D59" s="41"/>
      <c r="E59" s="41"/>
      <c r="F59" s="34" t="str">
        <f>E19</f>
        <v xml:space="preserve"> </v>
      </c>
      <c r="G59" s="41"/>
      <c r="H59" s="41"/>
      <c r="I59" s="127" t="s">
        <v>33</v>
      </c>
      <c r="J59" s="339" t="str">
        <f>E25</f>
        <v xml:space="preserve"> </v>
      </c>
      <c r="K59" s="44"/>
    </row>
    <row r="60" spans="2:47" s="1" customFormat="1" ht="14.45" customHeight="1">
      <c r="B60" s="40"/>
      <c r="C60" s="36" t="s">
        <v>31</v>
      </c>
      <c r="D60" s="41"/>
      <c r="E60" s="41"/>
      <c r="F60" s="34" t="str">
        <f>IF(E22="","",E22)</f>
        <v/>
      </c>
      <c r="G60" s="41"/>
      <c r="H60" s="41"/>
      <c r="I60" s="126"/>
      <c r="J60" s="379"/>
      <c r="K60" s="44"/>
    </row>
    <row r="61" spans="2:47" s="1" customFormat="1" ht="10.35" customHeight="1">
      <c r="B61" s="40"/>
      <c r="C61" s="41"/>
      <c r="D61" s="41"/>
      <c r="E61" s="41"/>
      <c r="F61" s="41"/>
      <c r="G61" s="41"/>
      <c r="H61" s="41"/>
      <c r="I61" s="126"/>
      <c r="J61" s="41"/>
      <c r="K61" s="44"/>
    </row>
    <row r="62" spans="2:47" s="1" customFormat="1" ht="29.25" customHeight="1">
      <c r="B62" s="40"/>
      <c r="C62" s="152" t="s">
        <v>108</v>
      </c>
      <c r="D62" s="140"/>
      <c r="E62" s="140"/>
      <c r="F62" s="140"/>
      <c r="G62" s="140"/>
      <c r="H62" s="140"/>
      <c r="I62" s="153"/>
      <c r="J62" s="154" t="s">
        <v>109</v>
      </c>
      <c r="K62" s="155"/>
    </row>
    <row r="63" spans="2:47" s="1" customFormat="1" ht="10.3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29.25" customHeight="1">
      <c r="B64" s="40"/>
      <c r="C64" s="156" t="s">
        <v>110</v>
      </c>
      <c r="D64" s="41"/>
      <c r="E64" s="41"/>
      <c r="F64" s="41"/>
      <c r="G64" s="41"/>
      <c r="H64" s="41"/>
      <c r="I64" s="126"/>
      <c r="J64" s="136">
        <f>J94</f>
        <v>0</v>
      </c>
      <c r="K64" s="44"/>
      <c r="AU64" s="23" t="s">
        <v>111</v>
      </c>
    </row>
    <row r="65" spans="2:12" s="8" customFormat="1" ht="24.95" customHeight="1">
      <c r="B65" s="157"/>
      <c r="C65" s="158"/>
      <c r="D65" s="159" t="s">
        <v>528</v>
      </c>
      <c r="E65" s="160"/>
      <c r="F65" s="160"/>
      <c r="G65" s="160"/>
      <c r="H65" s="160"/>
      <c r="I65" s="161"/>
      <c r="J65" s="162">
        <f>J95</f>
        <v>0</v>
      </c>
      <c r="K65" s="163"/>
    </row>
    <row r="66" spans="2:12" s="11" customFormat="1" ht="19.899999999999999" customHeight="1">
      <c r="B66" s="222"/>
      <c r="C66" s="223"/>
      <c r="D66" s="224" t="s">
        <v>529</v>
      </c>
      <c r="E66" s="225"/>
      <c r="F66" s="225"/>
      <c r="G66" s="225"/>
      <c r="H66" s="225"/>
      <c r="I66" s="226"/>
      <c r="J66" s="227">
        <f>J96</f>
        <v>0</v>
      </c>
      <c r="K66" s="228"/>
    </row>
    <row r="67" spans="2:12" s="11" customFormat="1" ht="19.899999999999999" customHeight="1">
      <c r="B67" s="222"/>
      <c r="C67" s="223"/>
      <c r="D67" s="224" t="s">
        <v>530</v>
      </c>
      <c r="E67" s="225"/>
      <c r="F67" s="225"/>
      <c r="G67" s="225"/>
      <c r="H67" s="225"/>
      <c r="I67" s="226"/>
      <c r="J67" s="227">
        <f>J113</f>
        <v>0</v>
      </c>
      <c r="K67" s="228"/>
    </row>
    <row r="68" spans="2:12" s="11" customFormat="1" ht="19.899999999999999" customHeight="1">
      <c r="B68" s="222"/>
      <c r="C68" s="223"/>
      <c r="D68" s="224" t="s">
        <v>531</v>
      </c>
      <c r="E68" s="225"/>
      <c r="F68" s="225"/>
      <c r="G68" s="225"/>
      <c r="H68" s="225"/>
      <c r="I68" s="226"/>
      <c r="J68" s="227">
        <f>J119</f>
        <v>0</v>
      </c>
      <c r="K68" s="228"/>
    </row>
    <row r="69" spans="2:12" s="8" customFormat="1" ht="24.95" customHeight="1">
      <c r="B69" s="157"/>
      <c r="C69" s="158"/>
      <c r="D69" s="159" t="s">
        <v>532</v>
      </c>
      <c r="E69" s="160"/>
      <c r="F69" s="160"/>
      <c r="G69" s="160"/>
      <c r="H69" s="160"/>
      <c r="I69" s="161"/>
      <c r="J69" s="162">
        <f>J122</f>
        <v>0</v>
      </c>
      <c r="K69" s="163"/>
    </row>
    <row r="70" spans="2:12" s="11" customFormat="1" ht="19.899999999999999" customHeight="1">
      <c r="B70" s="222"/>
      <c r="C70" s="223"/>
      <c r="D70" s="224" t="s">
        <v>533</v>
      </c>
      <c r="E70" s="225"/>
      <c r="F70" s="225"/>
      <c r="G70" s="225"/>
      <c r="H70" s="225"/>
      <c r="I70" s="226"/>
      <c r="J70" s="227">
        <f>J123</f>
        <v>0</v>
      </c>
      <c r="K70" s="228"/>
    </row>
    <row r="71" spans="2:12" s="1" customFormat="1" ht="21.75" customHeight="1">
      <c r="B71" s="40"/>
      <c r="C71" s="41"/>
      <c r="D71" s="41"/>
      <c r="E71" s="41"/>
      <c r="F71" s="41"/>
      <c r="G71" s="41"/>
      <c r="H71" s="41"/>
      <c r="I71" s="126"/>
      <c r="J71" s="41"/>
      <c r="K71" s="44"/>
    </row>
    <row r="72" spans="2:12" s="1" customFormat="1" ht="6.95" customHeight="1">
      <c r="B72" s="55"/>
      <c r="C72" s="56"/>
      <c r="D72" s="56"/>
      <c r="E72" s="56"/>
      <c r="F72" s="56"/>
      <c r="G72" s="56"/>
      <c r="H72" s="56"/>
      <c r="I72" s="147"/>
      <c r="J72" s="56"/>
      <c r="K72" s="57"/>
    </row>
    <row r="76" spans="2:12" s="1" customFormat="1" ht="6.95" customHeight="1">
      <c r="B76" s="58"/>
      <c r="C76" s="59"/>
      <c r="D76" s="59"/>
      <c r="E76" s="59"/>
      <c r="F76" s="59"/>
      <c r="G76" s="59"/>
      <c r="H76" s="59"/>
      <c r="I76" s="150"/>
      <c r="J76" s="59"/>
      <c r="K76" s="59"/>
      <c r="L76" s="60"/>
    </row>
    <row r="77" spans="2:12" s="1" customFormat="1" ht="36.950000000000003" customHeight="1">
      <c r="B77" s="40"/>
      <c r="C77" s="61" t="s">
        <v>113</v>
      </c>
      <c r="D77" s="62"/>
      <c r="E77" s="62"/>
      <c r="F77" s="62"/>
      <c r="G77" s="62"/>
      <c r="H77" s="62"/>
      <c r="I77" s="164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4"/>
      <c r="J78" s="62"/>
      <c r="K78" s="62"/>
      <c r="L78" s="60"/>
    </row>
    <row r="79" spans="2:12" s="1" customFormat="1" ht="14.45" customHeight="1">
      <c r="B79" s="40"/>
      <c r="C79" s="64" t="s">
        <v>18</v>
      </c>
      <c r="D79" s="62"/>
      <c r="E79" s="62"/>
      <c r="F79" s="62"/>
      <c r="G79" s="62"/>
      <c r="H79" s="62"/>
      <c r="I79" s="164"/>
      <c r="J79" s="62"/>
      <c r="K79" s="62"/>
      <c r="L79" s="60"/>
    </row>
    <row r="80" spans="2:12" s="1" customFormat="1" ht="16.5" customHeight="1">
      <c r="B80" s="40"/>
      <c r="C80" s="62"/>
      <c r="D80" s="62"/>
      <c r="E80" s="380" t="str">
        <f>E7</f>
        <v>Oprava osvětlení v ŽST.Hněvice, seřaďovací nádraží</v>
      </c>
      <c r="F80" s="381"/>
      <c r="G80" s="381"/>
      <c r="H80" s="381"/>
      <c r="I80" s="164"/>
      <c r="J80" s="62"/>
      <c r="K80" s="62"/>
      <c r="L80" s="60"/>
    </row>
    <row r="81" spans="2:63" ht="15">
      <c r="B81" s="27"/>
      <c r="C81" s="64" t="s">
        <v>101</v>
      </c>
      <c r="D81" s="165"/>
      <c r="E81" s="165"/>
      <c r="F81" s="165"/>
      <c r="G81" s="165"/>
      <c r="H81" s="165"/>
      <c r="J81" s="165"/>
      <c r="K81" s="165"/>
      <c r="L81" s="166"/>
    </row>
    <row r="82" spans="2:63" ht="16.5" customHeight="1">
      <c r="B82" s="27"/>
      <c r="C82" s="165"/>
      <c r="D82" s="165"/>
      <c r="E82" s="380" t="s">
        <v>102</v>
      </c>
      <c r="F82" s="384"/>
      <c r="G82" s="384"/>
      <c r="H82" s="384"/>
      <c r="J82" s="165"/>
      <c r="K82" s="165"/>
      <c r="L82" s="166"/>
    </row>
    <row r="83" spans="2:63" ht="15">
      <c r="B83" s="27"/>
      <c r="C83" s="64" t="s">
        <v>103</v>
      </c>
      <c r="D83" s="165"/>
      <c r="E83" s="165"/>
      <c r="F83" s="165"/>
      <c r="G83" s="165"/>
      <c r="H83" s="165"/>
      <c r="J83" s="165"/>
      <c r="K83" s="165"/>
      <c r="L83" s="166"/>
    </row>
    <row r="84" spans="2:63" s="1" customFormat="1" ht="16.5" customHeight="1">
      <c r="B84" s="40"/>
      <c r="C84" s="62"/>
      <c r="D84" s="62"/>
      <c r="E84" s="382" t="s">
        <v>104</v>
      </c>
      <c r="F84" s="383"/>
      <c r="G84" s="383"/>
      <c r="H84" s="383"/>
      <c r="I84" s="164"/>
      <c r="J84" s="62"/>
      <c r="K84" s="62"/>
      <c r="L84" s="60"/>
    </row>
    <row r="85" spans="2:63" s="1" customFormat="1" ht="14.45" customHeight="1">
      <c r="B85" s="40"/>
      <c r="C85" s="64" t="s">
        <v>105</v>
      </c>
      <c r="D85" s="62"/>
      <c r="E85" s="62"/>
      <c r="F85" s="62"/>
      <c r="G85" s="62"/>
      <c r="H85" s="62"/>
      <c r="I85" s="164"/>
      <c r="J85" s="62"/>
      <c r="K85" s="62"/>
      <c r="L85" s="60"/>
    </row>
    <row r="86" spans="2:63" s="1" customFormat="1" ht="17.25" customHeight="1">
      <c r="B86" s="40"/>
      <c r="C86" s="62"/>
      <c r="D86" s="62"/>
      <c r="E86" s="350" t="str">
        <f>E13</f>
        <v>SO 1.1.2 - zemní a ostatní práce</v>
      </c>
      <c r="F86" s="383"/>
      <c r="G86" s="383"/>
      <c r="H86" s="383"/>
      <c r="I86" s="164"/>
      <c r="J86" s="62"/>
      <c r="K86" s="62"/>
      <c r="L86" s="60"/>
    </row>
    <row r="87" spans="2:63" s="1" customFormat="1" ht="6.95" customHeight="1">
      <c r="B87" s="40"/>
      <c r="C87" s="62"/>
      <c r="D87" s="62"/>
      <c r="E87" s="62"/>
      <c r="F87" s="62"/>
      <c r="G87" s="62"/>
      <c r="H87" s="62"/>
      <c r="I87" s="164"/>
      <c r="J87" s="62"/>
      <c r="K87" s="62"/>
      <c r="L87" s="60"/>
    </row>
    <row r="88" spans="2:63" s="1" customFormat="1" ht="18" customHeight="1">
      <c r="B88" s="40"/>
      <c r="C88" s="64" t="s">
        <v>23</v>
      </c>
      <c r="D88" s="62"/>
      <c r="E88" s="62"/>
      <c r="F88" s="167" t="str">
        <f>F16</f>
        <v xml:space="preserve"> </v>
      </c>
      <c r="G88" s="62"/>
      <c r="H88" s="62"/>
      <c r="I88" s="168" t="s">
        <v>25</v>
      </c>
      <c r="J88" s="72" t="str">
        <f>IF(J16="","",J16)</f>
        <v>21. 9. 2018</v>
      </c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64"/>
      <c r="J89" s="62"/>
      <c r="K89" s="62"/>
      <c r="L89" s="60"/>
    </row>
    <row r="90" spans="2:63" s="1" customFormat="1" ht="15">
      <c r="B90" s="40"/>
      <c r="C90" s="64" t="s">
        <v>27</v>
      </c>
      <c r="D90" s="62"/>
      <c r="E90" s="62"/>
      <c r="F90" s="167" t="str">
        <f>E19</f>
        <v xml:space="preserve"> </v>
      </c>
      <c r="G90" s="62"/>
      <c r="H90" s="62"/>
      <c r="I90" s="168" t="s">
        <v>33</v>
      </c>
      <c r="J90" s="167" t="str">
        <f>E25</f>
        <v xml:space="preserve"> </v>
      </c>
      <c r="K90" s="62"/>
      <c r="L90" s="60"/>
    </row>
    <row r="91" spans="2:63" s="1" customFormat="1" ht="14.45" customHeight="1">
      <c r="B91" s="40"/>
      <c r="C91" s="64" t="s">
        <v>31</v>
      </c>
      <c r="D91" s="62"/>
      <c r="E91" s="62"/>
      <c r="F91" s="167" t="str">
        <f>IF(E22="","",E22)</f>
        <v/>
      </c>
      <c r="G91" s="62"/>
      <c r="H91" s="62"/>
      <c r="I91" s="164"/>
      <c r="J91" s="62"/>
      <c r="K91" s="62"/>
      <c r="L91" s="60"/>
    </row>
    <row r="92" spans="2:63" s="1" customFormat="1" ht="10.35" customHeight="1">
      <c r="B92" s="40"/>
      <c r="C92" s="62"/>
      <c r="D92" s="62"/>
      <c r="E92" s="62"/>
      <c r="F92" s="62"/>
      <c r="G92" s="62"/>
      <c r="H92" s="62"/>
      <c r="I92" s="164"/>
      <c r="J92" s="62"/>
      <c r="K92" s="62"/>
      <c r="L92" s="60"/>
    </row>
    <row r="93" spans="2:63" s="9" customFormat="1" ht="29.25" customHeight="1">
      <c r="B93" s="169"/>
      <c r="C93" s="170" t="s">
        <v>114</v>
      </c>
      <c r="D93" s="171" t="s">
        <v>55</v>
      </c>
      <c r="E93" s="171" t="s">
        <v>51</v>
      </c>
      <c r="F93" s="171" t="s">
        <v>115</v>
      </c>
      <c r="G93" s="171" t="s">
        <v>116</v>
      </c>
      <c r="H93" s="171" t="s">
        <v>117</v>
      </c>
      <c r="I93" s="172" t="s">
        <v>118</v>
      </c>
      <c r="J93" s="171" t="s">
        <v>109</v>
      </c>
      <c r="K93" s="173" t="s">
        <v>119</v>
      </c>
      <c r="L93" s="174"/>
      <c r="M93" s="80" t="s">
        <v>120</v>
      </c>
      <c r="N93" s="81" t="s">
        <v>40</v>
      </c>
      <c r="O93" s="81" t="s">
        <v>121</v>
      </c>
      <c r="P93" s="81" t="s">
        <v>122</v>
      </c>
      <c r="Q93" s="81" t="s">
        <v>123</v>
      </c>
      <c r="R93" s="81" t="s">
        <v>124</v>
      </c>
      <c r="S93" s="81" t="s">
        <v>125</v>
      </c>
      <c r="T93" s="82" t="s">
        <v>126</v>
      </c>
    </row>
    <row r="94" spans="2:63" s="1" customFormat="1" ht="29.25" customHeight="1">
      <c r="B94" s="40"/>
      <c r="C94" s="86" t="s">
        <v>110</v>
      </c>
      <c r="D94" s="62"/>
      <c r="E94" s="62"/>
      <c r="F94" s="62"/>
      <c r="G94" s="62"/>
      <c r="H94" s="62"/>
      <c r="I94" s="164"/>
      <c r="J94" s="175">
        <f>BK94</f>
        <v>0</v>
      </c>
      <c r="K94" s="62"/>
      <c r="L94" s="60"/>
      <c r="M94" s="83"/>
      <c r="N94" s="84"/>
      <c r="O94" s="84"/>
      <c r="P94" s="176">
        <f>P95+P122</f>
        <v>0</v>
      </c>
      <c r="Q94" s="84"/>
      <c r="R94" s="176">
        <f>R95+R122</f>
        <v>268.64461499999999</v>
      </c>
      <c r="S94" s="84"/>
      <c r="T94" s="177">
        <f>T95+T122</f>
        <v>0</v>
      </c>
      <c r="AT94" s="23" t="s">
        <v>69</v>
      </c>
      <c r="AU94" s="23" t="s">
        <v>111</v>
      </c>
      <c r="BK94" s="178">
        <f>BK95+BK122</f>
        <v>0</v>
      </c>
    </row>
    <row r="95" spans="2:63" s="10" customFormat="1" ht="37.35" customHeight="1">
      <c r="B95" s="179"/>
      <c r="C95" s="180"/>
      <c r="D95" s="181" t="s">
        <v>69</v>
      </c>
      <c r="E95" s="182" t="s">
        <v>534</v>
      </c>
      <c r="F95" s="182" t="s">
        <v>535</v>
      </c>
      <c r="G95" s="180"/>
      <c r="H95" s="180"/>
      <c r="I95" s="183"/>
      <c r="J95" s="184">
        <f>BK95</f>
        <v>0</v>
      </c>
      <c r="K95" s="180"/>
      <c r="L95" s="185"/>
      <c r="M95" s="186"/>
      <c r="N95" s="187"/>
      <c r="O95" s="187"/>
      <c r="P95" s="188">
        <f>P96+P113+P119</f>
        <v>0</v>
      </c>
      <c r="Q95" s="187"/>
      <c r="R95" s="188">
        <f>R96+R113+R119</f>
        <v>268.64461499999999</v>
      </c>
      <c r="S95" s="187"/>
      <c r="T95" s="189">
        <f>T96+T113+T119</f>
        <v>0</v>
      </c>
      <c r="AR95" s="190" t="s">
        <v>77</v>
      </c>
      <c r="AT95" s="191" t="s">
        <v>69</v>
      </c>
      <c r="AU95" s="191" t="s">
        <v>70</v>
      </c>
      <c r="AY95" s="190" t="s">
        <v>130</v>
      </c>
      <c r="BK95" s="192">
        <f>BK96+BK113+BK119</f>
        <v>0</v>
      </c>
    </row>
    <row r="96" spans="2:63" s="10" customFormat="1" ht="19.899999999999999" customHeight="1">
      <c r="B96" s="179"/>
      <c r="C96" s="180"/>
      <c r="D96" s="181" t="s">
        <v>69</v>
      </c>
      <c r="E96" s="229" t="s">
        <v>77</v>
      </c>
      <c r="F96" s="229" t="s">
        <v>536</v>
      </c>
      <c r="G96" s="180"/>
      <c r="H96" s="180"/>
      <c r="I96" s="183"/>
      <c r="J96" s="230">
        <f>BK96</f>
        <v>0</v>
      </c>
      <c r="K96" s="180"/>
      <c r="L96" s="185"/>
      <c r="M96" s="186"/>
      <c r="N96" s="187"/>
      <c r="O96" s="187"/>
      <c r="P96" s="188">
        <f>SUM(P97:P112)</f>
        <v>0</v>
      </c>
      <c r="Q96" s="187"/>
      <c r="R96" s="188">
        <f>SUM(R97:R112)</f>
        <v>0</v>
      </c>
      <c r="S96" s="187"/>
      <c r="T96" s="189">
        <f>SUM(T97:T112)</f>
        <v>0</v>
      </c>
      <c r="AR96" s="190" t="s">
        <v>77</v>
      </c>
      <c r="AT96" s="191" t="s">
        <v>69</v>
      </c>
      <c r="AU96" s="191" t="s">
        <v>77</v>
      </c>
      <c r="AY96" s="190" t="s">
        <v>130</v>
      </c>
      <c r="BK96" s="192">
        <f>SUM(BK97:BK112)</f>
        <v>0</v>
      </c>
    </row>
    <row r="97" spans="2:65" s="1" customFormat="1" ht="38.25" customHeight="1">
      <c r="B97" s="40"/>
      <c r="C97" s="193" t="s">
        <v>77</v>
      </c>
      <c r="D97" s="193" t="s">
        <v>131</v>
      </c>
      <c r="E97" s="194" t="s">
        <v>537</v>
      </c>
      <c r="F97" s="195" t="s">
        <v>538</v>
      </c>
      <c r="G97" s="196" t="s">
        <v>493</v>
      </c>
      <c r="H97" s="197">
        <v>109.5</v>
      </c>
      <c r="I97" s="198"/>
      <c r="J97" s="199">
        <f>ROUND(I97*H97,2)</f>
        <v>0</v>
      </c>
      <c r="K97" s="195" t="s">
        <v>539</v>
      </c>
      <c r="L97" s="60"/>
      <c r="M97" s="200" t="s">
        <v>21</v>
      </c>
      <c r="N97" s="201" t="s">
        <v>41</v>
      </c>
      <c r="O97" s="41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3" t="s">
        <v>129</v>
      </c>
      <c r="AT97" s="23" t="s">
        <v>131</v>
      </c>
      <c r="AU97" s="23" t="s">
        <v>79</v>
      </c>
      <c r="AY97" s="23" t="s">
        <v>130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3" t="s">
        <v>77</v>
      </c>
      <c r="BK97" s="204">
        <f>ROUND(I97*H97,2)</f>
        <v>0</v>
      </c>
      <c r="BL97" s="23" t="s">
        <v>129</v>
      </c>
      <c r="BM97" s="23" t="s">
        <v>540</v>
      </c>
    </row>
    <row r="98" spans="2:65" s="1" customFormat="1" ht="54">
      <c r="B98" s="40"/>
      <c r="C98" s="62"/>
      <c r="D98" s="215" t="s">
        <v>541</v>
      </c>
      <c r="E98" s="62"/>
      <c r="F98" s="216" t="s">
        <v>542</v>
      </c>
      <c r="G98" s="62"/>
      <c r="H98" s="62"/>
      <c r="I98" s="164"/>
      <c r="J98" s="62"/>
      <c r="K98" s="62"/>
      <c r="L98" s="60"/>
      <c r="M98" s="217"/>
      <c r="N98" s="41"/>
      <c r="O98" s="41"/>
      <c r="P98" s="41"/>
      <c r="Q98" s="41"/>
      <c r="R98" s="41"/>
      <c r="S98" s="41"/>
      <c r="T98" s="77"/>
      <c r="AT98" s="23" t="s">
        <v>541</v>
      </c>
      <c r="AU98" s="23" t="s">
        <v>79</v>
      </c>
    </row>
    <row r="99" spans="2:65" s="12" customFormat="1" ht="13.5">
      <c r="B99" s="231"/>
      <c r="C99" s="232"/>
      <c r="D99" s="215" t="s">
        <v>543</v>
      </c>
      <c r="E99" s="233" t="s">
        <v>21</v>
      </c>
      <c r="F99" s="234" t="s">
        <v>544</v>
      </c>
      <c r="G99" s="232"/>
      <c r="H99" s="235">
        <v>1.5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543</v>
      </c>
      <c r="AU99" s="241" t="s">
        <v>79</v>
      </c>
      <c r="AV99" s="12" t="s">
        <v>79</v>
      </c>
      <c r="AW99" s="12" t="s">
        <v>34</v>
      </c>
      <c r="AX99" s="12" t="s">
        <v>70</v>
      </c>
      <c r="AY99" s="241" t="s">
        <v>130</v>
      </c>
    </row>
    <row r="100" spans="2:65" s="12" customFormat="1" ht="13.5">
      <c r="B100" s="231"/>
      <c r="C100" s="232"/>
      <c r="D100" s="215" t="s">
        <v>543</v>
      </c>
      <c r="E100" s="233" t="s">
        <v>21</v>
      </c>
      <c r="F100" s="234" t="s">
        <v>545</v>
      </c>
      <c r="G100" s="232"/>
      <c r="H100" s="235">
        <v>108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AT100" s="241" t="s">
        <v>543</v>
      </c>
      <c r="AU100" s="241" t="s">
        <v>79</v>
      </c>
      <c r="AV100" s="12" t="s">
        <v>79</v>
      </c>
      <c r="AW100" s="12" t="s">
        <v>34</v>
      </c>
      <c r="AX100" s="12" t="s">
        <v>70</v>
      </c>
      <c r="AY100" s="241" t="s">
        <v>130</v>
      </c>
    </row>
    <row r="101" spans="2:65" s="13" customFormat="1" ht="13.5">
      <c r="B101" s="242"/>
      <c r="C101" s="243"/>
      <c r="D101" s="215" t="s">
        <v>543</v>
      </c>
      <c r="E101" s="244" t="s">
        <v>21</v>
      </c>
      <c r="F101" s="245" t="s">
        <v>546</v>
      </c>
      <c r="G101" s="243"/>
      <c r="H101" s="246">
        <v>109.5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543</v>
      </c>
      <c r="AU101" s="252" t="s">
        <v>79</v>
      </c>
      <c r="AV101" s="13" t="s">
        <v>129</v>
      </c>
      <c r="AW101" s="13" t="s">
        <v>34</v>
      </c>
      <c r="AX101" s="13" t="s">
        <v>77</v>
      </c>
      <c r="AY101" s="252" t="s">
        <v>130</v>
      </c>
    </row>
    <row r="102" spans="2:65" s="1" customFormat="1" ht="38.25" customHeight="1">
      <c r="B102" s="40"/>
      <c r="C102" s="193" t="s">
        <v>79</v>
      </c>
      <c r="D102" s="193" t="s">
        <v>131</v>
      </c>
      <c r="E102" s="194" t="s">
        <v>547</v>
      </c>
      <c r="F102" s="195" t="s">
        <v>548</v>
      </c>
      <c r="G102" s="196" t="s">
        <v>493</v>
      </c>
      <c r="H102" s="197">
        <v>428.4</v>
      </c>
      <c r="I102" s="198"/>
      <c r="J102" s="199">
        <f>ROUND(I102*H102,2)</f>
        <v>0</v>
      </c>
      <c r="K102" s="195" t="s">
        <v>539</v>
      </c>
      <c r="L102" s="60"/>
      <c r="M102" s="200" t="s">
        <v>21</v>
      </c>
      <c r="N102" s="201" t="s">
        <v>41</v>
      </c>
      <c r="O102" s="4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3" t="s">
        <v>129</v>
      </c>
      <c r="AT102" s="23" t="s">
        <v>131</v>
      </c>
      <c r="AU102" s="23" t="s">
        <v>79</v>
      </c>
      <c r="AY102" s="23" t="s">
        <v>130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3" t="s">
        <v>77</v>
      </c>
      <c r="BK102" s="204">
        <f>ROUND(I102*H102,2)</f>
        <v>0</v>
      </c>
      <c r="BL102" s="23" t="s">
        <v>129</v>
      </c>
      <c r="BM102" s="23" t="s">
        <v>549</v>
      </c>
    </row>
    <row r="103" spans="2:65" s="1" customFormat="1" ht="54">
      <c r="B103" s="40"/>
      <c r="C103" s="62"/>
      <c r="D103" s="215" t="s">
        <v>541</v>
      </c>
      <c r="E103" s="62"/>
      <c r="F103" s="216" t="s">
        <v>550</v>
      </c>
      <c r="G103" s="62"/>
      <c r="H103" s="62"/>
      <c r="I103" s="164"/>
      <c r="J103" s="62"/>
      <c r="K103" s="62"/>
      <c r="L103" s="60"/>
      <c r="M103" s="217"/>
      <c r="N103" s="41"/>
      <c r="O103" s="41"/>
      <c r="P103" s="41"/>
      <c r="Q103" s="41"/>
      <c r="R103" s="41"/>
      <c r="S103" s="41"/>
      <c r="T103" s="77"/>
      <c r="AT103" s="23" t="s">
        <v>541</v>
      </c>
      <c r="AU103" s="23" t="s">
        <v>79</v>
      </c>
    </row>
    <row r="104" spans="2:65" s="12" customFormat="1" ht="13.5">
      <c r="B104" s="231"/>
      <c r="C104" s="232"/>
      <c r="D104" s="215" t="s">
        <v>543</v>
      </c>
      <c r="E104" s="233" t="s">
        <v>21</v>
      </c>
      <c r="F104" s="234" t="s">
        <v>551</v>
      </c>
      <c r="G104" s="232"/>
      <c r="H104" s="235">
        <v>420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543</v>
      </c>
      <c r="AU104" s="241" t="s">
        <v>79</v>
      </c>
      <c r="AV104" s="12" t="s">
        <v>79</v>
      </c>
      <c r="AW104" s="12" t="s">
        <v>34</v>
      </c>
      <c r="AX104" s="12" t="s">
        <v>70</v>
      </c>
      <c r="AY104" s="241" t="s">
        <v>130</v>
      </c>
    </row>
    <row r="105" spans="2:65" s="12" customFormat="1" ht="13.5">
      <c r="B105" s="231"/>
      <c r="C105" s="232"/>
      <c r="D105" s="215" t="s">
        <v>543</v>
      </c>
      <c r="E105" s="233" t="s">
        <v>21</v>
      </c>
      <c r="F105" s="234" t="s">
        <v>552</v>
      </c>
      <c r="G105" s="232"/>
      <c r="H105" s="235">
        <v>8.4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543</v>
      </c>
      <c r="AU105" s="241" t="s">
        <v>79</v>
      </c>
      <c r="AV105" s="12" t="s">
        <v>79</v>
      </c>
      <c r="AW105" s="12" t="s">
        <v>34</v>
      </c>
      <c r="AX105" s="12" t="s">
        <v>70</v>
      </c>
      <c r="AY105" s="241" t="s">
        <v>130</v>
      </c>
    </row>
    <row r="106" spans="2:65" s="13" customFormat="1" ht="13.5">
      <c r="B106" s="242"/>
      <c r="C106" s="243"/>
      <c r="D106" s="215" t="s">
        <v>543</v>
      </c>
      <c r="E106" s="244" t="s">
        <v>21</v>
      </c>
      <c r="F106" s="245" t="s">
        <v>546</v>
      </c>
      <c r="G106" s="243"/>
      <c r="H106" s="246">
        <v>428.4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543</v>
      </c>
      <c r="AU106" s="252" t="s">
        <v>79</v>
      </c>
      <c r="AV106" s="13" t="s">
        <v>129</v>
      </c>
      <c r="AW106" s="13" t="s">
        <v>34</v>
      </c>
      <c r="AX106" s="13" t="s">
        <v>77</v>
      </c>
      <c r="AY106" s="252" t="s">
        <v>130</v>
      </c>
    </row>
    <row r="107" spans="2:65" s="1" customFormat="1" ht="25.5" customHeight="1">
      <c r="B107" s="40"/>
      <c r="C107" s="193" t="s">
        <v>87</v>
      </c>
      <c r="D107" s="193" t="s">
        <v>131</v>
      </c>
      <c r="E107" s="194" t="s">
        <v>553</v>
      </c>
      <c r="F107" s="195" t="s">
        <v>554</v>
      </c>
      <c r="G107" s="196" t="s">
        <v>493</v>
      </c>
      <c r="H107" s="197">
        <v>430</v>
      </c>
      <c r="I107" s="198"/>
      <c r="J107" s="199">
        <f>ROUND(I107*H107,2)</f>
        <v>0</v>
      </c>
      <c r="K107" s="195" t="s">
        <v>539</v>
      </c>
      <c r="L107" s="60"/>
      <c r="M107" s="200" t="s">
        <v>21</v>
      </c>
      <c r="N107" s="201" t="s">
        <v>41</v>
      </c>
      <c r="O107" s="41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3" t="s">
        <v>129</v>
      </c>
      <c r="AT107" s="23" t="s">
        <v>131</v>
      </c>
      <c r="AU107" s="23" t="s">
        <v>79</v>
      </c>
      <c r="AY107" s="23" t="s">
        <v>130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3" t="s">
        <v>77</v>
      </c>
      <c r="BK107" s="204">
        <f>ROUND(I107*H107,2)</f>
        <v>0</v>
      </c>
      <c r="BL107" s="23" t="s">
        <v>129</v>
      </c>
      <c r="BM107" s="23" t="s">
        <v>555</v>
      </c>
    </row>
    <row r="108" spans="2:65" s="1" customFormat="1" ht="409.5">
      <c r="B108" s="40"/>
      <c r="C108" s="62"/>
      <c r="D108" s="215" t="s">
        <v>541</v>
      </c>
      <c r="E108" s="62"/>
      <c r="F108" s="216" t="s">
        <v>556</v>
      </c>
      <c r="G108" s="62"/>
      <c r="H108" s="62"/>
      <c r="I108" s="164"/>
      <c r="J108" s="62"/>
      <c r="K108" s="62"/>
      <c r="L108" s="60"/>
      <c r="M108" s="217"/>
      <c r="N108" s="41"/>
      <c r="O108" s="41"/>
      <c r="P108" s="41"/>
      <c r="Q108" s="41"/>
      <c r="R108" s="41"/>
      <c r="S108" s="41"/>
      <c r="T108" s="77"/>
      <c r="AT108" s="23" t="s">
        <v>541</v>
      </c>
      <c r="AU108" s="23" t="s">
        <v>79</v>
      </c>
    </row>
    <row r="109" spans="2:65" s="12" customFormat="1" ht="13.5">
      <c r="B109" s="231"/>
      <c r="C109" s="232"/>
      <c r="D109" s="215" t="s">
        <v>543</v>
      </c>
      <c r="E109" s="233" t="s">
        <v>21</v>
      </c>
      <c r="F109" s="234" t="s">
        <v>557</v>
      </c>
      <c r="G109" s="232"/>
      <c r="H109" s="235">
        <v>430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543</v>
      </c>
      <c r="AU109" s="241" t="s">
        <v>79</v>
      </c>
      <c r="AV109" s="12" t="s">
        <v>79</v>
      </c>
      <c r="AW109" s="12" t="s">
        <v>34</v>
      </c>
      <c r="AX109" s="12" t="s">
        <v>77</v>
      </c>
      <c r="AY109" s="241" t="s">
        <v>130</v>
      </c>
    </row>
    <row r="110" spans="2:65" s="1" customFormat="1" ht="25.5" customHeight="1">
      <c r="B110" s="40"/>
      <c r="C110" s="193" t="s">
        <v>129</v>
      </c>
      <c r="D110" s="193" t="s">
        <v>131</v>
      </c>
      <c r="E110" s="194" t="s">
        <v>558</v>
      </c>
      <c r="F110" s="195" t="s">
        <v>559</v>
      </c>
      <c r="G110" s="196" t="s">
        <v>560</v>
      </c>
      <c r="H110" s="197">
        <v>1500</v>
      </c>
      <c r="I110" s="198"/>
      <c r="J110" s="199">
        <f>ROUND(I110*H110,2)</f>
        <v>0</v>
      </c>
      <c r="K110" s="195" t="s">
        <v>539</v>
      </c>
      <c r="L110" s="60"/>
      <c r="M110" s="200" t="s">
        <v>21</v>
      </c>
      <c r="N110" s="201" t="s">
        <v>41</v>
      </c>
      <c r="O110" s="4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3" t="s">
        <v>129</v>
      </c>
      <c r="AT110" s="23" t="s">
        <v>131</v>
      </c>
      <c r="AU110" s="23" t="s">
        <v>79</v>
      </c>
      <c r="AY110" s="23" t="s">
        <v>130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3" t="s">
        <v>77</v>
      </c>
      <c r="BK110" s="204">
        <f>ROUND(I110*H110,2)</f>
        <v>0</v>
      </c>
      <c r="BL110" s="23" t="s">
        <v>129</v>
      </c>
      <c r="BM110" s="23" t="s">
        <v>561</v>
      </c>
    </row>
    <row r="111" spans="2:65" s="1" customFormat="1" ht="162">
      <c r="B111" s="40"/>
      <c r="C111" s="62"/>
      <c r="D111" s="215" t="s">
        <v>541</v>
      </c>
      <c r="E111" s="62"/>
      <c r="F111" s="216" t="s">
        <v>562</v>
      </c>
      <c r="G111" s="62"/>
      <c r="H111" s="62"/>
      <c r="I111" s="164"/>
      <c r="J111" s="62"/>
      <c r="K111" s="62"/>
      <c r="L111" s="60"/>
      <c r="M111" s="217"/>
      <c r="N111" s="41"/>
      <c r="O111" s="41"/>
      <c r="P111" s="41"/>
      <c r="Q111" s="41"/>
      <c r="R111" s="41"/>
      <c r="S111" s="41"/>
      <c r="T111" s="77"/>
      <c r="AT111" s="23" t="s">
        <v>541</v>
      </c>
      <c r="AU111" s="23" t="s">
        <v>79</v>
      </c>
    </row>
    <row r="112" spans="2:65" s="12" customFormat="1" ht="13.5">
      <c r="B112" s="231"/>
      <c r="C112" s="232"/>
      <c r="D112" s="215" t="s">
        <v>543</v>
      </c>
      <c r="E112" s="233" t="s">
        <v>21</v>
      </c>
      <c r="F112" s="234" t="s">
        <v>563</v>
      </c>
      <c r="G112" s="232"/>
      <c r="H112" s="235">
        <v>1500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543</v>
      </c>
      <c r="AU112" s="241" t="s">
        <v>79</v>
      </c>
      <c r="AV112" s="12" t="s">
        <v>79</v>
      </c>
      <c r="AW112" s="12" t="s">
        <v>34</v>
      </c>
      <c r="AX112" s="12" t="s">
        <v>77</v>
      </c>
      <c r="AY112" s="241" t="s">
        <v>130</v>
      </c>
    </row>
    <row r="113" spans="2:65" s="10" customFormat="1" ht="29.85" customHeight="1">
      <c r="B113" s="179"/>
      <c r="C113" s="180"/>
      <c r="D113" s="181" t="s">
        <v>69</v>
      </c>
      <c r="E113" s="229" t="s">
        <v>79</v>
      </c>
      <c r="F113" s="229" t="s">
        <v>564</v>
      </c>
      <c r="G113" s="180"/>
      <c r="H113" s="180"/>
      <c r="I113" s="183"/>
      <c r="J113" s="230">
        <f>BK113</f>
        <v>0</v>
      </c>
      <c r="K113" s="180"/>
      <c r="L113" s="185"/>
      <c r="M113" s="186"/>
      <c r="N113" s="187"/>
      <c r="O113" s="187"/>
      <c r="P113" s="188">
        <f>SUM(P114:P118)</f>
        <v>0</v>
      </c>
      <c r="Q113" s="187"/>
      <c r="R113" s="188">
        <f>SUM(R114:R118)</f>
        <v>268.63525499999997</v>
      </c>
      <c r="S113" s="187"/>
      <c r="T113" s="189">
        <f>SUM(T114:T118)</f>
        <v>0</v>
      </c>
      <c r="AR113" s="190" t="s">
        <v>77</v>
      </c>
      <c r="AT113" s="191" t="s">
        <v>69</v>
      </c>
      <c r="AU113" s="191" t="s">
        <v>77</v>
      </c>
      <c r="AY113" s="190" t="s">
        <v>130</v>
      </c>
      <c r="BK113" s="192">
        <f>SUM(BK114:BK118)</f>
        <v>0</v>
      </c>
    </row>
    <row r="114" spans="2:65" s="1" customFormat="1" ht="25.5" customHeight="1">
      <c r="B114" s="40"/>
      <c r="C114" s="193" t="s">
        <v>147</v>
      </c>
      <c r="D114" s="193" t="s">
        <v>131</v>
      </c>
      <c r="E114" s="194" t="s">
        <v>565</v>
      </c>
      <c r="F114" s="195" t="s">
        <v>566</v>
      </c>
      <c r="G114" s="196" t="s">
        <v>493</v>
      </c>
      <c r="H114" s="197">
        <v>109.5</v>
      </c>
      <c r="I114" s="198"/>
      <c r="J114" s="199">
        <f>ROUND(I114*H114,2)</f>
        <v>0</v>
      </c>
      <c r="K114" s="195" t="s">
        <v>539</v>
      </c>
      <c r="L114" s="60"/>
      <c r="M114" s="200" t="s">
        <v>21</v>
      </c>
      <c r="N114" s="201" t="s">
        <v>41</v>
      </c>
      <c r="O114" s="41"/>
      <c r="P114" s="202">
        <f>O114*H114</f>
        <v>0</v>
      </c>
      <c r="Q114" s="202">
        <v>2.45329</v>
      </c>
      <c r="R114" s="202">
        <f>Q114*H114</f>
        <v>268.63525499999997</v>
      </c>
      <c r="S114" s="202">
        <v>0</v>
      </c>
      <c r="T114" s="203">
        <f>S114*H114</f>
        <v>0</v>
      </c>
      <c r="AR114" s="23" t="s">
        <v>129</v>
      </c>
      <c r="AT114" s="23" t="s">
        <v>131</v>
      </c>
      <c r="AU114" s="23" t="s">
        <v>79</v>
      </c>
      <c r="AY114" s="23" t="s">
        <v>130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3" t="s">
        <v>77</v>
      </c>
      <c r="BK114" s="204">
        <f>ROUND(I114*H114,2)</f>
        <v>0</v>
      </c>
      <c r="BL114" s="23" t="s">
        <v>129</v>
      </c>
      <c r="BM114" s="23" t="s">
        <v>567</v>
      </c>
    </row>
    <row r="115" spans="2:65" s="1" customFormat="1" ht="121.5">
      <c r="B115" s="40"/>
      <c r="C115" s="62"/>
      <c r="D115" s="215" t="s">
        <v>541</v>
      </c>
      <c r="E115" s="62"/>
      <c r="F115" s="216" t="s">
        <v>568</v>
      </c>
      <c r="G115" s="62"/>
      <c r="H115" s="62"/>
      <c r="I115" s="164"/>
      <c r="J115" s="62"/>
      <c r="K115" s="62"/>
      <c r="L115" s="60"/>
      <c r="M115" s="217"/>
      <c r="N115" s="41"/>
      <c r="O115" s="41"/>
      <c r="P115" s="41"/>
      <c r="Q115" s="41"/>
      <c r="R115" s="41"/>
      <c r="S115" s="41"/>
      <c r="T115" s="77"/>
      <c r="AT115" s="23" t="s">
        <v>541</v>
      </c>
      <c r="AU115" s="23" t="s">
        <v>79</v>
      </c>
    </row>
    <row r="116" spans="2:65" s="12" customFormat="1" ht="13.5">
      <c r="B116" s="231"/>
      <c r="C116" s="232"/>
      <c r="D116" s="215" t="s">
        <v>543</v>
      </c>
      <c r="E116" s="233" t="s">
        <v>21</v>
      </c>
      <c r="F116" s="234" t="s">
        <v>544</v>
      </c>
      <c r="G116" s="232"/>
      <c r="H116" s="235">
        <v>1.5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543</v>
      </c>
      <c r="AU116" s="241" t="s">
        <v>79</v>
      </c>
      <c r="AV116" s="12" t="s">
        <v>79</v>
      </c>
      <c r="AW116" s="12" t="s">
        <v>34</v>
      </c>
      <c r="AX116" s="12" t="s">
        <v>70</v>
      </c>
      <c r="AY116" s="241" t="s">
        <v>130</v>
      </c>
    </row>
    <row r="117" spans="2:65" s="12" customFormat="1" ht="13.5">
      <c r="B117" s="231"/>
      <c r="C117" s="232"/>
      <c r="D117" s="215" t="s">
        <v>543</v>
      </c>
      <c r="E117" s="233" t="s">
        <v>21</v>
      </c>
      <c r="F117" s="234" t="s">
        <v>545</v>
      </c>
      <c r="G117" s="232"/>
      <c r="H117" s="235">
        <v>108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543</v>
      </c>
      <c r="AU117" s="241" t="s">
        <v>79</v>
      </c>
      <c r="AV117" s="12" t="s">
        <v>79</v>
      </c>
      <c r="AW117" s="12" t="s">
        <v>34</v>
      </c>
      <c r="AX117" s="12" t="s">
        <v>70</v>
      </c>
      <c r="AY117" s="241" t="s">
        <v>130</v>
      </c>
    </row>
    <row r="118" spans="2:65" s="13" customFormat="1" ht="13.5">
      <c r="B118" s="242"/>
      <c r="C118" s="243"/>
      <c r="D118" s="215" t="s">
        <v>543</v>
      </c>
      <c r="E118" s="244" t="s">
        <v>21</v>
      </c>
      <c r="F118" s="245" t="s">
        <v>546</v>
      </c>
      <c r="G118" s="243"/>
      <c r="H118" s="246">
        <v>109.5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543</v>
      </c>
      <c r="AU118" s="252" t="s">
        <v>79</v>
      </c>
      <c r="AV118" s="13" t="s">
        <v>129</v>
      </c>
      <c r="AW118" s="13" t="s">
        <v>34</v>
      </c>
      <c r="AX118" s="13" t="s">
        <v>77</v>
      </c>
      <c r="AY118" s="252" t="s">
        <v>130</v>
      </c>
    </row>
    <row r="119" spans="2:65" s="10" customFormat="1" ht="29.85" customHeight="1">
      <c r="B119" s="179"/>
      <c r="C119" s="180"/>
      <c r="D119" s="181" t="s">
        <v>69</v>
      </c>
      <c r="E119" s="229" t="s">
        <v>168</v>
      </c>
      <c r="F119" s="229" t="s">
        <v>569</v>
      </c>
      <c r="G119" s="180"/>
      <c r="H119" s="180"/>
      <c r="I119" s="183"/>
      <c r="J119" s="230">
        <f>BK119</f>
        <v>0</v>
      </c>
      <c r="K119" s="180"/>
      <c r="L119" s="185"/>
      <c r="M119" s="186"/>
      <c r="N119" s="187"/>
      <c r="O119" s="187"/>
      <c r="P119" s="188">
        <f>SUM(P120:P121)</f>
        <v>0</v>
      </c>
      <c r="Q119" s="187"/>
      <c r="R119" s="188">
        <f>SUM(R120:R121)</f>
        <v>9.3599999999999985E-3</v>
      </c>
      <c r="S119" s="187"/>
      <c r="T119" s="189">
        <f>SUM(T120:T121)</f>
        <v>0</v>
      </c>
      <c r="AR119" s="190" t="s">
        <v>77</v>
      </c>
      <c r="AT119" s="191" t="s">
        <v>69</v>
      </c>
      <c r="AU119" s="191" t="s">
        <v>77</v>
      </c>
      <c r="AY119" s="190" t="s">
        <v>130</v>
      </c>
      <c r="BK119" s="192">
        <f>SUM(BK120:BK121)</f>
        <v>0</v>
      </c>
    </row>
    <row r="120" spans="2:65" s="1" customFormat="1" ht="25.5" customHeight="1">
      <c r="B120" s="40"/>
      <c r="C120" s="193" t="s">
        <v>153</v>
      </c>
      <c r="D120" s="193" t="s">
        <v>131</v>
      </c>
      <c r="E120" s="194" t="s">
        <v>570</v>
      </c>
      <c r="F120" s="195" t="s">
        <v>571</v>
      </c>
      <c r="G120" s="196" t="s">
        <v>134</v>
      </c>
      <c r="H120" s="197">
        <v>36</v>
      </c>
      <c r="I120" s="198"/>
      <c r="J120" s="199">
        <f>ROUND(I120*H120,2)</f>
        <v>0</v>
      </c>
      <c r="K120" s="195" t="s">
        <v>539</v>
      </c>
      <c r="L120" s="60"/>
      <c r="M120" s="200" t="s">
        <v>21</v>
      </c>
      <c r="N120" s="201" t="s">
        <v>41</v>
      </c>
      <c r="O120" s="41"/>
      <c r="P120" s="202">
        <f>O120*H120</f>
        <v>0</v>
      </c>
      <c r="Q120" s="202">
        <v>2.5999999999999998E-4</v>
      </c>
      <c r="R120" s="202">
        <f>Q120*H120</f>
        <v>9.3599999999999985E-3</v>
      </c>
      <c r="S120" s="202">
        <v>0</v>
      </c>
      <c r="T120" s="203">
        <f>S120*H120</f>
        <v>0</v>
      </c>
      <c r="AR120" s="23" t="s">
        <v>129</v>
      </c>
      <c r="AT120" s="23" t="s">
        <v>131</v>
      </c>
      <c r="AU120" s="23" t="s">
        <v>79</v>
      </c>
      <c r="AY120" s="23" t="s">
        <v>130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3" t="s">
        <v>77</v>
      </c>
      <c r="BK120" s="204">
        <f>ROUND(I120*H120,2)</f>
        <v>0</v>
      </c>
      <c r="BL120" s="23" t="s">
        <v>129</v>
      </c>
      <c r="BM120" s="23" t="s">
        <v>572</v>
      </c>
    </row>
    <row r="121" spans="2:65" s="1" customFormat="1" ht="54">
      <c r="B121" s="40"/>
      <c r="C121" s="62"/>
      <c r="D121" s="215" t="s">
        <v>541</v>
      </c>
      <c r="E121" s="62"/>
      <c r="F121" s="216" t="s">
        <v>573</v>
      </c>
      <c r="G121" s="62"/>
      <c r="H121" s="62"/>
      <c r="I121" s="164"/>
      <c r="J121" s="62"/>
      <c r="K121" s="62"/>
      <c r="L121" s="60"/>
      <c r="M121" s="217"/>
      <c r="N121" s="41"/>
      <c r="O121" s="41"/>
      <c r="P121" s="41"/>
      <c r="Q121" s="41"/>
      <c r="R121" s="41"/>
      <c r="S121" s="41"/>
      <c r="T121" s="77"/>
      <c r="AT121" s="23" t="s">
        <v>541</v>
      </c>
      <c r="AU121" s="23" t="s">
        <v>79</v>
      </c>
    </row>
    <row r="122" spans="2:65" s="10" customFormat="1" ht="37.35" customHeight="1">
      <c r="B122" s="179"/>
      <c r="C122" s="180"/>
      <c r="D122" s="181" t="s">
        <v>69</v>
      </c>
      <c r="E122" s="182" t="s">
        <v>148</v>
      </c>
      <c r="F122" s="182" t="s">
        <v>574</v>
      </c>
      <c r="G122" s="180"/>
      <c r="H122" s="180"/>
      <c r="I122" s="183"/>
      <c r="J122" s="184">
        <f>BK122</f>
        <v>0</v>
      </c>
      <c r="K122" s="180"/>
      <c r="L122" s="185"/>
      <c r="M122" s="186"/>
      <c r="N122" s="187"/>
      <c r="O122" s="187"/>
      <c r="P122" s="188">
        <f>P123</f>
        <v>0</v>
      </c>
      <c r="Q122" s="187"/>
      <c r="R122" s="188">
        <f>R123</f>
        <v>0</v>
      </c>
      <c r="S122" s="187"/>
      <c r="T122" s="189">
        <f>T123</f>
        <v>0</v>
      </c>
      <c r="AR122" s="190" t="s">
        <v>87</v>
      </c>
      <c r="AT122" s="191" t="s">
        <v>69</v>
      </c>
      <c r="AU122" s="191" t="s">
        <v>70</v>
      </c>
      <c r="AY122" s="190" t="s">
        <v>130</v>
      </c>
      <c r="BK122" s="192">
        <f>BK123</f>
        <v>0</v>
      </c>
    </row>
    <row r="123" spans="2:65" s="10" customFormat="1" ht="19.899999999999999" customHeight="1">
      <c r="B123" s="179"/>
      <c r="C123" s="180"/>
      <c r="D123" s="181" t="s">
        <v>69</v>
      </c>
      <c r="E123" s="229" t="s">
        <v>575</v>
      </c>
      <c r="F123" s="229" t="s">
        <v>576</v>
      </c>
      <c r="G123" s="180"/>
      <c r="H123" s="180"/>
      <c r="I123" s="183"/>
      <c r="J123" s="230">
        <f>BK123</f>
        <v>0</v>
      </c>
      <c r="K123" s="180"/>
      <c r="L123" s="185"/>
      <c r="M123" s="186"/>
      <c r="N123" s="187"/>
      <c r="O123" s="187"/>
      <c r="P123" s="188">
        <f>SUM(P124:P130)</f>
        <v>0</v>
      </c>
      <c r="Q123" s="187"/>
      <c r="R123" s="188">
        <f>SUM(R124:R130)</f>
        <v>0</v>
      </c>
      <c r="S123" s="187"/>
      <c r="T123" s="189">
        <f>SUM(T124:T130)</f>
        <v>0</v>
      </c>
      <c r="AR123" s="190" t="s">
        <v>87</v>
      </c>
      <c r="AT123" s="191" t="s">
        <v>69</v>
      </c>
      <c r="AU123" s="191" t="s">
        <v>77</v>
      </c>
      <c r="AY123" s="190" t="s">
        <v>130</v>
      </c>
      <c r="BK123" s="192">
        <f>SUM(BK124:BK130)</f>
        <v>0</v>
      </c>
    </row>
    <row r="124" spans="2:65" s="1" customFormat="1" ht="51" customHeight="1">
      <c r="B124" s="40"/>
      <c r="C124" s="193" t="s">
        <v>157</v>
      </c>
      <c r="D124" s="193" t="s">
        <v>131</v>
      </c>
      <c r="E124" s="194" t="s">
        <v>577</v>
      </c>
      <c r="F124" s="195" t="s">
        <v>578</v>
      </c>
      <c r="G124" s="196" t="s">
        <v>493</v>
      </c>
      <c r="H124" s="197">
        <v>4.5</v>
      </c>
      <c r="I124" s="198"/>
      <c r="J124" s="199">
        <f>ROUND(I124*H124,2)</f>
        <v>0</v>
      </c>
      <c r="K124" s="195" t="s">
        <v>539</v>
      </c>
      <c r="L124" s="60"/>
      <c r="M124" s="200" t="s">
        <v>21</v>
      </c>
      <c r="N124" s="201" t="s">
        <v>41</v>
      </c>
      <c r="O124" s="4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3" t="s">
        <v>389</v>
      </c>
      <c r="AT124" s="23" t="s">
        <v>131</v>
      </c>
      <c r="AU124" s="23" t="s">
        <v>79</v>
      </c>
      <c r="AY124" s="23" t="s">
        <v>130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3" t="s">
        <v>77</v>
      </c>
      <c r="BK124" s="204">
        <f>ROUND(I124*H124,2)</f>
        <v>0</v>
      </c>
      <c r="BL124" s="23" t="s">
        <v>389</v>
      </c>
      <c r="BM124" s="23" t="s">
        <v>579</v>
      </c>
    </row>
    <row r="125" spans="2:65" s="1" customFormat="1" ht="27">
      <c r="B125" s="40"/>
      <c r="C125" s="62"/>
      <c r="D125" s="215" t="s">
        <v>541</v>
      </c>
      <c r="E125" s="62"/>
      <c r="F125" s="216" t="s">
        <v>580</v>
      </c>
      <c r="G125" s="62"/>
      <c r="H125" s="62"/>
      <c r="I125" s="164"/>
      <c r="J125" s="62"/>
      <c r="K125" s="62"/>
      <c r="L125" s="60"/>
      <c r="M125" s="217"/>
      <c r="N125" s="41"/>
      <c r="O125" s="41"/>
      <c r="P125" s="41"/>
      <c r="Q125" s="41"/>
      <c r="R125" s="41"/>
      <c r="S125" s="41"/>
      <c r="T125" s="77"/>
      <c r="AT125" s="23" t="s">
        <v>541</v>
      </c>
      <c r="AU125" s="23" t="s">
        <v>79</v>
      </c>
    </row>
    <row r="126" spans="2:65" s="1" customFormat="1" ht="25.5" customHeight="1">
      <c r="B126" s="40"/>
      <c r="C126" s="193" t="s">
        <v>163</v>
      </c>
      <c r="D126" s="193" t="s">
        <v>131</v>
      </c>
      <c r="E126" s="194" t="s">
        <v>581</v>
      </c>
      <c r="F126" s="195" t="s">
        <v>582</v>
      </c>
      <c r="G126" s="196" t="s">
        <v>493</v>
      </c>
      <c r="H126" s="197">
        <v>3.25</v>
      </c>
      <c r="I126" s="198"/>
      <c r="J126" s="199">
        <f>ROUND(I126*H126,2)</f>
        <v>0</v>
      </c>
      <c r="K126" s="195" t="s">
        <v>539</v>
      </c>
      <c r="L126" s="60"/>
      <c r="M126" s="200" t="s">
        <v>21</v>
      </c>
      <c r="N126" s="201" t="s">
        <v>41</v>
      </c>
      <c r="O126" s="41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3" t="s">
        <v>389</v>
      </c>
      <c r="AT126" s="23" t="s">
        <v>131</v>
      </c>
      <c r="AU126" s="23" t="s">
        <v>79</v>
      </c>
      <c r="AY126" s="23" t="s">
        <v>130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3" t="s">
        <v>77</v>
      </c>
      <c r="BK126" s="204">
        <f>ROUND(I126*H126,2)</f>
        <v>0</v>
      </c>
      <c r="BL126" s="23" t="s">
        <v>389</v>
      </c>
      <c r="BM126" s="23" t="s">
        <v>583</v>
      </c>
    </row>
    <row r="127" spans="2:65" s="12" customFormat="1" ht="13.5">
      <c r="B127" s="231"/>
      <c r="C127" s="232"/>
      <c r="D127" s="215" t="s">
        <v>543</v>
      </c>
      <c r="E127" s="233" t="s">
        <v>21</v>
      </c>
      <c r="F127" s="234" t="s">
        <v>584</v>
      </c>
      <c r="G127" s="232"/>
      <c r="H127" s="235">
        <v>3.25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543</v>
      </c>
      <c r="AU127" s="241" t="s">
        <v>79</v>
      </c>
      <c r="AV127" s="12" t="s">
        <v>79</v>
      </c>
      <c r="AW127" s="12" t="s">
        <v>34</v>
      </c>
      <c r="AX127" s="12" t="s">
        <v>77</v>
      </c>
      <c r="AY127" s="241" t="s">
        <v>130</v>
      </c>
    </row>
    <row r="128" spans="2:65" s="1" customFormat="1" ht="38.25" customHeight="1">
      <c r="B128" s="40"/>
      <c r="C128" s="193" t="s">
        <v>168</v>
      </c>
      <c r="D128" s="193" t="s">
        <v>131</v>
      </c>
      <c r="E128" s="194" t="s">
        <v>585</v>
      </c>
      <c r="F128" s="195" t="s">
        <v>586</v>
      </c>
      <c r="G128" s="196" t="s">
        <v>493</v>
      </c>
      <c r="H128" s="197">
        <v>4.5</v>
      </c>
      <c r="I128" s="198"/>
      <c r="J128" s="199">
        <f>ROUND(I128*H128,2)</f>
        <v>0</v>
      </c>
      <c r="K128" s="195" t="s">
        <v>539</v>
      </c>
      <c r="L128" s="60"/>
      <c r="M128" s="200" t="s">
        <v>21</v>
      </c>
      <c r="N128" s="201" t="s">
        <v>41</v>
      </c>
      <c r="O128" s="4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AR128" s="23" t="s">
        <v>389</v>
      </c>
      <c r="AT128" s="23" t="s">
        <v>131</v>
      </c>
      <c r="AU128" s="23" t="s">
        <v>79</v>
      </c>
      <c r="AY128" s="23" t="s">
        <v>130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3" t="s">
        <v>77</v>
      </c>
      <c r="BK128" s="204">
        <f>ROUND(I128*H128,2)</f>
        <v>0</v>
      </c>
      <c r="BL128" s="23" t="s">
        <v>389</v>
      </c>
      <c r="BM128" s="23" t="s">
        <v>587</v>
      </c>
    </row>
    <row r="129" spans="2:65" s="1" customFormat="1" ht="25.5" customHeight="1">
      <c r="B129" s="40"/>
      <c r="C129" s="193" t="s">
        <v>172</v>
      </c>
      <c r="D129" s="193" t="s">
        <v>131</v>
      </c>
      <c r="E129" s="194" t="s">
        <v>588</v>
      </c>
      <c r="F129" s="195" t="s">
        <v>589</v>
      </c>
      <c r="G129" s="196" t="s">
        <v>267</v>
      </c>
      <c r="H129" s="197">
        <v>480</v>
      </c>
      <c r="I129" s="198"/>
      <c r="J129" s="199">
        <f>ROUND(I129*H129,2)</f>
        <v>0</v>
      </c>
      <c r="K129" s="195" t="s">
        <v>539</v>
      </c>
      <c r="L129" s="60"/>
      <c r="M129" s="200" t="s">
        <v>21</v>
      </c>
      <c r="N129" s="201" t="s">
        <v>41</v>
      </c>
      <c r="O129" s="4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AR129" s="23" t="s">
        <v>389</v>
      </c>
      <c r="AT129" s="23" t="s">
        <v>131</v>
      </c>
      <c r="AU129" s="23" t="s">
        <v>79</v>
      </c>
      <c r="AY129" s="23" t="s">
        <v>130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3" t="s">
        <v>77</v>
      </c>
      <c r="BK129" s="204">
        <f>ROUND(I129*H129,2)</f>
        <v>0</v>
      </c>
      <c r="BL129" s="23" t="s">
        <v>389</v>
      </c>
      <c r="BM129" s="23" t="s">
        <v>590</v>
      </c>
    </row>
    <row r="130" spans="2:65" s="1" customFormat="1" ht="25.5" customHeight="1">
      <c r="B130" s="40"/>
      <c r="C130" s="193" t="s">
        <v>177</v>
      </c>
      <c r="D130" s="193" t="s">
        <v>131</v>
      </c>
      <c r="E130" s="194" t="s">
        <v>591</v>
      </c>
      <c r="F130" s="195" t="s">
        <v>592</v>
      </c>
      <c r="G130" s="196" t="s">
        <v>267</v>
      </c>
      <c r="H130" s="197">
        <v>1000</v>
      </c>
      <c r="I130" s="198"/>
      <c r="J130" s="199">
        <f>ROUND(I130*H130,2)</f>
        <v>0</v>
      </c>
      <c r="K130" s="195" t="s">
        <v>539</v>
      </c>
      <c r="L130" s="60"/>
      <c r="M130" s="200" t="s">
        <v>21</v>
      </c>
      <c r="N130" s="218" t="s">
        <v>41</v>
      </c>
      <c r="O130" s="219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AR130" s="23" t="s">
        <v>389</v>
      </c>
      <c r="AT130" s="23" t="s">
        <v>131</v>
      </c>
      <c r="AU130" s="23" t="s">
        <v>79</v>
      </c>
      <c r="AY130" s="23" t="s">
        <v>130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3" t="s">
        <v>77</v>
      </c>
      <c r="BK130" s="204">
        <f>ROUND(I130*H130,2)</f>
        <v>0</v>
      </c>
      <c r="BL130" s="23" t="s">
        <v>389</v>
      </c>
      <c r="BM130" s="23" t="s">
        <v>593</v>
      </c>
    </row>
    <row r="131" spans="2:65" s="1" customFormat="1" ht="6.95" customHeight="1">
      <c r="B131" s="55"/>
      <c r="C131" s="56"/>
      <c r="D131" s="56"/>
      <c r="E131" s="56"/>
      <c r="F131" s="56"/>
      <c r="G131" s="56"/>
      <c r="H131" s="56"/>
      <c r="I131" s="147"/>
      <c r="J131" s="56"/>
      <c r="K131" s="56"/>
      <c r="L131" s="60"/>
    </row>
  </sheetData>
  <sheetProtection algorithmName="SHA-512" hashValue="xYulYH9d/47u04oC7ydmKZkDbepxs0lyksz78fsQKuxJlPx8PQoTUmIvgP0rNmaTDxrMBoEK6IlDheT6eKjriQ==" saltValue="aUazPQH+zpNFV6a3oww9NT5EYk9EfQRz/0oENqJ29qNT3SjmxMCEjDllFCWRk7d7b8oKe6MZ0kHULTnVsAsVmQ==" spinCount="100000" sheet="1" objects="1" scenarios="1" formatColumns="0" formatRows="0" autoFilter="0"/>
  <autoFilter ref="C93:K130"/>
  <mergeCells count="16">
    <mergeCell ref="L2:V2"/>
    <mergeCell ref="E80:H80"/>
    <mergeCell ref="E84:H84"/>
    <mergeCell ref="E82:H82"/>
    <mergeCell ref="E86:H86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95</v>
      </c>
      <c r="G1" s="385" t="s">
        <v>96</v>
      </c>
      <c r="H1" s="385"/>
      <c r="I1" s="123"/>
      <c r="J1" s="122" t="s">
        <v>97</v>
      </c>
      <c r="K1" s="121" t="s">
        <v>98</v>
      </c>
      <c r="L1" s="122" t="s">
        <v>99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100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5" t="str">
        <f>'Rekapitulace stavby'!K6</f>
        <v>Oprava osvětlení v ŽST.Hněvice, seřaďovací nádraží</v>
      </c>
      <c r="F7" s="376"/>
      <c r="G7" s="376"/>
      <c r="H7" s="376"/>
      <c r="I7" s="125"/>
      <c r="J7" s="28"/>
      <c r="K7" s="30"/>
    </row>
    <row r="8" spans="1:70" ht="15">
      <c r="B8" s="27"/>
      <c r="C8" s="28"/>
      <c r="D8" s="36" t="s">
        <v>101</v>
      </c>
      <c r="E8" s="28"/>
      <c r="F8" s="28"/>
      <c r="G8" s="28"/>
      <c r="H8" s="28"/>
      <c r="I8" s="125"/>
      <c r="J8" s="28"/>
      <c r="K8" s="30"/>
    </row>
    <row r="9" spans="1:70" ht="16.5" customHeight="1">
      <c r="B9" s="27"/>
      <c r="C9" s="28"/>
      <c r="D9" s="28"/>
      <c r="E9" s="375" t="s">
        <v>102</v>
      </c>
      <c r="F9" s="335"/>
      <c r="G9" s="335"/>
      <c r="H9" s="335"/>
      <c r="I9" s="125"/>
      <c r="J9" s="28"/>
      <c r="K9" s="30"/>
    </row>
    <row r="10" spans="1:70" ht="15">
      <c r="B10" s="27"/>
      <c r="C10" s="28"/>
      <c r="D10" s="36" t="s">
        <v>103</v>
      </c>
      <c r="E10" s="28"/>
      <c r="F10" s="28"/>
      <c r="G10" s="28"/>
      <c r="H10" s="28"/>
      <c r="I10" s="125"/>
      <c r="J10" s="28"/>
      <c r="K10" s="30"/>
    </row>
    <row r="11" spans="1:70" s="1" customFormat="1" ht="16.5" customHeight="1">
      <c r="B11" s="40"/>
      <c r="C11" s="41"/>
      <c r="D11" s="41"/>
      <c r="E11" s="359" t="s">
        <v>104</v>
      </c>
      <c r="F11" s="377"/>
      <c r="G11" s="377"/>
      <c r="H11" s="377"/>
      <c r="I11" s="126"/>
      <c r="J11" s="41"/>
      <c r="K11" s="44"/>
    </row>
    <row r="12" spans="1:70" s="1" customFormat="1" ht="15">
      <c r="B12" s="40"/>
      <c r="C12" s="41"/>
      <c r="D12" s="36" t="s">
        <v>105</v>
      </c>
      <c r="E12" s="41"/>
      <c r="F12" s="41"/>
      <c r="G12" s="41"/>
      <c r="H12" s="41"/>
      <c r="I12" s="126"/>
      <c r="J12" s="41"/>
      <c r="K12" s="44"/>
    </row>
    <row r="13" spans="1:70" s="1" customFormat="1" ht="36.950000000000003" customHeight="1">
      <c r="B13" s="40"/>
      <c r="C13" s="41"/>
      <c r="D13" s="41"/>
      <c r="E13" s="378" t="s">
        <v>594</v>
      </c>
      <c r="F13" s="377"/>
      <c r="G13" s="377"/>
      <c r="H13" s="377"/>
      <c r="I13" s="126"/>
      <c r="J13" s="41"/>
      <c r="K13" s="44"/>
    </row>
    <row r="14" spans="1:70" s="1" customFormat="1" ht="13.5">
      <c r="B14" s="40"/>
      <c r="C14" s="41"/>
      <c r="D14" s="41"/>
      <c r="E14" s="41"/>
      <c r="F14" s="41"/>
      <c r="G14" s="41"/>
      <c r="H14" s="41"/>
      <c r="I14" s="126"/>
      <c r="J14" s="41"/>
      <c r="K14" s="44"/>
    </row>
    <row r="15" spans="1:70" s="1" customFormat="1" ht="14.45" customHeight="1">
      <c r="B15" s="40"/>
      <c r="C15" s="41"/>
      <c r="D15" s="36" t="s">
        <v>20</v>
      </c>
      <c r="E15" s="41"/>
      <c r="F15" s="34" t="s">
        <v>21</v>
      </c>
      <c r="G15" s="41"/>
      <c r="H15" s="41"/>
      <c r="I15" s="127" t="s">
        <v>22</v>
      </c>
      <c r="J15" s="34" t="s">
        <v>21</v>
      </c>
      <c r="K15" s="44"/>
    </row>
    <row r="16" spans="1:70" s="1" customFormat="1" ht="14.45" customHeight="1">
      <c r="B16" s="40"/>
      <c r="C16" s="41"/>
      <c r="D16" s="36" t="s">
        <v>23</v>
      </c>
      <c r="E16" s="41"/>
      <c r="F16" s="34" t="s">
        <v>29</v>
      </c>
      <c r="G16" s="41"/>
      <c r="H16" s="41"/>
      <c r="I16" s="127" t="s">
        <v>25</v>
      </c>
      <c r="J16" s="128" t="str">
        <f>'Rekapitulace stavby'!AN8</f>
        <v>21. 9. 2018</v>
      </c>
      <c r="K16" s="44"/>
    </row>
    <row r="17" spans="2:11" s="1" customFormat="1" ht="10.9" customHeight="1">
      <c r="B17" s="40"/>
      <c r="C17" s="41"/>
      <c r="D17" s="41"/>
      <c r="E17" s="41"/>
      <c r="F17" s="41"/>
      <c r="G17" s="41"/>
      <c r="H17" s="41"/>
      <c r="I17" s="126"/>
      <c r="J17" s="41"/>
      <c r="K17" s="44"/>
    </row>
    <row r="18" spans="2:11" s="1" customFormat="1" ht="14.45" customHeight="1">
      <c r="B18" s="40"/>
      <c r="C18" s="41"/>
      <c r="D18" s="36" t="s">
        <v>27</v>
      </c>
      <c r="E18" s="41"/>
      <c r="F18" s="41"/>
      <c r="G18" s="41"/>
      <c r="H18" s="41"/>
      <c r="I18" s="127" t="s">
        <v>28</v>
      </c>
      <c r="J18" s="34" t="str">
        <f>IF('Rekapitulace stavby'!AN10="","",'Rekapitulace stavby'!AN10)</f>
        <v/>
      </c>
      <c r="K18" s="44"/>
    </row>
    <row r="19" spans="2:11" s="1" customFormat="1" ht="18" customHeight="1">
      <c r="B19" s="40"/>
      <c r="C19" s="41"/>
      <c r="D19" s="41"/>
      <c r="E19" s="34" t="str">
        <f>IF('Rekapitulace stavby'!E11="","",'Rekapitulace stavby'!E11)</f>
        <v xml:space="preserve"> </v>
      </c>
      <c r="F19" s="41"/>
      <c r="G19" s="41"/>
      <c r="H19" s="41"/>
      <c r="I19" s="127" t="s">
        <v>30</v>
      </c>
      <c r="J19" s="34" t="str">
        <f>IF('Rekapitulace stavby'!AN11="","",'Rekapitulace stavby'!AN11)</f>
        <v/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26"/>
      <c r="J20" s="41"/>
      <c r="K20" s="44"/>
    </row>
    <row r="21" spans="2:11" s="1" customFormat="1" ht="14.45" customHeight="1">
      <c r="B21" s="40"/>
      <c r="C21" s="41"/>
      <c r="D21" s="36" t="s">
        <v>31</v>
      </c>
      <c r="E21" s="41"/>
      <c r="F21" s="41"/>
      <c r="G21" s="41"/>
      <c r="H21" s="41"/>
      <c r="I21" s="127" t="s">
        <v>28</v>
      </c>
      <c r="J21" s="34" t="str">
        <f>IF('Rekapitulace stavby'!AN13="Vyplň údaj","",IF('Rekapitulace stavby'!AN13="","",'Rekapitulace stavby'!AN13))</f>
        <v/>
      </c>
      <c r="K21" s="44"/>
    </row>
    <row r="22" spans="2:11" s="1" customFormat="1" ht="18" customHeight="1">
      <c r="B22" s="40"/>
      <c r="C22" s="41"/>
      <c r="D22" s="41"/>
      <c r="E22" s="34" t="str">
        <f>IF('Rekapitulace stavby'!E14="Vyplň údaj","",IF('Rekapitulace stavby'!E14="","",'Rekapitulace stavby'!E14))</f>
        <v/>
      </c>
      <c r="F22" s="41"/>
      <c r="G22" s="41"/>
      <c r="H22" s="41"/>
      <c r="I22" s="127" t="s">
        <v>30</v>
      </c>
      <c r="J22" s="34" t="str">
        <f>IF('Rekapitulace stavby'!AN14="Vyplň údaj","",IF('Rekapitulace stavby'!AN14="","",'Rekapitulace stavby'!AN14))</f>
        <v/>
      </c>
      <c r="K22" s="44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26"/>
      <c r="J23" s="41"/>
      <c r="K23" s="44"/>
    </row>
    <row r="24" spans="2:11" s="1" customFormat="1" ht="14.45" customHeight="1">
      <c r="B24" s="40"/>
      <c r="C24" s="41"/>
      <c r="D24" s="36" t="s">
        <v>33</v>
      </c>
      <c r="E24" s="41"/>
      <c r="F24" s="41"/>
      <c r="G24" s="41"/>
      <c r="H24" s="41"/>
      <c r="I24" s="127" t="s">
        <v>28</v>
      </c>
      <c r="J24" s="34" t="str">
        <f>IF('Rekapitulace stavby'!AN16="","",'Rekapitulace stavby'!AN16)</f>
        <v/>
      </c>
      <c r="K24" s="44"/>
    </row>
    <row r="25" spans="2:11" s="1" customFormat="1" ht="18" customHeight="1">
      <c r="B25" s="40"/>
      <c r="C25" s="41"/>
      <c r="D25" s="41"/>
      <c r="E25" s="34" t="str">
        <f>IF('Rekapitulace stavby'!E17="","",'Rekapitulace stavby'!E17)</f>
        <v xml:space="preserve"> </v>
      </c>
      <c r="F25" s="41"/>
      <c r="G25" s="41"/>
      <c r="H25" s="41"/>
      <c r="I25" s="127" t="s">
        <v>30</v>
      </c>
      <c r="J25" s="34" t="str">
        <f>IF('Rekapitulace stavby'!AN17="","",'Rekapitulace stavby'!AN17)</f>
        <v/>
      </c>
      <c r="K25" s="44"/>
    </row>
    <row r="26" spans="2:11" s="1" customFormat="1" ht="6.95" customHeight="1">
      <c r="B26" s="40"/>
      <c r="C26" s="41"/>
      <c r="D26" s="41"/>
      <c r="E26" s="41"/>
      <c r="F26" s="41"/>
      <c r="G26" s="41"/>
      <c r="H26" s="41"/>
      <c r="I26" s="126"/>
      <c r="J26" s="41"/>
      <c r="K26" s="44"/>
    </row>
    <row r="27" spans="2:11" s="1" customFormat="1" ht="14.45" customHeight="1">
      <c r="B27" s="40"/>
      <c r="C27" s="41"/>
      <c r="D27" s="36" t="s">
        <v>35</v>
      </c>
      <c r="E27" s="41"/>
      <c r="F27" s="41"/>
      <c r="G27" s="41"/>
      <c r="H27" s="41"/>
      <c r="I27" s="126"/>
      <c r="J27" s="41"/>
      <c r="K27" s="44"/>
    </row>
    <row r="28" spans="2:11" s="7" customFormat="1" ht="16.5" customHeight="1">
      <c r="B28" s="129"/>
      <c r="C28" s="130"/>
      <c r="D28" s="130"/>
      <c r="E28" s="339" t="s">
        <v>21</v>
      </c>
      <c r="F28" s="339"/>
      <c r="G28" s="339"/>
      <c r="H28" s="339"/>
      <c r="I28" s="131"/>
      <c r="J28" s="130"/>
      <c r="K28" s="132"/>
    </row>
    <row r="29" spans="2:11" s="1" customFormat="1" ht="6.95" customHeight="1">
      <c r="B29" s="40"/>
      <c r="C29" s="41"/>
      <c r="D29" s="41"/>
      <c r="E29" s="41"/>
      <c r="F29" s="41"/>
      <c r="G29" s="41"/>
      <c r="H29" s="41"/>
      <c r="I29" s="126"/>
      <c r="J29" s="41"/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25.35" customHeight="1">
      <c r="B31" s="40"/>
      <c r="C31" s="41"/>
      <c r="D31" s="135" t="s">
        <v>36</v>
      </c>
      <c r="E31" s="41"/>
      <c r="F31" s="41"/>
      <c r="G31" s="41"/>
      <c r="H31" s="41"/>
      <c r="I31" s="126"/>
      <c r="J31" s="136">
        <f>ROUND(J92,2)</f>
        <v>0</v>
      </c>
      <c r="K31" s="44"/>
    </row>
    <row r="32" spans="2:11" s="1" customFormat="1" ht="6.95" customHeight="1">
      <c r="B32" s="40"/>
      <c r="C32" s="41"/>
      <c r="D32" s="84"/>
      <c r="E32" s="84"/>
      <c r="F32" s="84"/>
      <c r="G32" s="84"/>
      <c r="H32" s="84"/>
      <c r="I32" s="133"/>
      <c r="J32" s="84"/>
      <c r="K32" s="134"/>
    </row>
    <row r="33" spans="2:11" s="1" customFormat="1" ht="14.45" customHeight="1">
      <c r="B33" s="40"/>
      <c r="C33" s="41"/>
      <c r="D33" s="41"/>
      <c r="E33" s="41"/>
      <c r="F33" s="45" t="s">
        <v>38</v>
      </c>
      <c r="G33" s="41"/>
      <c r="H33" s="41"/>
      <c r="I33" s="137" t="s">
        <v>37</v>
      </c>
      <c r="J33" s="45" t="s">
        <v>39</v>
      </c>
      <c r="K33" s="44"/>
    </row>
    <row r="34" spans="2:11" s="1" customFormat="1" ht="14.45" customHeight="1">
      <c r="B34" s="40"/>
      <c r="C34" s="41"/>
      <c r="D34" s="48" t="s">
        <v>40</v>
      </c>
      <c r="E34" s="48" t="s">
        <v>41</v>
      </c>
      <c r="F34" s="138">
        <f>ROUND(SUM(BE92:BE100), 2)</f>
        <v>0</v>
      </c>
      <c r="G34" s="41"/>
      <c r="H34" s="41"/>
      <c r="I34" s="139">
        <v>0.21</v>
      </c>
      <c r="J34" s="138">
        <f>ROUND(ROUND((SUM(BE92:BE100)), 2)*I34, 2)</f>
        <v>0</v>
      </c>
      <c r="K34" s="44"/>
    </row>
    <row r="35" spans="2:11" s="1" customFormat="1" ht="14.45" customHeight="1">
      <c r="B35" s="40"/>
      <c r="C35" s="41"/>
      <c r="D35" s="41"/>
      <c r="E35" s="48" t="s">
        <v>42</v>
      </c>
      <c r="F35" s="138">
        <f>ROUND(SUM(BF92:BF100), 2)</f>
        <v>0</v>
      </c>
      <c r="G35" s="41"/>
      <c r="H35" s="41"/>
      <c r="I35" s="139">
        <v>0.15</v>
      </c>
      <c r="J35" s="138">
        <f>ROUND(ROUND((SUM(BF92:BF100)), 2)*I35, 2)</f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43</v>
      </c>
      <c r="F36" s="138">
        <f>ROUND(SUM(BG92:BG100), 2)</f>
        <v>0</v>
      </c>
      <c r="G36" s="41"/>
      <c r="H36" s="41"/>
      <c r="I36" s="139">
        <v>0.21</v>
      </c>
      <c r="J36" s="138">
        <v>0</v>
      </c>
      <c r="K36" s="44"/>
    </row>
    <row r="37" spans="2:11" s="1" customFormat="1" ht="14.45" hidden="1" customHeight="1">
      <c r="B37" s="40"/>
      <c r="C37" s="41"/>
      <c r="D37" s="41"/>
      <c r="E37" s="48" t="s">
        <v>44</v>
      </c>
      <c r="F37" s="138">
        <f>ROUND(SUM(BH92:BH100), 2)</f>
        <v>0</v>
      </c>
      <c r="G37" s="41"/>
      <c r="H37" s="41"/>
      <c r="I37" s="139">
        <v>0.15</v>
      </c>
      <c r="J37" s="138">
        <v>0</v>
      </c>
      <c r="K37" s="44"/>
    </row>
    <row r="38" spans="2:11" s="1" customFormat="1" ht="14.45" hidden="1" customHeight="1">
      <c r="B38" s="40"/>
      <c r="C38" s="41"/>
      <c r="D38" s="41"/>
      <c r="E38" s="48" t="s">
        <v>45</v>
      </c>
      <c r="F38" s="138">
        <f>ROUND(SUM(BI92:BI100), 2)</f>
        <v>0</v>
      </c>
      <c r="G38" s="41"/>
      <c r="H38" s="41"/>
      <c r="I38" s="139">
        <v>0</v>
      </c>
      <c r="J38" s="138">
        <v>0</v>
      </c>
      <c r="K38" s="44"/>
    </row>
    <row r="39" spans="2:11" s="1" customFormat="1" ht="6.95" customHeight="1">
      <c r="B39" s="40"/>
      <c r="C39" s="41"/>
      <c r="D39" s="41"/>
      <c r="E39" s="41"/>
      <c r="F39" s="41"/>
      <c r="G39" s="41"/>
      <c r="H39" s="41"/>
      <c r="I39" s="126"/>
      <c r="J39" s="41"/>
      <c r="K39" s="44"/>
    </row>
    <row r="40" spans="2:11" s="1" customFormat="1" ht="25.35" customHeight="1">
      <c r="B40" s="40"/>
      <c r="C40" s="140"/>
      <c r="D40" s="141" t="s">
        <v>46</v>
      </c>
      <c r="E40" s="78"/>
      <c r="F40" s="78"/>
      <c r="G40" s="142" t="s">
        <v>47</v>
      </c>
      <c r="H40" s="143" t="s">
        <v>48</v>
      </c>
      <c r="I40" s="144"/>
      <c r="J40" s="145">
        <f>SUM(J31:J38)</f>
        <v>0</v>
      </c>
      <c r="K40" s="146"/>
    </row>
    <row r="41" spans="2:11" s="1" customFormat="1" ht="14.45" customHeight="1">
      <c r="B41" s="55"/>
      <c r="C41" s="56"/>
      <c r="D41" s="56"/>
      <c r="E41" s="56"/>
      <c r="F41" s="56"/>
      <c r="G41" s="56"/>
      <c r="H41" s="56"/>
      <c r="I41" s="147"/>
      <c r="J41" s="56"/>
      <c r="K41" s="57"/>
    </row>
    <row r="45" spans="2:11" s="1" customFormat="1" ht="6.95" customHeight="1">
      <c r="B45" s="148"/>
      <c r="C45" s="149"/>
      <c r="D45" s="149"/>
      <c r="E45" s="149"/>
      <c r="F45" s="149"/>
      <c r="G45" s="149"/>
      <c r="H45" s="149"/>
      <c r="I45" s="150"/>
      <c r="J45" s="149"/>
      <c r="K45" s="151"/>
    </row>
    <row r="46" spans="2:11" s="1" customFormat="1" ht="36.950000000000003" customHeight="1">
      <c r="B46" s="40"/>
      <c r="C46" s="29" t="s">
        <v>107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6.95" customHeight="1">
      <c r="B47" s="40"/>
      <c r="C47" s="41"/>
      <c r="D47" s="41"/>
      <c r="E47" s="41"/>
      <c r="F47" s="41"/>
      <c r="G47" s="41"/>
      <c r="H47" s="41"/>
      <c r="I47" s="126"/>
      <c r="J47" s="41"/>
      <c r="K47" s="44"/>
    </row>
    <row r="48" spans="2:11" s="1" customFormat="1" ht="14.45" customHeight="1">
      <c r="B48" s="40"/>
      <c r="C48" s="36" t="s">
        <v>18</v>
      </c>
      <c r="D48" s="41"/>
      <c r="E48" s="41"/>
      <c r="F48" s="41"/>
      <c r="G48" s="41"/>
      <c r="H48" s="41"/>
      <c r="I48" s="126"/>
      <c r="J48" s="41"/>
      <c r="K48" s="44"/>
    </row>
    <row r="49" spans="2:47" s="1" customFormat="1" ht="16.5" customHeight="1">
      <c r="B49" s="40"/>
      <c r="C49" s="41"/>
      <c r="D49" s="41"/>
      <c r="E49" s="375" t="str">
        <f>E7</f>
        <v>Oprava osvětlení v ŽST.Hněvice, seřaďovací nádraží</v>
      </c>
      <c r="F49" s="376"/>
      <c r="G49" s="376"/>
      <c r="H49" s="376"/>
      <c r="I49" s="126"/>
      <c r="J49" s="41"/>
      <c r="K49" s="44"/>
    </row>
    <row r="50" spans="2:47" ht="15">
      <c r="B50" s="27"/>
      <c r="C50" s="36" t="s">
        <v>101</v>
      </c>
      <c r="D50" s="28"/>
      <c r="E50" s="28"/>
      <c r="F50" s="28"/>
      <c r="G50" s="28"/>
      <c r="H50" s="28"/>
      <c r="I50" s="125"/>
      <c r="J50" s="28"/>
      <c r="K50" s="30"/>
    </row>
    <row r="51" spans="2:47" ht="16.5" customHeight="1">
      <c r="B51" s="27"/>
      <c r="C51" s="28"/>
      <c r="D51" s="28"/>
      <c r="E51" s="375" t="s">
        <v>102</v>
      </c>
      <c r="F51" s="335"/>
      <c r="G51" s="335"/>
      <c r="H51" s="335"/>
      <c r="I51" s="125"/>
      <c r="J51" s="28"/>
      <c r="K51" s="30"/>
    </row>
    <row r="52" spans="2:47" ht="15">
      <c r="B52" s="27"/>
      <c r="C52" s="36" t="s">
        <v>103</v>
      </c>
      <c r="D52" s="28"/>
      <c r="E52" s="28"/>
      <c r="F52" s="28"/>
      <c r="G52" s="28"/>
      <c r="H52" s="28"/>
      <c r="I52" s="125"/>
      <c r="J52" s="28"/>
      <c r="K52" s="30"/>
    </row>
    <row r="53" spans="2:47" s="1" customFormat="1" ht="16.5" customHeight="1">
      <c r="B53" s="40"/>
      <c r="C53" s="41"/>
      <c r="D53" s="41"/>
      <c r="E53" s="359" t="s">
        <v>104</v>
      </c>
      <c r="F53" s="377"/>
      <c r="G53" s="377"/>
      <c r="H53" s="377"/>
      <c r="I53" s="126"/>
      <c r="J53" s="41"/>
      <c r="K53" s="44"/>
    </row>
    <row r="54" spans="2:47" s="1" customFormat="1" ht="14.45" customHeight="1">
      <c r="B54" s="40"/>
      <c r="C54" s="36" t="s">
        <v>105</v>
      </c>
      <c r="D54" s="41"/>
      <c r="E54" s="41"/>
      <c r="F54" s="41"/>
      <c r="G54" s="41"/>
      <c r="H54" s="41"/>
      <c r="I54" s="126"/>
      <c r="J54" s="41"/>
      <c r="K54" s="44"/>
    </row>
    <row r="55" spans="2:47" s="1" customFormat="1" ht="17.25" customHeight="1">
      <c r="B55" s="40"/>
      <c r="C55" s="41"/>
      <c r="D55" s="41"/>
      <c r="E55" s="378" t="str">
        <f>E13</f>
        <v>SO 1.1.3 - VRN</v>
      </c>
      <c r="F55" s="377"/>
      <c r="G55" s="377"/>
      <c r="H55" s="377"/>
      <c r="I55" s="126"/>
      <c r="J55" s="41"/>
      <c r="K55" s="44"/>
    </row>
    <row r="56" spans="2:47" s="1" customFormat="1" ht="6.95" customHeight="1">
      <c r="B56" s="40"/>
      <c r="C56" s="41"/>
      <c r="D56" s="41"/>
      <c r="E56" s="41"/>
      <c r="F56" s="41"/>
      <c r="G56" s="41"/>
      <c r="H56" s="41"/>
      <c r="I56" s="126"/>
      <c r="J56" s="41"/>
      <c r="K56" s="44"/>
    </row>
    <row r="57" spans="2:47" s="1" customFormat="1" ht="18" customHeight="1">
      <c r="B57" s="40"/>
      <c r="C57" s="36" t="s">
        <v>23</v>
      </c>
      <c r="D57" s="41"/>
      <c r="E57" s="41"/>
      <c r="F57" s="34" t="str">
        <f>F16</f>
        <v xml:space="preserve"> </v>
      </c>
      <c r="G57" s="41"/>
      <c r="H57" s="41"/>
      <c r="I57" s="127" t="s">
        <v>25</v>
      </c>
      <c r="J57" s="128" t="str">
        <f>IF(J16="","",J16)</f>
        <v>21. 9. 2018</v>
      </c>
      <c r="K57" s="44"/>
    </row>
    <row r="58" spans="2:47" s="1" customFormat="1" ht="6.95" customHeight="1">
      <c r="B58" s="40"/>
      <c r="C58" s="41"/>
      <c r="D58" s="41"/>
      <c r="E58" s="41"/>
      <c r="F58" s="41"/>
      <c r="G58" s="41"/>
      <c r="H58" s="41"/>
      <c r="I58" s="126"/>
      <c r="J58" s="41"/>
      <c r="K58" s="44"/>
    </row>
    <row r="59" spans="2:47" s="1" customFormat="1" ht="15">
      <c r="B59" s="40"/>
      <c r="C59" s="36" t="s">
        <v>27</v>
      </c>
      <c r="D59" s="41"/>
      <c r="E59" s="41"/>
      <c r="F59" s="34" t="str">
        <f>E19</f>
        <v xml:space="preserve"> </v>
      </c>
      <c r="G59" s="41"/>
      <c r="H59" s="41"/>
      <c r="I59" s="127" t="s">
        <v>33</v>
      </c>
      <c r="J59" s="339" t="str">
        <f>E25</f>
        <v xml:space="preserve"> </v>
      </c>
      <c r="K59" s="44"/>
    </row>
    <row r="60" spans="2:47" s="1" customFormat="1" ht="14.45" customHeight="1">
      <c r="B60" s="40"/>
      <c r="C60" s="36" t="s">
        <v>31</v>
      </c>
      <c r="D60" s="41"/>
      <c r="E60" s="41"/>
      <c r="F60" s="34" t="str">
        <f>IF(E22="","",E22)</f>
        <v/>
      </c>
      <c r="G60" s="41"/>
      <c r="H60" s="41"/>
      <c r="I60" s="126"/>
      <c r="J60" s="379"/>
      <c r="K60" s="44"/>
    </row>
    <row r="61" spans="2:47" s="1" customFormat="1" ht="10.35" customHeight="1">
      <c r="B61" s="40"/>
      <c r="C61" s="41"/>
      <c r="D61" s="41"/>
      <c r="E61" s="41"/>
      <c r="F61" s="41"/>
      <c r="G61" s="41"/>
      <c r="H61" s="41"/>
      <c r="I61" s="126"/>
      <c r="J61" s="41"/>
      <c r="K61" s="44"/>
    </row>
    <row r="62" spans="2:47" s="1" customFormat="1" ht="29.25" customHeight="1">
      <c r="B62" s="40"/>
      <c r="C62" s="152" t="s">
        <v>108</v>
      </c>
      <c r="D62" s="140"/>
      <c r="E62" s="140"/>
      <c r="F62" s="140"/>
      <c r="G62" s="140"/>
      <c r="H62" s="140"/>
      <c r="I62" s="153"/>
      <c r="J62" s="154" t="s">
        <v>109</v>
      </c>
      <c r="K62" s="155"/>
    </row>
    <row r="63" spans="2:47" s="1" customFormat="1" ht="10.3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29.25" customHeight="1">
      <c r="B64" s="40"/>
      <c r="C64" s="156" t="s">
        <v>110</v>
      </c>
      <c r="D64" s="41"/>
      <c r="E64" s="41"/>
      <c r="F64" s="41"/>
      <c r="G64" s="41"/>
      <c r="H64" s="41"/>
      <c r="I64" s="126"/>
      <c r="J64" s="136">
        <f>J92</f>
        <v>0</v>
      </c>
      <c r="K64" s="44"/>
      <c r="AU64" s="23" t="s">
        <v>111</v>
      </c>
    </row>
    <row r="65" spans="2:12" s="8" customFormat="1" ht="24.95" customHeight="1">
      <c r="B65" s="157"/>
      <c r="C65" s="158"/>
      <c r="D65" s="159" t="s">
        <v>595</v>
      </c>
      <c r="E65" s="160"/>
      <c r="F65" s="160"/>
      <c r="G65" s="160"/>
      <c r="H65" s="160"/>
      <c r="I65" s="161"/>
      <c r="J65" s="162">
        <f>J93</f>
        <v>0</v>
      </c>
      <c r="K65" s="163"/>
    </row>
    <row r="66" spans="2:12" s="11" customFormat="1" ht="19.899999999999999" customHeight="1">
      <c r="B66" s="222"/>
      <c r="C66" s="223"/>
      <c r="D66" s="224" t="s">
        <v>596</v>
      </c>
      <c r="E66" s="225"/>
      <c r="F66" s="225"/>
      <c r="G66" s="225"/>
      <c r="H66" s="225"/>
      <c r="I66" s="226"/>
      <c r="J66" s="227">
        <f>J94</f>
        <v>0</v>
      </c>
      <c r="K66" s="228"/>
    </row>
    <row r="67" spans="2:12" s="11" customFormat="1" ht="19.899999999999999" customHeight="1">
      <c r="B67" s="222"/>
      <c r="C67" s="223"/>
      <c r="D67" s="224" t="s">
        <v>597</v>
      </c>
      <c r="E67" s="225"/>
      <c r="F67" s="225"/>
      <c r="G67" s="225"/>
      <c r="H67" s="225"/>
      <c r="I67" s="226"/>
      <c r="J67" s="227">
        <f>J97</f>
        <v>0</v>
      </c>
      <c r="K67" s="228"/>
    </row>
    <row r="68" spans="2:12" s="11" customFormat="1" ht="19.899999999999999" customHeight="1">
      <c r="B68" s="222"/>
      <c r="C68" s="223"/>
      <c r="D68" s="224" t="s">
        <v>598</v>
      </c>
      <c r="E68" s="225"/>
      <c r="F68" s="225"/>
      <c r="G68" s="225"/>
      <c r="H68" s="225"/>
      <c r="I68" s="226"/>
      <c r="J68" s="227">
        <f>J99</f>
        <v>0</v>
      </c>
      <c r="K68" s="228"/>
    </row>
    <row r="69" spans="2:12" s="1" customFormat="1" ht="21.75" customHeight="1">
      <c r="B69" s="40"/>
      <c r="C69" s="41"/>
      <c r="D69" s="41"/>
      <c r="E69" s="41"/>
      <c r="F69" s="41"/>
      <c r="G69" s="41"/>
      <c r="H69" s="41"/>
      <c r="I69" s="126"/>
      <c r="J69" s="41"/>
      <c r="K69" s="44"/>
    </row>
    <row r="70" spans="2:12" s="1" customFormat="1" ht="6.95" customHeight="1">
      <c r="B70" s="55"/>
      <c r="C70" s="56"/>
      <c r="D70" s="56"/>
      <c r="E70" s="56"/>
      <c r="F70" s="56"/>
      <c r="G70" s="56"/>
      <c r="H70" s="56"/>
      <c r="I70" s="147"/>
      <c r="J70" s="56"/>
      <c r="K70" s="57"/>
    </row>
    <row r="74" spans="2:12" s="1" customFormat="1" ht="6.95" customHeight="1">
      <c r="B74" s="58"/>
      <c r="C74" s="59"/>
      <c r="D74" s="59"/>
      <c r="E74" s="59"/>
      <c r="F74" s="59"/>
      <c r="G74" s="59"/>
      <c r="H74" s="59"/>
      <c r="I74" s="150"/>
      <c r="J74" s="59"/>
      <c r="K74" s="59"/>
      <c r="L74" s="60"/>
    </row>
    <row r="75" spans="2:12" s="1" customFormat="1" ht="36.950000000000003" customHeight="1">
      <c r="B75" s="40"/>
      <c r="C75" s="61" t="s">
        <v>113</v>
      </c>
      <c r="D75" s="62"/>
      <c r="E75" s="62"/>
      <c r="F75" s="62"/>
      <c r="G75" s="62"/>
      <c r="H75" s="62"/>
      <c r="I75" s="164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64"/>
      <c r="J76" s="62"/>
      <c r="K76" s="62"/>
      <c r="L76" s="60"/>
    </row>
    <row r="77" spans="2:12" s="1" customFormat="1" ht="14.45" customHeight="1">
      <c r="B77" s="40"/>
      <c r="C77" s="64" t="s">
        <v>18</v>
      </c>
      <c r="D77" s="62"/>
      <c r="E77" s="62"/>
      <c r="F77" s="62"/>
      <c r="G77" s="62"/>
      <c r="H77" s="62"/>
      <c r="I77" s="164"/>
      <c r="J77" s="62"/>
      <c r="K77" s="62"/>
      <c r="L77" s="60"/>
    </row>
    <row r="78" spans="2:12" s="1" customFormat="1" ht="16.5" customHeight="1">
      <c r="B78" s="40"/>
      <c r="C78" s="62"/>
      <c r="D78" s="62"/>
      <c r="E78" s="380" t="str">
        <f>E7</f>
        <v>Oprava osvětlení v ŽST.Hněvice, seřaďovací nádraží</v>
      </c>
      <c r="F78" s="381"/>
      <c r="G78" s="381"/>
      <c r="H78" s="381"/>
      <c r="I78" s="164"/>
      <c r="J78" s="62"/>
      <c r="K78" s="62"/>
      <c r="L78" s="60"/>
    </row>
    <row r="79" spans="2:12" ht="15">
      <c r="B79" s="27"/>
      <c r="C79" s="64" t="s">
        <v>101</v>
      </c>
      <c r="D79" s="165"/>
      <c r="E79" s="165"/>
      <c r="F79" s="165"/>
      <c r="G79" s="165"/>
      <c r="H79" s="165"/>
      <c r="J79" s="165"/>
      <c r="K79" s="165"/>
      <c r="L79" s="166"/>
    </row>
    <row r="80" spans="2:12" ht="16.5" customHeight="1">
      <c r="B80" s="27"/>
      <c r="C80" s="165"/>
      <c r="D80" s="165"/>
      <c r="E80" s="380" t="s">
        <v>102</v>
      </c>
      <c r="F80" s="384"/>
      <c r="G80" s="384"/>
      <c r="H80" s="384"/>
      <c r="J80" s="165"/>
      <c r="K80" s="165"/>
      <c r="L80" s="166"/>
    </row>
    <row r="81" spans="2:65" ht="15">
      <c r="B81" s="27"/>
      <c r="C81" s="64" t="s">
        <v>103</v>
      </c>
      <c r="D81" s="165"/>
      <c r="E81" s="165"/>
      <c r="F81" s="165"/>
      <c r="G81" s="165"/>
      <c r="H81" s="165"/>
      <c r="J81" s="165"/>
      <c r="K81" s="165"/>
      <c r="L81" s="166"/>
    </row>
    <row r="82" spans="2:65" s="1" customFormat="1" ht="16.5" customHeight="1">
      <c r="B82" s="40"/>
      <c r="C82" s="62"/>
      <c r="D82" s="62"/>
      <c r="E82" s="382" t="s">
        <v>104</v>
      </c>
      <c r="F82" s="383"/>
      <c r="G82" s="383"/>
      <c r="H82" s="383"/>
      <c r="I82" s="164"/>
      <c r="J82" s="62"/>
      <c r="K82" s="62"/>
      <c r="L82" s="60"/>
    </row>
    <row r="83" spans="2:65" s="1" customFormat="1" ht="14.45" customHeight="1">
      <c r="B83" s="40"/>
      <c r="C83" s="64" t="s">
        <v>105</v>
      </c>
      <c r="D83" s="62"/>
      <c r="E83" s="62"/>
      <c r="F83" s="62"/>
      <c r="G83" s="62"/>
      <c r="H83" s="62"/>
      <c r="I83" s="164"/>
      <c r="J83" s="62"/>
      <c r="K83" s="62"/>
      <c r="L83" s="60"/>
    </row>
    <row r="84" spans="2:65" s="1" customFormat="1" ht="17.25" customHeight="1">
      <c r="B84" s="40"/>
      <c r="C84" s="62"/>
      <c r="D84" s="62"/>
      <c r="E84" s="350" t="str">
        <f>E13</f>
        <v>SO 1.1.3 - VRN</v>
      </c>
      <c r="F84" s="383"/>
      <c r="G84" s="383"/>
      <c r="H84" s="383"/>
      <c r="I84" s="164"/>
      <c r="J84" s="62"/>
      <c r="K84" s="62"/>
      <c r="L84" s="60"/>
    </row>
    <row r="85" spans="2:65" s="1" customFormat="1" ht="6.95" customHeight="1">
      <c r="B85" s="40"/>
      <c r="C85" s="62"/>
      <c r="D85" s="62"/>
      <c r="E85" s="62"/>
      <c r="F85" s="62"/>
      <c r="G85" s="62"/>
      <c r="H85" s="62"/>
      <c r="I85" s="164"/>
      <c r="J85" s="62"/>
      <c r="K85" s="62"/>
      <c r="L85" s="60"/>
    </row>
    <row r="86" spans="2:65" s="1" customFormat="1" ht="18" customHeight="1">
      <c r="B86" s="40"/>
      <c r="C86" s="64" t="s">
        <v>23</v>
      </c>
      <c r="D86" s="62"/>
      <c r="E86" s="62"/>
      <c r="F86" s="167" t="str">
        <f>F16</f>
        <v xml:space="preserve"> </v>
      </c>
      <c r="G86" s="62"/>
      <c r="H86" s="62"/>
      <c r="I86" s="168" t="s">
        <v>25</v>
      </c>
      <c r="J86" s="72" t="str">
        <f>IF(J16="","",J16)</f>
        <v>21. 9. 2018</v>
      </c>
      <c r="K86" s="62"/>
      <c r="L86" s="60"/>
    </row>
    <row r="87" spans="2:65" s="1" customFormat="1" ht="6.95" customHeight="1">
      <c r="B87" s="40"/>
      <c r="C87" s="62"/>
      <c r="D87" s="62"/>
      <c r="E87" s="62"/>
      <c r="F87" s="62"/>
      <c r="G87" s="62"/>
      <c r="H87" s="62"/>
      <c r="I87" s="164"/>
      <c r="J87" s="62"/>
      <c r="K87" s="62"/>
      <c r="L87" s="60"/>
    </row>
    <row r="88" spans="2:65" s="1" customFormat="1" ht="15">
      <c r="B88" s="40"/>
      <c r="C88" s="64" t="s">
        <v>27</v>
      </c>
      <c r="D88" s="62"/>
      <c r="E88" s="62"/>
      <c r="F88" s="167" t="str">
        <f>E19</f>
        <v xml:space="preserve"> </v>
      </c>
      <c r="G88" s="62"/>
      <c r="H88" s="62"/>
      <c r="I88" s="168" t="s">
        <v>33</v>
      </c>
      <c r="J88" s="167" t="str">
        <f>E25</f>
        <v xml:space="preserve"> </v>
      </c>
      <c r="K88" s="62"/>
      <c r="L88" s="60"/>
    </row>
    <row r="89" spans="2:65" s="1" customFormat="1" ht="14.45" customHeight="1">
      <c r="B89" s="40"/>
      <c r="C89" s="64" t="s">
        <v>31</v>
      </c>
      <c r="D89" s="62"/>
      <c r="E89" s="62"/>
      <c r="F89" s="167" t="str">
        <f>IF(E22="","",E22)</f>
        <v/>
      </c>
      <c r="G89" s="62"/>
      <c r="H89" s="62"/>
      <c r="I89" s="164"/>
      <c r="J89" s="62"/>
      <c r="K89" s="62"/>
      <c r="L89" s="60"/>
    </row>
    <row r="90" spans="2:65" s="1" customFormat="1" ht="10.35" customHeight="1">
      <c r="B90" s="40"/>
      <c r="C90" s="62"/>
      <c r="D90" s="62"/>
      <c r="E90" s="62"/>
      <c r="F90" s="62"/>
      <c r="G90" s="62"/>
      <c r="H90" s="62"/>
      <c r="I90" s="164"/>
      <c r="J90" s="62"/>
      <c r="K90" s="62"/>
      <c r="L90" s="60"/>
    </row>
    <row r="91" spans="2:65" s="9" customFormat="1" ht="29.25" customHeight="1">
      <c r="B91" s="169"/>
      <c r="C91" s="170" t="s">
        <v>114</v>
      </c>
      <c r="D91" s="171" t="s">
        <v>55</v>
      </c>
      <c r="E91" s="171" t="s">
        <v>51</v>
      </c>
      <c r="F91" s="171" t="s">
        <v>115</v>
      </c>
      <c r="G91" s="171" t="s">
        <v>116</v>
      </c>
      <c r="H91" s="171" t="s">
        <v>117</v>
      </c>
      <c r="I91" s="172" t="s">
        <v>118</v>
      </c>
      <c r="J91" s="171" t="s">
        <v>109</v>
      </c>
      <c r="K91" s="173" t="s">
        <v>119</v>
      </c>
      <c r="L91" s="174"/>
      <c r="M91" s="80" t="s">
        <v>120</v>
      </c>
      <c r="N91" s="81" t="s">
        <v>40</v>
      </c>
      <c r="O91" s="81" t="s">
        <v>121</v>
      </c>
      <c r="P91" s="81" t="s">
        <v>122</v>
      </c>
      <c r="Q91" s="81" t="s">
        <v>123</v>
      </c>
      <c r="R91" s="81" t="s">
        <v>124</v>
      </c>
      <c r="S91" s="81" t="s">
        <v>125</v>
      </c>
      <c r="T91" s="82" t="s">
        <v>126</v>
      </c>
    </row>
    <row r="92" spans="2:65" s="1" customFormat="1" ht="29.25" customHeight="1">
      <c r="B92" s="40"/>
      <c r="C92" s="86" t="s">
        <v>110</v>
      </c>
      <c r="D92" s="62"/>
      <c r="E92" s="62"/>
      <c r="F92" s="62"/>
      <c r="G92" s="62"/>
      <c r="H92" s="62"/>
      <c r="I92" s="164"/>
      <c r="J92" s="175">
        <f>BK92</f>
        <v>0</v>
      </c>
      <c r="K92" s="62"/>
      <c r="L92" s="60"/>
      <c r="M92" s="83"/>
      <c r="N92" s="84"/>
      <c r="O92" s="84"/>
      <c r="P92" s="176">
        <f>P93</f>
        <v>0</v>
      </c>
      <c r="Q92" s="84"/>
      <c r="R92" s="176">
        <f>R93</f>
        <v>0</v>
      </c>
      <c r="S92" s="84"/>
      <c r="T92" s="177">
        <f>T93</f>
        <v>0</v>
      </c>
      <c r="AT92" s="23" t="s">
        <v>69</v>
      </c>
      <c r="AU92" s="23" t="s">
        <v>111</v>
      </c>
      <c r="BK92" s="178">
        <f>BK93</f>
        <v>0</v>
      </c>
    </row>
    <row r="93" spans="2:65" s="10" customFormat="1" ht="37.35" customHeight="1">
      <c r="B93" s="179"/>
      <c r="C93" s="180"/>
      <c r="D93" s="181" t="s">
        <v>69</v>
      </c>
      <c r="E93" s="182" t="s">
        <v>93</v>
      </c>
      <c r="F93" s="182" t="s">
        <v>599</v>
      </c>
      <c r="G93" s="180"/>
      <c r="H93" s="180"/>
      <c r="I93" s="183"/>
      <c r="J93" s="184">
        <f>BK93</f>
        <v>0</v>
      </c>
      <c r="K93" s="180"/>
      <c r="L93" s="185"/>
      <c r="M93" s="186"/>
      <c r="N93" s="187"/>
      <c r="O93" s="187"/>
      <c r="P93" s="188">
        <f>P94+P97+P99</f>
        <v>0</v>
      </c>
      <c r="Q93" s="187"/>
      <c r="R93" s="188">
        <f>R94+R97+R99</f>
        <v>0</v>
      </c>
      <c r="S93" s="187"/>
      <c r="T93" s="189">
        <f>T94+T97+T99</f>
        <v>0</v>
      </c>
      <c r="AR93" s="190" t="s">
        <v>147</v>
      </c>
      <c r="AT93" s="191" t="s">
        <v>69</v>
      </c>
      <c r="AU93" s="191" t="s">
        <v>70</v>
      </c>
      <c r="AY93" s="190" t="s">
        <v>130</v>
      </c>
      <c r="BK93" s="192">
        <f>BK94+BK97+BK99</f>
        <v>0</v>
      </c>
    </row>
    <row r="94" spans="2:65" s="10" customFormat="1" ht="19.899999999999999" customHeight="1">
      <c r="B94" s="179"/>
      <c r="C94" s="180"/>
      <c r="D94" s="181" t="s">
        <v>69</v>
      </c>
      <c r="E94" s="229" t="s">
        <v>600</v>
      </c>
      <c r="F94" s="229" t="s">
        <v>601</v>
      </c>
      <c r="G94" s="180"/>
      <c r="H94" s="180"/>
      <c r="I94" s="183"/>
      <c r="J94" s="230">
        <f>BK94</f>
        <v>0</v>
      </c>
      <c r="K94" s="180"/>
      <c r="L94" s="185"/>
      <c r="M94" s="186"/>
      <c r="N94" s="187"/>
      <c r="O94" s="187"/>
      <c r="P94" s="188">
        <f>SUM(P95:P96)</f>
        <v>0</v>
      </c>
      <c r="Q94" s="187"/>
      <c r="R94" s="188">
        <f>SUM(R95:R96)</f>
        <v>0</v>
      </c>
      <c r="S94" s="187"/>
      <c r="T94" s="189">
        <f>SUM(T95:T96)</f>
        <v>0</v>
      </c>
      <c r="AR94" s="190" t="s">
        <v>147</v>
      </c>
      <c r="AT94" s="191" t="s">
        <v>69</v>
      </c>
      <c r="AU94" s="191" t="s">
        <v>77</v>
      </c>
      <c r="AY94" s="190" t="s">
        <v>130</v>
      </c>
      <c r="BK94" s="192">
        <f>SUM(BK95:BK96)</f>
        <v>0</v>
      </c>
    </row>
    <row r="95" spans="2:65" s="1" customFormat="1" ht="16.5" customHeight="1">
      <c r="B95" s="40"/>
      <c r="C95" s="193" t="s">
        <v>77</v>
      </c>
      <c r="D95" s="193" t="s">
        <v>131</v>
      </c>
      <c r="E95" s="194" t="s">
        <v>602</v>
      </c>
      <c r="F95" s="195" t="s">
        <v>603</v>
      </c>
      <c r="G95" s="196" t="s">
        <v>604</v>
      </c>
      <c r="H95" s="253"/>
      <c r="I95" s="198"/>
      <c r="J95" s="199">
        <f>ROUND(I95*H95,2)</f>
        <v>0</v>
      </c>
      <c r="K95" s="195" t="s">
        <v>135</v>
      </c>
      <c r="L95" s="60"/>
      <c r="M95" s="200" t="s">
        <v>21</v>
      </c>
      <c r="N95" s="201" t="s">
        <v>41</v>
      </c>
      <c r="O95" s="41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3" t="s">
        <v>605</v>
      </c>
      <c r="AT95" s="23" t="s">
        <v>131</v>
      </c>
      <c r="AU95" s="23" t="s">
        <v>79</v>
      </c>
      <c r="AY95" s="23" t="s">
        <v>130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3" t="s">
        <v>77</v>
      </c>
      <c r="BK95" s="204">
        <f>ROUND(I95*H95,2)</f>
        <v>0</v>
      </c>
      <c r="BL95" s="23" t="s">
        <v>605</v>
      </c>
      <c r="BM95" s="23" t="s">
        <v>606</v>
      </c>
    </row>
    <row r="96" spans="2:65" s="1" customFormat="1" ht="16.5" customHeight="1">
      <c r="B96" s="40"/>
      <c r="C96" s="193" t="s">
        <v>79</v>
      </c>
      <c r="D96" s="193" t="s">
        <v>131</v>
      </c>
      <c r="E96" s="194" t="s">
        <v>607</v>
      </c>
      <c r="F96" s="195" t="s">
        <v>608</v>
      </c>
      <c r="G96" s="196" t="s">
        <v>604</v>
      </c>
      <c r="H96" s="253"/>
      <c r="I96" s="198"/>
      <c r="J96" s="199">
        <f>ROUND(I96*H96,2)</f>
        <v>0</v>
      </c>
      <c r="K96" s="195" t="s">
        <v>135</v>
      </c>
      <c r="L96" s="60"/>
      <c r="M96" s="200" t="s">
        <v>21</v>
      </c>
      <c r="N96" s="201" t="s">
        <v>41</v>
      </c>
      <c r="O96" s="4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3" t="s">
        <v>605</v>
      </c>
      <c r="AT96" s="23" t="s">
        <v>131</v>
      </c>
      <c r="AU96" s="23" t="s">
        <v>79</v>
      </c>
      <c r="AY96" s="23" t="s">
        <v>130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3" t="s">
        <v>77</v>
      </c>
      <c r="BK96" s="204">
        <f>ROUND(I96*H96,2)</f>
        <v>0</v>
      </c>
      <c r="BL96" s="23" t="s">
        <v>605</v>
      </c>
      <c r="BM96" s="23" t="s">
        <v>609</v>
      </c>
    </row>
    <row r="97" spans="2:65" s="10" customFormat="1" ht="29.85" customHeight="1">
      <c r="B97" s="179"/>
      <c r="C97" s="180"/>
      <c r="D97" s="181" t="s">
        <v>69</v>
      </c>
      <c r="E97" s="229" t="s">
        <v>610</v>
      </c>
      <c r="F97" s="229" t="s">
        <v>611</v>
      </c>
      <c r="G97" s="180"/>
      <c r="H97" s="180"/>
      <c r="I97" s="183"/>
      <c r="J97" s="230">
        <f>BK97</f>
        <v>0</v>
      </c>
      <c r="K97" s="180"/>
      <c r="L97" s="185"/>
      <c r="M97" s="186"/>
      <c r="N97" s="187"/>
      <c r="O97" s="187"/>
      <c r="P97" s="188">
        <f>P98</f>
        <v>0</v>
      </c>
      <c r="Q97" s="187"/>
      <c r="R97" s="188">
        <f>R98</f>
        <v>0</v>
      </c>
      <c r="S97" s="187"/>
      <c r="T97" s="189">
        <f>T98</f>
        <v>0</v>
      </c>
      <c r="AR97" s="190" t="s">
        <v>147</v>
      </c>
      <c r="AT97" s="191" t="s">
        <v>69</v>
      </c>
      <c r="AU97" s="191" t="s">
        <v>77</v>
      </c>
      <c r="AY97" s="190" t="s">
        <v>130</v>
      </c>
      <c r="BK97" s="192">
        <f>BK98</f>
        <v>0</v>
      </c>
    </row>
    <row r="98" spans="2:65" s="1" customFormat="1" ht="16.5" customHeight="1">
      <c r="B98" s="40"/>
      <c r="C98" s="193" t="s">
        <v>87</v>
      </c>
      <c r="D98" s="193" t="s">
        <v>131</v>
      </c>
      <c r="E98" s="194" t="s">
        <v>612</v>
      </c>
      <c r="F98" s="195" t="s">
        <v>613</v>
      </c>
      <c r="G98" s="196" t="s">
        <v>604</v>
      </c>
      <c r="H98" s="253"/>
      <c r="I98" s="198"/>
      <c r="J98" s="199">
        <f>ROUND(I98*H98,2)</f>
        <v>0</v>
      </c>
      <c r="K98" s="195" t="s">
        <v>614</v>
      </c>
      <c r="L98" s="60"/>
      <c r="M98" s="200" t="s">
        <v>21</v>
      </c>
      <c r="N98" s="201" t="s">
        <v>41</v>
      </c>
      <c r="O98" s="4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3" t="s">
        <v>605</v>
      </c>
      <c r="AT98" s="23" t="s">
        <v>131</v>
      </c>
      <c r="AU98" s="23" t="s">
        <v>79</v>
      </c>
      <c r="AY98" s="23" t="s">
        <v>130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3" t="s">
        <v>77</v>
      </c>
      <c r="BK98" s="204">
        <f>ROUND(I98*H98,2)</f>
        <v>0</v>
      </c>
      <c r="BL98" s="23" t="s">
        <v>605</v>
      </c>
      <c r="BM98" s="23" t="s">
        <v>615</v>
      </c>
    </row>
    <row r="99" spans="2:65" s="10" customFormat="1" ht="29.85" customHeight="1">
      <c r="B99" s="179"/>
      <c r="C99" s="180"/>
      <c r="D99" s="181" t="s">
        <v>69</v>
      </c>
      <c r="E99" s="229" t="s">
        <v>616</v>
      </c>
      <c r="F99" s="229" t="s">
        <v>617</v>
      </c>
      <c r="G99" s="180"/>
      <c r="H99" s="180"/>
      <c r="I99" s="183"/>
      <c r="J99" s="230">
        <f>BK99</f>
        <v>0</v>
      </c>
      <c r="K99" s="180"/>
      <c r="L99" s="185"/>
      <c r="M99" s="186"/>
      <c r="N99" s="187"/>
      <c r="O99" s="187"/>
      <c r="P99" s="188">
        <f>P100</f>
        <v>0</v>
      </c>
      <c r="Q99" s="187"/>
      <c r="R99" s="188">
        <f>R100</f>
        <v>0</v>
      </c>
      <c r="S99" s="187"/>
      <c r="T99" s="189">
        <f>T100</f>
        <v>0</v>
      </c>
      <c r="AR99" s="190" t="s">
        <v>147</v>
      </c>
      <c r="AT99" s="191" t="s">
        <v>69</v>
      </c>
      <c r="AU99" s="191" t="s">
        <v>77</v>
      </c>
      <c r="AY99" s="190" t="s">
        <v>130</v>
      </c>
      <c r="BK99" s="192">
        <f>BK100</f>
        <v>0</v>
      </c>
    </row>
    <row r="100" spans="2:65" s="1" customFormat="1" ht="25.5" customHeight="1">
      <c r="B100" s="40"/>
      <c r="C100" s="193" t="s">
        <v>129</v>
      </c>
      <c r="D100" s="193" t="s">
        <v>131</v>
      </c>
      <c r="E100" s="194" t="s">
        <v>618</v>
      </c>
      <c r="F100" s="195" t="s">
        <v>619</v>
      </c>
      <c r="G100" s="196" t="s">
        <v>604</v>
      </c>
      <c r="H100" s="253"/>
      <c r="I100" s="198"/>
      <c r="J100" s="199">
        <f>ROUND(I100*H100,2)</f>
        <v>0</v>
      </c>
      <c r="K100" s="195" t="s">
        <v>135</v>
      </c>
      <c r="L100" s="60"/>
      <c r="M100" s="200" t="s">
        <v>21</v>
      </c>
      <c r="N100" s="218" t="s">
        <v>41</v>
      </c>
      <c r="O100" s="219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3" t="s">
        <v>605</v>
      </c>
      <c r="AT100" s="23" t="s">
        <v>131</v>
      </c>
      <c r="AU100" s="23" t="s">
        <v>79</v>
      </c>
      <c r="AY100" s="23" t="s">
        <v>130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3" t="s">
        <v>77</v>
      </c>
      <c r="BK100" s="204">
        <f>ROUND(I100*H100,2)</f>
        <v>0</v>
      </c>
      <c r="BL100" s="23" t="s">
        <v>605</v>
      </c>
      <c r="BM100" s="23" t="s">
        <v>620</v>
      </c>
    </row>
    <row r="101" spans="2:65" s="1" customFormat="1" ht="6.95" customHeight="1">
      <c r="B101" s="55"/>
      <c r="C101" s="56"/>
      <c r="D101" s="56"/>
      <c r="E101" s="56"/>
      <c r="F101" s="56"/>
      <c r="G101" s="56"/>
      <c r="H101" s="56"/>
      <c r="I101" s="147"/>
      <c r="J101" s="56"/>
      <c r="K101" s="56"/>
      <c r="L101" s="60"/>
    </row>
  </sheetData>
  <sheetProtection algorithmName="SHA-512" hashValue="EXyjS5ba85whQl76SF/inveDNpiO4FFFfHfqul8FN4g0/WjJhHXJhRKbeKDBNsEOgY/6p6s1/tKJ6Mqo6aA/wA==" saltValue="xfj3PKZHuNynEVf8Dlmyb0QhZstA74jSBHYG3JQCffFjKIAXnyKd33SrKa4Rh2+BaWr10tSbc0IaI84/8LvXzQ==" spinCount="100000" sheet="1" objects="1" scenarios="1" formatColumns="0" formatRows="0" autoFilter="0"/>
  <autoFilter ref="C91:K100"/>
  <mergeCells count="16">
    <mergeCell ref="L2:V2"/>
    <mergeCell ref="E78:H78"/>
    <mergeCell ref="E82:H82"/>
    <mergeCell ref="E80:H80"/>
    <mergeCell ref="E84:H84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4" customWidth="1"/>
    <col min="2" max="2" width="1.6640625" style="254" customWidth="1"/>
    <col min="3" max="4" width="5" style="254" customWidth="1"/>
    <col min="5" max="5" width="11.6640625" style="254" customWidth="1"/>
    <col min="6" max="6" width="9.1640625" style="254" customWidth="1"/>
    <col min="7" max="7" width="5" style="254" customWidth="1"/>
    <col min="8" max="8" width="77.83203125" style="254" customWidth="1"/>
    <col min="9" max="10" width="20" style="254" customWidth="1"/>
    <col min="11" max="11" width="1.6640625" style="254" customWidth="1"/>
  </cols>
  <sheetData>
    <row r="1" spans="2:11" ht="37.5" customHeight="1"/>
    <row r="2" spans="2:1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pans="2:11" s="14" customFormat="1" ht="45" customHeight="1">
      <c r="B3" s="258"/>
      <c r="C3" s="389" t="s">
        <v>621</v>
      </c>
      <c r="D3" s="389"/>
      <c r="E3" s="389"/>
      <c r="F3" s="389"/>
      <c r="G3" s="389"/>
      <c r="H3" s="389"/>
      <c r="I3" s="389"/>
      <c r="J3" s="389"/>
      <c r="K3" s="259"/>
    </row>
    <row r="4" spans="2:11" ht="25.5" customHeight="1">
      <c r="B4" s="260"/>
      <c r="C4" s="393" t="s">
        <v>622</v>
      </c>
      <c r="D4" s="393"/>
      <c r="E4" s="393"/>
      <c r="F4" s="393"/>
      <c r="G4" s="393"/>
      <c r="H4" s="393"/>
      <c r="I4" s="393"/>
      <c r="J4" s="393"/>
      <c r="K4" s="261"/>
    </row>
    <row r="5" spans="2:11" ht="5.25" customHeight="1">
      <c r="B5" s="260"/>
      <c r="C5" s="262"/>
      <c r="D5" s="262"/>
      <c r="E5" s="262"/>
      <c r="F5" s="262"/>
      <c r="G5" s="262"/>
      <c r="H5" s="262"/>
      <c r="I5" s="262"/>
      <c r="J5" s="262"/>
      <c r="K5" s="261"/>
    </row>
    <row r="6" spans="2:11" ht="15" customHeight="1">
      <c r="B6" s="260"/>
      <c r="C6" s="392" t="s">
        <v>623</v>
      </c>
      <c r="D6" s="392"/>
      <c r="E6" s="392"/>
      <c r="F6" s="392"/>
      <c r="G6" s="392"/>
      <c r="H6" s="392"/>
      <c r="I6" s="392"/>
      <c r="J6" s="392"/>
      <c r="K6" s="261"/>
    </row>
    <row r="7" spans="2:11" ht="15" customHeight="1">
      <c r="B7" s="264"/>
      <c r="C7" s="392" t="s">
        <v>624</v>
      </c>
      <c r="D7" s="392"/>
      <c r="E7" s="392"/>
      <c r="F7" s="392"/>
      <c r="G7" s="392"/>
      <c r="H7" s="392"/>
      <c r="I7" s="392"/>
      <c r="J7" s="392"/>
      <c r="K7" s="261"/>
    </row>
    <row r="8" spans="2:1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pans="2:11" ht="15" customHeight="1">
      <c r="B9" s="264"/>
      <c r="C9" s="392" t="s">
        <v>625</v>
      </c>
      <c r="D9" s="392"/>
      <c r="E9" s="392"/>
      <c r="F9" s="392"/>
      <c r="G9" s="392"/>
      <c r="H9" s="392"/>
      <c r="I9" s="392"/>
      <c r="J9" s="392"/>
      <c r="K9" s="261"/>
    </row>
    <row r="10" spans="2:11" ht="15" customHeight="1">
      <c r="B10" s="264"/>
      <c r="C10" s="263"/>
      <c r="D10" s="392" t="s">
        <v>626</v>
      </c>
      <c r="E10" s="392"/>
      <c r="F10" s="392"/>
      <c r="G10" s="392"/>
      <c r="H10" s="392"/>
      <c r="I10" s="392"/>
      <c r="J10" s="392"/>
      <c r="K10" s="261"/>
    </row>
    <row r="11" spans="2:11" ht="15" customHeight="1">
      <c r="B11" s="264"/>
      <c r="C11" s="265"/>
      <c r="D11" s="392" t="s">
        <v>627</v>
      </c>
      <c r="E11" s="392"/>
      <c r="F11" s="392"/>
      <c r="G11" s="392"/>
      <c r="H11" s="392"/>
      <c r="I11" s="392"/>
      <c r="J11" s="392"/>
      <c r="K11" s="261"/>
    </row>
    <row r="12" spans="2:11" ht="12.75" customHeight="1">
      <c r="B12" s="264"/>
      <c r="C12" s="265"/>
      <c r="D12" s="265"/>
      <c r="E12" s="265"/>
      <c r="F12" s="265"/>
      <c r="G12" s="265"/>
      <c r="H12" s="265"/>
      <c r="I12" s="265"/>
      <c r="J12" s="265"/>
      <c r="K12" s="261"/>
    </row>
    <row r="13" spans="2:11" ht="15" customHeight="1">
      <c r="B13" s="264"/>
      <c r="C13" s="265"/>
      <c r="D13" s="392" t="s">
        <v>628</v>
      </c>
      <c r="E13" s="392"/>
      <c r="F13" s="392"/>
      <c r="G13" s="392"/>
      <c r="H13" s="392"/>
      <c r="I13" s="392"/>
      <c r="J13" s="392"/>
      <c r="K13" s="261"/>
    </row>
    <row r="14" spans="2:11" ht="15" customHeight="1">
      <c r="B14" s="264"/>
      <c r="C14" s="265"/>
      <c r="D14" s="392" t="s">
        <v>629</v>
      </c>
      <c r="E14" s="392"/>
      <c r="F14" s="392"/>
      <c r="G14" s="392"/>
      <c r="H14" s="392"/>
      <c r="I14" s="392"/>
      <c r="J14" s="392"/>
      <c r="K14" s="261"/>
    </row>
    <row r="15" spans="2:11" ht="15" customHeight="1">
      <c r="B15" s="264"/>
      <c r="C15" s="265"/>
      <c r="D15" s="392" t="s">
        <v>630</v>
      </c>
      <c r="E15" s="392"/>
      <c r="F15" s="392"/>
      <c r="G15" s="392"/>
      <c r="H15" s="392"/>
      <c r="I15" s="392"/>
      <c r="J15" s="392"/>
      <c r="K15" s="261"/>
    </row>
    <row r="16" spans="2:11" ht="15" customHeight="1">
      <c r="B16" s="264"/>
      <c r="C16" s="265"/>
      <c r="D16" s="265"/>
      <c r="E16" s="266" t="s">
        <v>76</v>
      </c>
      <c r="F16" s="392" t="s">
        <v>631</v>
      </c>
      <c r="G16" s="392"/>
      <c r="H16" s="392"/>
      <c r="I16" s="392"/>
      <c r="J16" s="392"/>
      <c r="K16" s="261"/>
    </row>
    <row r="17" spans="2:11" ht="15" customHeight="1">
      <c r="B17" s="264"/>
      <c r="C17" s="265"/>
      <c r="D17" s="265"/>
      <c r="E17" s="266" t="s">
        <v>632</v>
      </c>
      <c r="F17" s="392" t="s">
        <v>633</v>
      </c>
      <c r="G17" s="392"/>
      <c r="H17" s="392"/>
      <c r="I17" s="392"/>
      <c r="J17" s="392"/>
      <c r="K17" s="261"/>
    </row>
    <row r="18" spans="2:11" ht="15" customHeight="1">
      <c r="B18" s="264"/>
      <c r="C18" s="265"/>
      <c r="D18" s="265"/>
      <c r="E18" s="266" t="s">
        <v>634</v>
      </c>
      <c r="F18" s="392" t="s">
        <v>635</v>
      </c>
      <c r="G18" s="392"/>
      <c r="H18" s="392"/>
      <c r="I18" s="392"/>
      <c r="J18" s="392"/>
      <c r="K18" s="261"/>
    </row>
    <row r="19" spans="2:11" ht="15" customHeight="1">
      <c r="B19" s="264"/>
      <c r="C19" s="265"/>
      <c r="D19" s="265"/>
      <c r="E19" s="266" t="s">
        <v>636</v>
      </c>
      <c r="F19" s="392" t="s">
        <v>637</v>
      </c>
      <c r="G19" s="392"/>
      <c r="H19" s="392"/>
      <c r="I19" s="392"/>
      <c r="J19" s="392"/>
      <c r="K19" s="261"/>
    </row>
    <row r="20" spans="2:11" ht="15" customHeight="1">
      <c r="B20" s="264"/>
      <c r="C20" s="265"/>
      <c r="D20" s="265"/>
      <c r="E20" s="266" t="s">
        <v>127</v>
      </c>
      <c r="F20" s="392" t="s">
        <v>128</v>
      </c>
      <c r="G20" s="392"/>
      <c r="H20" s="392"/>
      <c r="I20" s="392"/>
      <c r="J20" s="392"/>
      <c r="K20" s="261"/>
    </row>
    <row r="21" spans="2:11" ht="15" customHeight="1">
      <c r="B21" s="264"/>
      <c r="C21" s="265"/>
      <c r="D21" s="265"/>
      <c r="E21" s="266" t="s">
        <v>82</v>
      </c>
      <c r="F21" s="392" t="s">
        <v>638</v>
      </c>
      <c r="G21" s="392"/>
      <c r="H21" s="392"/>
      <c r="I21" s="392"/>
      <c r="J21" s="392"/>
      <c r="K21" s="261"/>
    </row>
    <row r="22" spans="2:11" ht="12.75" customHeight="1">
      <c r="B22" s="264"/>
      <c r="C22" s="265"/>
      <c r="D22" s="265"/>
      <c r="E22" s="265"/>
      <c r="F22" s="265"/>
      <c r="G22" s="265"/>
      <c r="H22" s="265"/>
      <c r="I22" s="265"/>
      <c r="J22" s="265"/>
      <c r="K22" s="261"/>
    </row>
    <row r="23" spans="2:11" ht="15" customHeight="1">
      <c r="B23" s="264"/>
      <c r="C23" s="392" t="s">
        <v>639</v>
      </c>
      <c r="D23" s="392"/>
      <c r="E23" s="392"/>
      <c r="F23" s="392"/>
      <c r="G23" s="392"/>
      <c r="H23" s="392"/>
      <c r="I23" s="392"/>
      <c r="J23" s="392"/>
      <c r="K23" s="261"/>
    </row>
    <row r="24" spans="2:11" ht="15" customHeight="1">
      <c r="B24" s="264"/>
      <c r="C24" s="392" t="s">
        <v>640</v>
      </c>
      <c r="D24" s="392"/>
      <c r="E24" s="392"/>
      <c r="F24" s="392"/>
      <c r="G24" s="392"/>
      <c r="H24" s="392"/>
      <c r="I24" s="392"/>
      <c r="J24" s="392"/>
      <c r="K24" s="261"/>
    </row>
    <row r="25" spans="2:11" ht="15" customHeight="1">
      <c r="B25" s="264"/>
      <c r="C25" s="263"/>
      <c r="D25" s="392" t="s">
        <v>641</v>
      </c>
      <c r="E25" s="392"/>
      <c r="F25" s="392"/>
      <c r="G25" s="392"/>
      <c r="H25" s="392"/>
      <c r="I25" s="392"/>
      <c r="J25" s="392"/>
      <c r="K25" s="261"/>
    </row>
    <row r="26" spans="2:11" ht="15" customHeight="1">
      <c r="B26" s="264"/>
      <c r="C26" s="265"/>
      <c r="D26" s="392" t="s">
        <v>642</v>
      </c>
      <c r="E26" s="392"/>
      <c r="F26" s="392"/>
      <c r="G26" s="392"/>
      <c r="H26" s="392"/>
      <c r="I26" s="392"/>
      <c r="J26" s="392"/>
      <c r="K26" s="261"/>
    </row>
    <row r="27" spans="2:11" ht="12.75" customHeight="1">
      <c r="B27" s="264"/>
      <c r="C27" s="265"/>
      <c r="D27" s="265"/>
      <c r="E27" s="265"/>
      <c r="F27" s="265"/>
      <c r="G27" s="265"/>
      <c r="H27" s="265"/>
      <c r="I27" s="265"/>
      <c r="J27" s="265"/>
      <c r="K27" s="261"/>
    </row>
    <row r="28" spans="2:11" ht="15" customHeight="1">
      <c r="B28" s="264"/>
      <c r="C28" s="265"/>
      <c r="D28" s="392" t="s">
        <v>643</v>
      </c>
      <c r="E28" s="392"/>
      <c r="F28" s="392"/>
      <c r="G28" s="392"/>
      <c r="H28" s="392"/>
      <c r="I28" s="392"/>
      <c r="J28" s="392"/>
      <c r="K28" s="261"/>
    </row>
    <row r="29" spans="2:11" ht="15" customHeight="1">
      <c r="B29" s="264"/>
      <c r="C29" s="265"/>
      <c r="D29" s="392" t="s">
        <v>644</v>
      </c>
      <c r="E29" s="392"/>
      <c r="F29" s="392"/>
      <c r="G29" s="392"/>
      <c r="H29" s="392"/>
      <c r="I29" s="392"/>
      <c r="J29" s="392"/>
      <c r="K29" s="261"/>
    </row>
    <row r="30" spans="2:11" ht="12.75" customHeight="1">
      <c r="B30" s="264"/>
      <c r="C30" s="265"/>
      <c r="D30" s="265"/>
      <c r="E30" s="265"/>
      <c r="F30" s="265"/>
      <c r="G30" s="265"/>
      <c r="H30" s="265"/>
      <c r="I30" s="265"/>
      <c r="J30" s="265"/>
      <c r="K30" s="261"/>
    </row>
    <row r="31" spans="2:11" ht="15" customHeight="1">
      <c r="B31" s="264"/>
      <c r="C31" s="265"/>
      <c r="D31" s="392" t="s">
        <v>645</v>
      </c>
      <c r="E31" s="392"/>
      <c r="F31" s="392"/>
      <c r="G31" s="392"/>
      <c r="H31" s="392"/>
      <c r="I31" s="392"/>
      <c r="J31" s="392"/>
      <c r="K31" s="261"/>
    </row>
    <row r="32" spans="2:11" ht="15" customHeight="1">
      <c r="B32" s="264"/>
      <c r="C32" s="265"/>
      <c r="D32" s="392" t="s">
        <v>646</v>
      </c>
      <c r="E32" s="392"/>
      <c r="F32" s="392"/>
      <c r="G32" s="392"/>
      <c r="H32" s="392"/>
      <c r="I32" s="392"/>
      <c r="J32" s="392"/>
      <c r="K32" s="261"/>
    </row>
    <row r="33" spans="2:11" ht="15" customHeight="1">
      <c r="B33" s="264"/>
      <c r="C33" s="265"/>
      <c r="D33" s="392" t="s">
        <v>647</v>
      </c>
      <c r="E33" s="392"/>
      <c r="F33" s="392"/>
      <c r="G33" s="392"/>
      <c r="H33" s="392"/>
      <c r="I33" s="392"/>
      <c r="J33" s="392"/>
      <c r="K33" s="261"/>
    </row>
    <row r="34" spans="2:11" ht="15" customHeight="1">
      <c r="B34" s="264"/>
      <c r="C34" s="265"/>
      <c r="D34" s="263"/>
      <c r="E34" s="267" t="s">
        <v>114</v>
      </c>
      <c r="F34" s="263"/>
      <c r="G34" s="392" t="s">
        <v>648</v>
      </c>
      <c r="H34" s="392"/>
      <c r="I34" s="392"/>
      <c r="J34" s="392"/>
      <c r="K34" s="261"/>
    </row>
    <row r="35" spans="2:11" ht="30.75" customHeight="1">
      <c r="B35" s="264"/>
      <c r="C35" s="265"/>
      <c r="D35" s="263"/>
      <c r="E35" s="267" t="s">
        <v>649</v>
      </c>
      <c r="F35" s="263"/>
      <c r="G35" s="392" t="s">
        <v>650</v>
      </c>
      <c r="H35" s="392"/>
      <c r="I35" s="392"/>
      <c r="J35" s="392"/>
      <c r="K35" s="261"/>
    </row>
    <row r="36" spans="2:11" ht="15" customHeight="1">
      <c r="B36" s="264"/>
      <c r="C36" s="265"/>
      <c r="D36" s="263"/>
      <c r="E36" s="267" t="s">
        <v>51</v>
      </c>
      <c r="F36" s="263"/>
      <c r="G36" s="392" t="s">
        <v>651</v>
      </c>
      <c r="H36" s="392"/>
      <c r="I36" s="392"/>
      <c r="J36" s="392"/>
      <c r="K36" s="261"/>
    </row>
    <row r="37" spans="2:11" ht="15" customHeight="1">
      <c r="B37" s="264"/>
      <c r="C37" s="265"/>
      <c r="D37" s="263"/>
      <c r="E37" s="267" t="s">
        <v>115</v>
      </c>
      <c r="F37" s="263"/>
      <c r="G37" s="392" t="s">
        <v>652</v>
      </c>
      <c r="H37" s="392"/>
      <c r="I37" s="392"/>
      <c r="J37" s="392"/>
      <c r="K37" s="261"/>
    </row>
    <row r="38" spans="2:11" ht="15" customHeight="1">
      <c r="B38" s="264"/>
      <c r="C38" s="265"/>
      <c r="D38" s="263"/>
      <c r="E38" s="267" t="s">
        <v>116</v>
      </c>
      <c r="F38" s="263"/>
      <c r="G38" s="392" t="s">
        <v>653</v>
      </c>
      <c r="H38" s="392"/>
      <c r="I38" s="392"/>
      <c r="J38" s="392"/>
      <c r="K38" s="261"/>
    </row>
    <row r="39" spans="2:11" ht="15" customHeight="1">
      <c r="B39" s="264"/>
      <c r="C39" s="265"/>
      <c r="D39" s="263"/>
      <c r="E39" s="267" t="s">
        <v>117</v>
      </c>
      <c r="F39" s="263"/>
      <c r="G39" s="392" t="s">
        <v>654</v>
      </c>
      <c r="H39" s="392"/>
      <c r="I39" s="392"/>
      <c r="J39" s="392"/>
      <c r="K39" s="261"/>
    </row>
    <row r="40" spans="2:11" ht="15" customHeight="1">
      <c r="B40" s="264"/>
      <c r="C40" s="265"/>
      <c r="D40" s="263"/>
      <c r="E40" s="267" t="s">
        <v>655</v>
      </c>
      <c r="F40" s="263"/>
      <c r="G40" s="392" t="s">
        <v>656</v>
      </c>
      <c r="H40" s="392"/>
      <c r="I40" s="392"/>
      <c r="J40" s="392"/>
      <c r="K40" s="261"/>
    </row>
    <row r="41" spans="2:11" ht="15" customHeight="1">
      <c r="B41" s="264"/>
      <c r="C41" s="265"/>
      <c r="D41" s="263"/>
      <c r="E41" s="267"/>
      <c r="F41" s="263"/>
      <c r="G41" s="392" t="s">
        <v>657</v>
      </c>
      <c r="H41" s="392"/>
      <c r="I41" s="392"/>
      <c r="J41" s="392"/>
      <c r="K41" s="261"/>
    </row>
    <row r="42" spans="2:11" ht="15" customHeight="1">
      <c r="B42" s="264"/>
      <c r="C42" s="265"/>
      <c r="D42" s="263"/>
      <c r="E42" s="267" t="s">
        <v>658</v>
      </c>
      <c r="F42" s="263"/>
      <c r="G42" s="392" t="s">
        <v>659</v>
      </c>
      <c r="H42" s="392"/>
      <c r="I42" s="392"/>
      <c r="J42" s="392"/>
      <c r="K42" s="261"/>
    </row>
    <row r="43" spans="2:11" ht="15" customHeight="1">
      <c r="B43" s="264"/>
      <c r="C43" s="265"/>
      <c r="D43" s="263"/>
      <c r="E43" s="267" t="s">
        <v>119</v>
      </c>
      <c r="F43" s="263"/>
      <c r="G43" s="392" t="s">
        <v>660</v>
      </c>
      <c r="H43" s="392"/>
      <c r="I43" s="392"/>
      <c r="J43" s="392"/>
      <c r="K43" s="261"/>
    </row>
    <row r="44" spans="2:11" ht="12.75" customHeight="1">
      <c r="B44" s="264"/>
      <c r="C44" s="265"/>
      <c r="D44" s="263"/>
      <c r="E44" s="263"/>
      <c r="F44" s="263"/>
      <c r="G44" s="263"/>
      <c r="H44" s="263"/>
      <c r="I44" s="263"/>
      <c r="J44" s="263"/>
      <c r="K44" s="261"/>
    </row>
    <row r="45" spans="2:11" ht="15" customHeight="1">
      <c r="B45" s="264"/>
      <c r="C45" s="265"/>
      <c r="D45" s="392" t="s">
        <v>661</v>
      </c>
      <c r="E45" s="392"/>
      <c r="F45" s="392"/>
      <c r="G45" s="392"/>
      <c r="H45" s="392"/>
      <c r="I45" s="392"/>
      <c r="J45" s="392"/>
      <c r="K45" s="261"/>
    </row>
    <row r="46" spans="2:11" ht="15" customHeight="1">
      <c r="B46" s="264"/>
      <c r="C46" s="265"/>
      <c r="D46" s="265"/>
      <c r="E46" s="392" t="s">
        <v>662</v>
      </c>
      <c r="F46" s="392"/>
      <c r="G46" s="392"/>
      <c r="H46" s="392"/>
      <c r="I46" s="392"/>
      <c r="J46" s="392"/>
      <c r="K46" s="261"/>
    </row>
    <row r="47" spans="2:11" ht="15" customHeight="1">
      <c r="B47" s="264"/>
      <c r="C47" s="265"/>
      <c r="D47" s="265"/>
      <c r="E47" s="392" t="s">
        <v>663</v>
      </c>
      <c r="F47" s="392"/>
      <c r="G47" s="392"/>
      <c r="H47" s="392"/>
      <c r="I47" s="392"/>
      <c r="J47" s="392"/>
      <c r="K47" s="261"/>
    </row>
    <row r="48" spans="2:11" ht="15" customHeight="1">
      <c r="B48" s="264"/>
      <c r="C48" s="265"/>
      <c r="D48" s="265"/>
      <c r="E48" s="392" t="s">
        <v>664</v>
      </c>
      <c r="F48" s="392"/>
      <c r="G48" s="392"/>
      <c r="H48" s="392"/>
      <c r="I48" s="392"/>
      <c r="J48" s="392"/>
      <c r="K48" s="261"/>
    </row>
    <row r="49" spans="2:11" ht="15" customHeight="1">
      <c r="B49" s="264"/>
      <c r="C49" s="265"/>
      <c r="D49" s="392" t="s">
        <v>665</v>
      </c>
      <c r="E49" s="392"/>
      <c r="F49" s="392"/>
      <c r="G49" s="392"/>
      <c r="H49" s="392"/>
      <c r="I49" s="392"/>
      <c r="J49" s="392"/>
      <c r="K49" s="261"/>
    </row>
    <row r="50" spans="2:11" ht="25.5" customHeight="1">
      <c r="B50" s="260"/>
      <c r="C50" s="393" t="s">
        <v>666</v>
      </c>
      <c r="D50" s="393"/>
      <c r="E50" s="393"/>
      <c r="F50" s="393"/>
      <c r="G50" s="393"/>
      <c r="H50" s="393"/>
      <c r="I50" s="393"/>
      <c r="J50" s="393"/>
      <c r="K50" s="261"/>
    </row>
    <row r="51" spans="2:11" ht="5.25" customHeight="1">
      <c r="B51" s="260"/>
      <c r="C51" s="262"/>
      <c r="D51" s="262"/>
      <c r="E51" s="262"/>
      <c r="F51" s="262"/>
      <c r="G51" s="262"/>
      <c r="H51" s="262"/>
      <c r="I51" s="262"/>
      <c r="J51" s="262"/>
      <c r="K51" s="261"/>
    </row>
    <row r="52" spans="2:11" ht="15" customHeight="1">
      <c r="B52" s="260"/>
      <c r="C52" s="392" t="s">
        <v>667</v>
      </c>
      <c r="D52" s="392"/>
      <c r="E52" s="392"/>
      <c r="F52" s="392"/>
      <c r="G52" s="392"/>
      <c r="H52" s="392"/>
      <c r="I52" s="392"/>
      <c r="J52" s="392"/>
      <c r="K52" s="261"/>
    </row>
    <row r="53" spans="2:11" ht="15" customHeight="1">
      <c r="B53" s="260"/>
      <c r="C53" s="392" t="s">
        <v>668</v>
      </c>
      <c r="D53" s="392"/>
      <c r="E53" s="392"/>
      <c r="F53" s="392"/>
      <c r="G53" s="392"/>
      <c r="H53" s="392"/>
      <c r="I53" s="392"/>
      <c r="J53" s="392"/>
      <c r="K53" s="261"/>
    </row>
    <row r="54" spans="2:11" ht="12.75" customHeight="1">
      <c r="B54" s="260"/>
      <c r="C54" s="263"/>
      <c r="D54" s="263"/>
      <c r="E54" s="263"/>
      <c r="F54" s="263"/>
      <c r="G54" s="263"/>
      <c r="H54" s="263"/>
      <c r="I54" s="263"/>
      <c r="J54" s="263"/>
      <c r="K54" s="261"/>
    </row>
    <row r="55" spans="2:11" ht="15" customHeight="1">
      <c r="B55" s="260"/>
      <c r="C55" s="392" t="s">
        <v>669</v>
      </c>
      <c r="D55" s="392"/>
      <c r="E55" s="392"/>
      <c r="F55" s="392"/>
      <c r="G55" s="392"/>
      <c r="H55" s="392"/>
      <c r="I55" s="392"/>
      <c r="J55" s="392"/>
      <c r="K55" s="261"/>
    </row>
    <row r="56" spans="2:11" ht="15" customHeight="1">
      <c r="B56" s="260"/>
      <c r="C56" s="265"/>
      <c r="D56" s="392" t="s">
        <v>670</v>
      </c>
      <c r="E56" s="392"/>
      <c r="F56" s="392"/>
      <c r="G56" s="392"/>
      <c r="H56" s="392"/>
      <c r="I56" s="392"/>
      <c r="J56" s="392"/>
      <c r="K56" s="261"/>
    </row>
    <row r="57" spans="2:11" ht="15" customHeight="1">
      <c r="B57" s="260"/>
      <c r="C57" s="265"/>
      <c r="D57" s="392" t="s">
        <v>671</v>
      </c>
      <c r="E57" s="392"/>
      <c r="F57" s="392"/>
      <c r="G57" s="392"/>
      <c r="H57" s="392"/>
      <c r="I57" s="392"/>
      <c r="J57" s="392"/>
      <c r="K57" s="261"/>
    </row>
    <row r="58" spans="2:11" ht="15" customHeight="1">
      <c r="B58" s="260"/>
      <c r="C58" s="265"/>
      <c r="D58" s="392" t="s">
        <v>672</v>
      </c>
      <c r="E58" s="392"/>
      <c r="F58" s="392"/>
      <c r="G58" s="392"/>
      <c r="H58" s="392"/>
      <c r="I58" s="392"/>
      <c r="J58" s="392"/>
      <c r="K58" s="261"/>
    </row>
    <row r="59" spans="2:11" ht="15" customHeight="1">
      <c r="B59" s="260"/>
      <c r="C59" s="265"/>
      <c r="D59" s="392" t="s">
        <v>673</v>
      </c>
      <c r="E59" s="392"/>
      <c r="F59" s="392"/>
      <c r="G59" s="392"/>
      <c r="H59" s="392"/>
      <c r="I59" s="392"/>
      <c r="J59" s="392"/>
      <c r="K59" s="261"/>
    </row>
    <row r="60" spans="2:11" ht="15" customHeight="1">
      <c r="B60" s="260"/>
      <c r="C60" s="265"/>
      <c r="D60" s="391" t="s">
        <v>674</v>
      </c>
      <c r="E60" s="391"/>
      <c r="F60" s="391"/>
      <c r="G60" s="391"/>
      <c r="H60" s="391"/>
      <c r="I60" s="391"/>
      <c r="J60" s="391"/>
      <c r="K60" s="261"/>
    </row>
    <row r="61" spans="2:11" ht="15" customHeight="1">
      <c r="B61" s="260"/>
      <c r="C61" s="265"/>
      <c r="D61" s="392" t="s">
        <v>675</v>
      </c>
      <c r="E61" s="392"/>
      <c r="F61" s="392"/>
      <c r="G61" s="392"/>
      <c r="H61" s="392"/>
      <c r="I61" s="392"/>
      <c r="J61" s="392"/>
      <c r="K61" s="261"/>
    </row>
    <row r="62" spans="2:11" ht="12.75" customHeight="1">
      <c r="B62" s="260"/>
      <c r="C62" s="265"/>
      <c r="D62" s="265"/>
      <c r="E62" s="268"/>
      <c r="F62" s="265"/>
      <c r="G62" s="265"/>
      <c r="H62" s="265"/>
      <c r="I62" s="265"/>
      <c r="J62" s="265"/>
      <c r="K62" s="261"/>
    </row>
    <row r="63" spans="2:11" ht="15" customHeight="1">
      <c r="B63" s="260"/>
      <c r="C63" s="265"/>
      <c r="D63" s="392" t="s">
        <v>676</v>
      </c>
      <c r="E63" s="392"/>
      <c r="F63" s="392"/>
      <c r="G63" s="392"/>
      <c r="H63" s="392"/>
      <c r="I63" s="392"/>
      <c r="J63" s="392"/>
      <c r="K63" s="261"/>
    </row>
    <row r="64" spans="2:11" ht="15" customHeight="1">
      <c r="B64" s="260"/>
      <c r="C64" s="265"/>
      <c r="D64" s="391" t="s">
        <v>677</v>
      </c>
      <c r="E64" s="391"/>
      <c r="F64" s="391"/>
      <c r="G64" s="391"/>
      <c r="H64" s="391"/>
      <c r="I64" s="391"/>
      <c r="J64" s="391"/>
      <c r="K64" s="261"/>
    </row>
    <row r="65" spans="2:11" ht="15" customHeight="1">
      <c r="B65" s="260"/>
      <c r="C65" s="265"/>
      <c r="D65" s="392" t="s">
        <v>678</v>
      </c>
      <c r="E65" s="392"/>
      <c r="F65" s="392"/>
      <c r="G65" s="392"/>
      <c r="H65" s="392"/>
      <c r="I65" s="392"/>
      <c r="J65" s="392"/>
      <c r="K65" s="261"/>
    </row>
    <row r="66" spans="2:11" ht="15" customHeight="1">
      <c r="B66" s="260"/>
      <c r="C66" s="265"/>
      <c r="D66" s="392" t="s">
        <v>679</v>
      </c>
      <c r="E66" s="392"/>
      <c r="F66" s="392"/>
      <c r="G66" s="392"/>
      <c r="H66" s="392"/>
      <c r="I66" s="392"/>
      <c r="J66" s="392"/>
      <c r="K66" s="261"/>
    </row>
    <row r="67" spans="2:11" ht="15" customHeight="1">
      <c r="B67" s="260"/>
      <c r="C67" s="265"/>
      <c r="D67" s="392" t="s">
        <v>680</v>
      </c>
      <c r="E67" s="392"/>
      <c r="F67" s="392"/>
      <c r="G67" s="392"/>
      <c r="H67" s="392"/>
      <c r="I67" s="392"/>
      <c r="J67" s="392"/>
      <c r="K67" s="261"/>
    </row>
    <row r="68" spans="2:11" ht="15" customHeight="1">
      <c r="B68" s="260"/>
      <c r="C68" s="265"/>
      <c r="D68" s="392" t="s">
        <v>681</v>
      </c>
      <c r="E68" s="392"/>
      <c r="F68" s="392"/>
      <c r="G68" s="392"/>
      <c r="H68" s="392"/>
      <c r="I68" s="392"/>
      <c r="J68" s="392"/>
      <c r="K68" s="261"/>
    </row>
    <row r="69" spans="2:11" ht="12.75" customHeight="1">
      <c r="B69" s="269"/>
      <c r="C69" s="270"/>
      <c r="D69" s="270"/>
      <c r="E69" s="270"/>
      <c r="F69" s="270"/>
      <c r="G69" s="270"/>
      <c r="H69" s="270"/>
      <c r="I69" s="270"/>
      <c r="J69" s="270"/>
      <c r="K69" s="271"/>
    </row>
    <row r="70" spans="2:11" ht="18.75" customHeight="1">
      <c r="B70" s="272"/>
      <c r="C70" s="272"/>
      <c r="D70" s="272"/>
      <c r="E70" s="272"/>
      <c r="F70" s="272"/>
      <c r="G70" s="272"/>
      <c r="H70" s="272"/>
      <c r="I70" s="272"/>
      <c r="J70" s="272"/>
      <c r="K70" s="273"/>
    </row>
    <row r="71" spans="2:11" ht="18.75" customHeight="1">
      <c r="B71" s="273"/>
      <c r="C71" s="273"/>
      <c r="D71" s="273"/>
      <c r="E71" s="273"/>
      <c r="F71" s="273"/>
      <c r="G71" s="273"/>
      <c r="H71" s="273"/>
      <c r="I71" s="273"/>
      <c r="J71" s="273"/>
      <c r="K71" s="273"/>
    </row>
    <row r="72" spans="2:11" ht="7.5" customHeight="1">
      <c r="B72" s="274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ht="45" customHeight="1">
      <c r="B73" s="277"/>
      <c r="C73" s="390" t="s">
        <v>99</v>
      </c>
      <c r="D73" s="390"/>
      <c r="E73" s="390"/>
      <c r="F73" s="390"/>
      <c r="G73" s="390"/>
      <c r="H73" s="390"/>
      <c r="I73" s="390"/>
      <c r="J73" s="390"/>
      <c r="K73" s="278"/>
    </row>
    <row r="74" spans="2:11" ht="17.25" customHeight="1">
      <c r="B74" s="277"/>
      <c r="C74" s="279" t="s">
        <v>682</v>
      </c>
      <c r="D74" s="279"/>
      <c r="E74" s="279"/>
      <c r="F74" s="279" t="s">
        <v>683</v>
      </c>
      <c r="G74" s="280"/>
      <c r="H74" s="279" t="s">
        <v>115</v>
      </c>
      <c r="I74" s="279" t="s">
        <v>55</v>
      </c>
      <c r="J74" s="279" t="s">
        <v>684</v>
      </c>
      <c r="K74" s="278"/>
    </row>
    <row r="75" spans="2:11" ht="17.25" customHeight="1">
      <c r="B75" s="277"/>
      <c r="C75" s="281" t="s">
        <v>685</v>
      </c>
      <c r="D75" s="281"/>
      <c r="E75" s="281"/>
      <c r="F75" s="282" t="s">
        <v>686</v>
      </c>
      <c r="G75" s="283"/>
      <c r="H75" s="281"/>
      <c r="I75" s="281"/>
      <c r="J75" s="281" t="s">
        <v>687</v>
      </c>
      <c r="K75" s="278"/>
    </row>
    <row r="76" spans="2:11" ht="5.25" customHeight="1">
      <c r="B76" s="277"/>
      <c r="C76" s="284"/>
      <c r="D76" s="284"/>
      <c r="E76" s="284"/>
      <c r="F76" s="284"/>
      <c r="G76" s="285"/>
      <c r="H76" s="284"/>
      <c r="I76" s="284"/>
      <c r="J76" s="284"/>
      <c r="K76" s="278"/>
    </row>
    <row r="77" spans="2:11" ht="15" customHeight="1">
      <c r="B77" s="277"/>
      <c r="C77" s="267" t="s">
        <v>51</v>
      </c>
      <c r="D77" s="284"/>
      <c r="E77" s="284"/>
      <c r="F77" s="286" t="s">
        <v>688</v>
      </c>
      <c r="G77" s="285"/>
      <c r="H77" s="267" t="s">
        <v>689</v>
      </c>
      <c r="I77" s="267" t="s">
        <v>690</v>
      </c>
      <c r="J77" s="267">
        <v>20</v>
      </c>
      <c r="K77" s="278"/>
    </row>
    <row r="78" spans="2:11" ht="15" customHeight="1">
      <c r="B78" s="277"/>
      <c r="C78" s="267" t="s">
        <v>691</v>
      </c>
      <c r="D78" s="267"/>
      <c r="E78" s="267"/>
      <c r="F78" s="286" t="s">
        <v>688</v>
      </c>
      <c r="G78" s="285"/>
      <c r="H78" s="267" t="s">
        <v>692</v>
      </c>
      <c r="I78" s="267" t="s">
        <v>690</v>
      </c>
      <c r="J78" s="267">
        <v>120</v>
      </c>
      <c r="K78" s="278"/>
    </row>
    <row r="79" spans="2:11" ht="15" customHeight="1">
      <c r="B79" s="287"/>
      <c r="C79" s="267" t="s">
        <v>693</v>
      </c>
      <c r="D79" s="267"/>
      <c r="E79" s="267"/>
      <c r="F79" s="286" t="s">
        <v>694</v>
      </c>
      <c r="G79" s="285"/>
      <c r="H79" s="267" t="s">
        <v>695</v>
      </c>
      <c r="I79" s="267" t="s">
        <v>690</v>
      </c>
      <c r="J79" s="267">
        <v>50</v>
      </c>
      <c r="K79" s="278"/>
    </row>
    <row r="80" spans="2:11" ht="15" customHeight="1">
      <c r="B80" s="287"/>
      <c r="C80" s="267" t="s">
        <v>696</v>
      </c>
      <c r="D80" s="267"/>
      <c r="E80" s="267"/>
      <c r="F80" s="286" t="s">
        <v>688</v>
      </c>
      <c r="G80" s="285"/>
      <c r="H80" s="267" t="s">
        <v>697</v>
      </c>
      <c r="I80" s="267" t="s">
        <v>698</v>
      </c>
      <c r="J80" s="267"/>
      <c r="K80" s="278"/>
    </row>
    <row r="81" spans="2:11" ht="15" customHeight="1">
      <c r="B81" s="287"/>
      <c r="C81" s="288" t="s">
        <v>699</v>
      </c>
      <c r="D81" s="288"/>
      <c r="E81" s="288"/>
      <c r="F81" s="289" t="s">
        <v>694</v>
      </c>
      <c r="G81" s="288"/>
      <c r="H81" s="288" t="s">
        <v>700</v>
      </c>
      <c r="I81" s="288" t="s">
        <v>690</v>
      </c>
      <c r="J81" s="288">
        <v>15</v>
      </c>
      <c r="K81" s="278"/>
    </row>
    <row r="82" spans="2:11" ht="15" customHeight="1">
      <c r="B82" s="287"/>
      <c r="C82" s="288" t="s">
        <v>701</v>
      </c>
      <c r="D82" s="288"/>
      <c r="E82" s="288"/>
      <c r="F82" s="289" t="s">
        <v>694</v>
      </c>
      <c r="G82" s="288"/>
      <c r="H82" s="288" t="s">
        <v>702</v>
      </c>
      <c r="I82" s="288" t="s">
        <v>690</v>
      </c>
      <c r="J82" s="288">
        <v>15</v>
      </c>
      <c r="K82" s="278"/>
    </row>
    <row r="83" spans="2:11" ht="15" customHeight="1">
      <c r="B83" s="287"/>
      <c r="C83" s="288" t="s">
        <v>703</v>
      </c>
      <c r="D83" s="288"/>
      <c r="E83" s="288"/>
      <c r="F83" s="289" t="s">
        <v>694</v>
      </c>
      <c r="G83" s="288"/>
      <c r="H83" s="288" t="s">
        <v>704</v>
      </c>
      <c r="I83" s="288" t="s">
        <v>690</v>
      </c>
      <c r="J83" s="288">
        <v>20</v>
      </c>
      <c r="K83" s="278"/>
    </row>
    <row r="84" spans="2:11" ht="15" customHeight="1">
      <c r="B84" s="287"/>
      <c r="C84" s="288" t="s">
        <v>705</v>
      </c>
      <c r="D84" s="288"/>
      <c r="E84" s="288"/>
      <c r="F84" s="289" t="s">
        <v>694</v>
      </c>
      <c r="G84" s="288"/>
      <c r="H84" s="288" t="s">
        <v>706</v>
      </c>
      <c r="I84" s="288" t="s">
        <v>690</v>
      </c>
      <c r="J84" s="288">
        <v>20</v>
      </c>
      <c r="K84" s="278"/>
    </row>
    <row r="85" spans="2:11" ht="15" customHeight="1">
      <c r="B85" s="287"/>
      <c r="C85" s="267" t="s">
        <v>707</v>
      </c>
      <c r="D85" s="267"/>
      <c r="E85" s="267"/>
      <c r="F85" s="286" t="s">
        <v>694</v>
      </c>
      <c r="G85" s="285"/>
      <c r="H85" s="267" t="s">
        <v>708</v>
      </c>
      <c r="I85" s="267" t="s">
        <v>690</v>
      </c>
      <c r="J85" s="267">
        <v>50</v>
      </c>
      <c r="K85" s="278"/>
    </row>
    <row r="86" spans="2:11" ht="15" customHeight="1">
      <c r="B86" s="287"/>
      <c r="C86" s="267" t="s">
        <v>709</v>
      </c>
      <c r="D86" s="267"/>
      <c r="E86" s="267"/>
      <c r="F86" s="286" t="s">
        <v>694</v>
      </c>
      <c r="G86" s="285"/>
      <c r="H86" s="267" t="s">
        <v>710</v>
      </c>
      <c r="I86" s="267" t="s">
        <v>690</v>
      </c>
      <c r="J86" s="267">
        <v>20</v>
      </c>
      <c r="K86" s="278"/>
    </row>
    <row r="87" spans="2:11" ht="15" customHeight="1">
      <c r="B87" s="287"/>
      <c r="C87" s="267" t="s">
        <v>711</v>
      </c>
      <c r="D87" s="267"/>
      <c r="E87" s="267"/>
      <c r="F87" s="286" t="s">
        <v>694</v>
      </c>
      <c r="G87" s="285"/>
      <c r="H87" s="267" t="s">
        <v>712</v>
      </c>
      <c r="I87" s="267" t="s">
        <v>690</v>
      </c>
      <c r="J87" s="267">
        <v>20</v>
      </c>
      <c r="K87" s="278"/>
    </row>
    <row r="88" spans="2:11" ht="15" customHeight="1">
      <c r="B88" s="287"/>
      <c r="C88" s="267" t="s">
        <v>713</v>
      </c>
      <c r="D88" s="267"/>
      <c r="E88" s="267"/>
      <c r="F88" s="286" t="s">
        <v>694</v>
      </c>
      <c r="G88" s="285"/>
      <c r="H88" s="267" t="s">
        <v>714</v>
      </c>
      <c r="I88" s="267" t="s">
        <v>690</v>
      </c>
      <c r="J88" s="267">
        <v>50</v>
      </c>
      <c r="K88" s="278"/>
    </row>
    <row r="89" spans="2:11" ht="15" customHeight="1">
      <c r="B89" s="287"/>
      <c r="C89" s="267" t="s">
        <v>715</v>
      </c>
      <c r="D89" s="267"/>
      <c r="E89" s="267"/>
      <c r="F89" s="286" t="s">
        <v>694</v>
      </c>
      <c r="G89" s="285"/>
      <c r="H89" s="267" t="s">
        <v>715</v>
      </c>
      <c r="I89" s="267" t="s">
        <v>690</v>
      </c>
      <c r="J89" s="267">
        <v>50</v>
      </c>
      <c r="K89" s="278"/>
    </row>
    <row r="90" spans="2:11" ht="15" customHeight="1">
      <c r="B90" s="287"/>
      <c r="C90" s="267" t="s">
        <v>120</v>
      </c>
      <c r="D90" s="267"/>
      <c r="E90" s="267"/>
      <c r="F90" s="286" t="s">
        <v>694</v>
      </c>
      <c r="G90" s="285"/>
      <c r="H90" s="267" t="s">
        <v>716</v>
      </c>
      <c r="I90" s="267" t="s">
        <v>690</v>
      </c>
      <c r="J90" s="267">
        <v>255</v>
      </c>
      <c r="K90" s="278"/>
    </row>
    <row r="91" spans="2:11" ht="15" customHeight="1">
      <c r="B91" s="287"/>
      <c r="C91" s="267" t="s">
        <v>717</v>
      </c>
      <c r="D91" s="267"/>
      <c r="E91" s="267"/>
      <c r="F91" s="286" t="s">
        <v>688</v>
      </c>
      <c r="G91" s="285"/>
      <c r="H91" s="267" t="s">
        <v>718</v>
      </c>
      <c r="I91" s="267" t="s">
        <v>719</v>
      </c>
      <c r="J91" s="267"/>
      <c r="K91" s="278"/>
    </row>
    <row r="92" spans="2:11" ht="15" customHeight="1">
      <c r="B92" s="287"/>
      <c r="C92" s="267" t="s">
        <v>720</v>
      </c>
      <c r="D92" s="267"/>
      <c r="E92" s="267"/>
      <c r="F92" s="286" t="s">
        <v>688</v>
      </c>
      <c r="G92" s="285"/>
      <c r="H92" s="267" t="s">
        <v>721</v>
      </c>
      <c r="I92" s="267" t="s">
        <v>722</v>
      </c>
      <c r="J92" s="267"/>
      <c r="K92" s="278"/>
    </row>
    <row r="93" spans="2:11" ht="15" customHeight="1">
      <c r="B93" s="287"/>
      <c r="C93" s="267" t="s">
        <v>723</v>
      </c>
      <c r="D93" s="267"/>
      <c r="E93" s="267"/>
      <c r="F93" s="286" t="s">
        <v>688</v>
      </c>
      <c r="G93" s="285"/>
      <c r="H93" s="267" t="s">
        <v>723</v>
      </c>
      <c r="I93" s="267" t="s">
        <v>722</v>
      </c>
      <c r="J93" s="267"/>
      <c r="K93" s="278"/>
    </row>
    <row r="94" spans="2:11" ht="15" customHeight="1">
      <c r="B94" s="287"/>
      <c r="C94" s="267" t="s">
        <v>36</v>
      </c>
      <c r="D94" s="267"/>
      <c r="E94" s="267"/>
      <c r="F94" s="286" t="s">
        <v>688</v>
      </c>
      <c r="G94" s="285"/>
      <c r="H94" s="267" t="s">
        <v>724</v>
      </c>
      <c r="I94" s="267" t="s">
        <v>722</v>
      </c>
      <c r="J94" s="267"/>
      <c r="K94" s="278"/>
    </row>
    <row r="95" spans="2:11" ht="15" customHeight="1">
      <c r="B95" s="287"/>
      <c r="C95" s="267" t="s">
        <v>46</v>
      </c>
      <c r="D95" s="267"/>
      <c r="E95" s="267"/>
      <c r="F95" s="286" t="s">
        <v>688</v>
      </c>
      <c r="G95" s="285"/>
      <c r="H95" s="267" t="s">
        <v>725</v>
      </c>
      <c r="I95" s="267" t="s">
        <v>722</v>
      </c>
      <c r="J95" s="267"/>
      <c r="K95" s="278"/>
    </row>
    <row r="96" spans="2:11" ht="15" customHeight="1">
      <c r="B96" s="290"/>
      <c r="C96" s="291"/>
      <c r="D96" s="291"/>
      <c r="E96" s="291"/>
      <c r="F96" s="291"/>
      <c r="G96" s="291"/>
      <c r="H96" s="291"/>
      <c r="I96" s="291"/>
      <c r="J96" s="291"/>
      <c r="K96" s="292"/>
    </row>
    <row r="97" spans="2:11" ht="18.75" customHeight="1">
      <c r="B97" s="293"/>
      <c r="C97" s="294"/>
      <c r="D97" s="294"/>
      <c r="E97" s="294"/>
      <c r="F97" s="294"/>
      <c r="G97" s="294"/>
      <c r="H97" s="294"/>
      <c r="I97" s="294"/>
      <c r="J97" s="294"/>
      <c r="K97" s="293"/>
    </row>
    <row r="98" spans="2:11" ht="18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</row>
    <row r="99" spans="2:11" ht="7.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6"/>
    </row>
    <row r="100" spans="2:11" ht="45" customHeight="1">
      <c r="B100" s="277"/>
      <c r="C100" s="390" t="s">
        <v>726</v>
      </c>
      <c r="D100" s="390"/>
      <c r="E100" s="390"/>
      <c r="F100" s="390"/>
      <c r="G100" s="390"/>
      <c r="H100" s="390"/>
      <c r="I100" s="390"/>
      <c r="J100" s="390"/>
      <c r="K100" s="278"/>
    </row>
    <row r="101" spans="2:11" ht="17.25" customHeight="1">
      <c r="B101" s="277"/>
      <c r="C101" s="279" t="s">
        <v>682</v>
      </c>
      <c r="D101" s="279"/>
      <c r="E101" s="279"/>
      <c r="F101" s="279" t="s">
        <v>683</v>
      </c>
      <c r="G101" s="280"/>
      <c r="H101" s="279" t="s">
        <v>115</v>
      </c>
      <c r="I101" s="279" t="s">
        <v>55</v>
      </c>
      <c r="J101" s="279" t="s">
        <v>684</v>
      </c>
      <c r="K101" s="278"/>
    </row>
    <row r="102" spans="2:11" ht="17.25" customHeight="1">
      <c r="B102" s="277"/>
      <c r="C102" s="281" t="s">
        <v>685</v>
      </c>
      <c r="D102" s="281"/>
      <c r="E102" s="281"/>
      <c r="F102" s="282" t="s">
        <v>686</v>
      </c>
      <c r="G102" s="283"/>
      <c r="H102" s="281"/>
      <c r="I102" s="281"/>
      <c r="J102" s="281" t="s">
        <v>687</v>
      </c>
      <c r="K102" s="278"/>
    </row>
    <row r="103" spans="2:11" ht="5.25" customHeight="1">
      <c r="B103" s="277"/>
      <c r="C103" s="279"/>
      <c r="D103" s="279"/>
      <c r="E103" s="279"/>
      <c r="F103" s="279"/>
      <c r="G103" s="295"/>
      <c r="H103" s="279"/>
      <c r="I103" s="279"/>
      <c r="J103" s="279"/>
      <c r="K103" s="278"/>
    </row>
    <row r="104" spans="2:11" ht="15" customHeight="1">
      <c r="B104" s="277"/>
      <c r="C104" s="267" t="s">
        <v>51</v>
      </c>
      <c r="D104" s="284"/>
      <c r="E104" s="284"/>
      <c r="F104" s="286" t="s">
        <v>688</v>
      </c>
      <c r="G104" s="295"/>
      <c r="H104" s="267" t="s">
        <v>727</v>
      </c>
      <c r="I104" s="267" t="s">
        <v>690</v>
      </c>
      <c r="J104" s="267">
        <v>20</v>
      </c>
      <c r="K104" s="278"/>
    </row>
    <row r="105" spans="2:11" ht="15" customHeight="1">
      <c r="B105" s="277"/>
      <c r="C105" s="267" t="s">
        <v>691</v>
      </c>
      <c r="D105" s="267"/>
      <c r="E105" s="267"/>
      <c r="F105" s="286" t="s">
        <v>688</v>
      </c>
      <c r="G105" s="267"/>
      <c r="H105" s="267" t="s">
        <v>727</v>
      </c>
      <c r="I105" s="267" t="s">
        <v>690</v>
      </c>
      <c r="J105" s="267">
        <v>120</v>
      </c>
      <c r="K105" s="278"/>
    </row>
    <row r="106" spans="2:11" ht="15" customHeight="1">
      <c r="B106" s="287"/>
      <c r="C106" s="267" t="s">
        <v>693</v>
      </c>
      <c r="D106" s="267"/>
      <c r="E106" s="267"/>
      <c r="F106" s="286" t="s">
        <v>694</v>
      </c>
      <c r="G106" s="267"/>
      <c r="H106" s="267" t="s">
        <v>727</v>
      </c>
      <c r="I106" s="267" t="s">
        <v>690</v>
      </c>
      <c r="J106" s="267">
        <v>50</v>
      </c>
      <c r="K106" s="278"/>
    </row>
    <row r="107" spans="2:11" ht="15" customHeight="1">
      <c r="B107" s="287"/>
      <c r="C107" s="267" t="s">
        <v>696</v>
      </c>
      <c r="D107" s="267"/>
      <c r="E107" s="267"/>
      <c r="F107" s="286" t="s">
        <v>688</v>
      </c>
      <c r="G107" s="267"/>
      <c r="H107" s="267" t="s">
        <v>727</v>
      </c>
      <c r="I107" s="267" t="s">
        <v>698</v>
      </c>
      <c r="J107" s="267"/>
      <c r="K107" s="278"/>
    </row>
    <row r="108" spans="2:11" ht="15" customHeight="1">
      <c r="B108" s="287"/>
      <c r="C108" s="267" t="s">
        <v>707</v>
      </c>
      <c r="D108" s="267"/>
      <c r="E108" s="267"/>
      <c r="F108" s="286" t="s">
        <v>694</v>
      </c>
      <c r="G108" s="267"/>
      <c r="H108" s="267" t="s">
        <v>727</v>
      </c>
      <c r="I108" s="267" t="s">
        <v>690</v>
      </c>
      <c r="J108" s="267">
        <v>50</v>
      </c>
      <c r="K108" s="278"/>
    </row>
    <row r="109" spans="2:11" ht="15" customHeight="1">
      <c r="B109" s="287"/>
      <c r="C109" s="267" t="s">
        <v>715</v>
      </c>
      <c r="D109" s="267"/>
      <c r="E109" s="267"/>
      <c r="F109" s="286" t="s">
        <v>694</v>
      </c>
      <c r="G109" s="267"/>
      <c r="H109" s="267" t="s">
        <v>727</v>
      </c>
      <c r="I109" s="267" t="s">
        <v>690</v>
      </c>
      <c r="J109" s="267">
        <v>50</v>
      </c>
      <c r="K109" s="278"/>
    </row>
    <row r="110" spans="2:11" ht="15" customHeight="1">
      <c r="B110" s="287"/>
      <c r="C110" s="267" t="s">
        <v>713</v>
      </c>
      <c r="D110" s="267"/>
      <c r="E110" s="267"/>
      <c r="F110" s="286" t="s">
        <v>694</v>
      </c>
      <c r="G110" s="267"/>
      <c r="H110" s="267" t="s">
        <v>727</v>
      </c>
      <c r="I110" s="267" t="s">
        <v>690</v>
      </c>
      <c r="J110" s="267">
        <v>50</v>
      </c>
      <c r="K110" s="278"/>
    </row>
    <row r="111" spans="2:11" ht="15" customHeight="1">
      <c r="B111" s="287"/>
      <c r="C111" s="267" t="s">
        <v>51</v>
      </c>
      <c r="D111" s="267"/>
      <c r="E111" s="267"/>
      <c r="F111" s="286" t="s">
        <v>688</v>
      </c>
      <c r="G111" s="267"/>
      <c r="H111" s="267" t="s">
        <v>728</v>
      </c>
      <c r="I111" s="267" t="s">
        <v>690</v>
      </c>
      <c r="J111" s="267">
        <v>20</v>
      </c>
      <c r="K111" s="278"/>
    </row>
    <row r="112" spans="2:11" ht="15" customHeight="1">
      <c r="B112" s="287"/>
      <c r="C112" s="267" t="s">
        <v>729</v>
      </c>
      <c r="D112" s="267"/>
      <c r="E112" s="267"/>
      <c r="F112" s="286" t="s">
        <v>688</v>
      </c>
      <c r="G112" s="267"/>
      <c r="H112" s="267" t="s">
        <v>730</v>
      </c>
      <c r="I112" s="267" t="s">
        <v>690</v>
      </c>
      <c r="J112" s="267">
        <v>120</v>
      </c>
      <c r="K112" s="278"/>
    </row>
    <row r="113" spans="2:11" ht="15" customHeight="1">
      <c r="B113" s="287"/>
      <c r="C113" s="267" t="s">
        <v>36</v>
      </c>
      <c r="D113" s="267"/>
      <c r="E113" s="267"/>
      <c r="F113" s="286" t="s">
        <v>688</v>
      </c>
      <c r="G113" s="267"/>
      <c r="H113" s="267" t="s">
        <v>731</v>
      </c>
      <c r="I113" s="267" t="s">
        <v>722</v>
      </c>
      <c r="J113" s="267"/>
      <c r="K113" s="278"/>
    </row>
    <row r="114" spans="2:11" ht="15" customHeight="1">
      <c r="B114" s="287"/>
      <c r="C114" s="267" t="s">
        <v>46</v>
      </c>
      <c r="D114" s="267"/>
      <c r="E114" s="267"/>
      <c r="F114" s="286" t="s">
        <v>688</v>
      </c>
      <c r="G114" s="267"/>
      <c r="H114" s="267" t="s">
        <v>732</v>
      </c>
      <c r="I114" s="267" t="s">
        <v>722</v>
      </c>
      <c r="J114" s="267"/>
      <c r="K114" s="278"/>
    </row>
    <row r="115" spans="2:11" ht="15" customHeight="1">
      <c r="B115" s="287"/>
      <c r="C115" s="267" t="s">
        <v>55</v>
      </c>
      <c r="D115" s="267"/>
      <c r="E115" s="267"/>
      <c r="F115" s="286" t="s">
        <v>688</v>
      </c>
      <c r="G115" s="267"/>
      <c r="H115" s="267" t="s">
        <v>733</v>
      </c>
      <c r="I115" s="267" t="s">
        <v>734</v>
      </c>
      <c r="J115" s="267"/>
      <c r="K115" s="278"/>
    </row>
    <row r="116" spans="2:11" ht="15" customHeight="1">
      <c r="B116" s="290"/>
      <c r="C116" s="296"/>
      <c r="D116" s="296"/>
      <c r="E116" s="296"/>
      <c r="F116" s="296"/>
      <c r="G116" s="296"/>
      <c r="H116" s="296"/>
      <c r="I116" s="296"/>
      <c r="J116" s="296"/>
      <c r="K116" s="292"/>
    </row>
    <row r="117" spans="2:11" ht="18.75" customHeight="1">
      <c r="B117" s="297"/>
      <c r="C117" s="263"/>
      <c r="D117" s="263"/>
      <c r="E117" s="263"/>
      <c r="F117" s="298"/>
      <c r="G117" s="263"/>
      <c r="H117" s="263"/>
      <c r="I117" s="263"/>
      <c r="J117" s="263"/>
      <c r="K117" s="297"/>
    </row>
    <row r="118" spans="2:11" ht="18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</row>
    <row r="119" spans="2:11" ht="7.5" customHeight="1">
      <c r="B119" s="299"/>
      <c r="C119" s="300"/>
      <c r="D119" s="300"/>
      <c r="E119" s="300"/>
      <c r="F119" s="300"/>
      <c r="G119" s="300"/>
      <c r="H119" s="300"/>
      <c r="I119" s="300"/>
      <c r="J119" s="300"/>
      <c r="K119" s="301"/>
    </row>
    <row r="120" spans="2:11" ht="45" customHeight="1">
      <c r="B120" s="302"/>
      <c r="C120" s="389" t="s">
        <v>735</v>
      </c>
      <c r="D120" s="389"/>
      <c r="E120" s="389"/>
      <c r="F120" s="389"/>
      <c r="G120" s="389"/>
      <c r="H120" s="389"/>
      <c r="I120" s="389"/>
      <c r="J120" s="389"/>
      <c r="K120" s="303"/>
    </row>
    <row r="121" spans="2:11" ht="17.25" customHeight="1">
      <c r="B121" s="304"/>
      <c r="C121" s="279" t="s">
        <v>682</v>
      </c>
      <c r="D121" s="279"/>
      <c r="E121" s="279"/>
      <c r="F121" s="279" t="s">
        <v>683</v>
      </c>
      <c r="G121" s="280"/>
      <c r="H121" s="279" t="s">
        <v>115</v>
      </c>
      <c r="I121" s="279" t="s">
        <v>55</v>
      </c>
      <c r="J121" s="279" t="s">
        <v>684</v>
      </c>
      <c r="K121" s="305"/>
    </row>
    <row r="122" spans="2:11" ht="17.25" customHeight="1">
      <c r="B122" s="304"/>
      <c r="C122" s="281" t="s">
        <v>685</v>
      </c>
      <c r="D122" s="281"/>
      <c r="E122" s="281"/>
      <c r="F122" s="282" t="s">
        <v>686</v>
      </c>
      <c r="G122" s="283"/>
      <c r="H122" s="281"/>
      <c r="I122" s="281"/>
      <c r="J122" s="281" t="s">
        <v>687</v>
      </c>
      <c r="K122" s="305"/>
    </row>
    <row r="123" spans="2:11" ht="5.25" customHeight="1">
      <c r="B123" s="306"/>
      <c r="C123" s="284"/>
      <c r="D123" s="284"/>
      <c r="E123" s="284"/>
      <c r="F123" s="284"/>
      <c r="G123" s="267"/>
      <c r="H123" s="284"/>
      <c r="I123" s="284"/>
      <c r="J123" s="284"/>
      <c r="K123" s="307"/>
    </row>
    <row r="124" spans="2:11" ht="15" customHeight="1">
      <c r="B124" s="306"/>
      <c r="C124" s="267" t="s">
        <v>691</v>
      </c>
      <c r="D124" s="284"/>
      <c r="E124" s="284"/>
      <c r="F124" s="286" t="s">
        <v>688</v>
      </c>
      <c r="G124" s="267"/>
      <c r="H124" s="267" t="s">
        <v>727</v>
      </c>
      <c r="I124" s="267" t="s">
        <v>690</v>
      </c>
      <c r="J124" s="267">
        <v>120</v>
      </c>
      <c r="K124" s="308"/>
    </row>
    <row r="125" spans="2:11" ht="15" customHeight="1">
      <c r="B125" s="306"/>
      <c r="C125" s="267" t="s">
        <v>736</v>
      </c>
      <c r="D125" s="267"/>
      <c r="E125" s="267"/>
      <c r="F125" s="286" t="s">
        <v>688</v>
      </c>
      <c r="G125" s="267"/>
      <c r="H125" s="267" t="s">
        <v>737</v>
      </c>
      <c r="I125" s="267" t="s">
        <v>690</v>
      </c>
      <c r="J125" s="267" t="s">
        <v>738</v>
      </c>
      <c r="K125" s="308"/>
    </row>
    <row r="126" spans="2:11" ht="15" customHeight="1">
      <c r="B126" s="306"/>
      <c r="C126" s="267" t="s">
        <v>82</v>
      </c>
      <c r="D126" s="267"/>
      <c r="E126" s="267"/>
      <c r="F126" s="286" t="s">
        <v>688</v>
      </c>
      <c r="G126" s="267"/>
      <c r="H126" s="267" t="s">
        <v>739</v>
      </c>
      <c r="I126" s="267" t="s">
        <v>690</v>
      </c>
      <c r="J126" s="267" t="s">
        <v>738</v>
      </c>
      <c r="K126" s="308"/>
    </row>
    <row r="127" spans="2:11" ht="15" customHeight="1">
      <c r="B127" s="306"/>
      <c r="C127" s="267" t="s">
        <v>699</v>
      </c>
      <c r="D127" s="267"/>
      <c r="E127" s="267"/>
      <c r="F127" s="286" t="s">
        <v>694</v>
      </c>
      <c r="G127" s="267"/>
      <c r="H127" s="267" t="s">
        <v>700</v>
      </c>
      <c r="I127" s="267" t="s">
        <v>690</v>
      </c>
      <c r="J127" s="267">
        <v>15</v>
      </c>
      <c r="K127" s="308"/>
    </row>
    <row r="128" spans="2:11" ht="15" customHeight="1">
      <c r="B128" s="306"/>
      <c r="C128" s="288" t="s">
        <v>701</v>
      </c>
      <c r="D128" s="288"/>
      <c r="E128" s="288"/>
      <c r="F128" s="289" t="s">
        <v>694</v>
      </c>
      <c r="G128" s="288"/>
      <c r="H128" s="288" t="s">
        <v>702</v>
      </c>
      <c r="I128" s="288" t="s">
        <v>690</v>
      </c>
      <c r="J128" s="288">
        <v>15</v>
      </c>
      <c r="K128" s="308"/>
    </row>
    <row r="129" spans="2:11" ht="15" customHeight="1">
      <c r="B129" s="306"/>
      <c r="C129" s="288" t="s">
        <v>703</v>
      </c>
      <c r="D129" s="288"/>
      <c r="E129" s="288"/>
      <c r="F129" s="289" t="s">
        <v>694</v>
      </c>
      <c r="G129" s="288"/>
      <c r="H129" s="288" t="s">
        <v>704</v>
      </c>
      <c r="I129" s="288" t="s">
        <v>690</v>
      </c>
      <c r="J129" s="288">
        <v>20</v>
      </c>
      <c r="K129" s="308"/>
    </row>
    <row r="130" spans="2:11" ht="15" customHeight="1">
      <c r="B130" s="306"/>
      <c r="C130" s="288" t="s">
        <v>705</v>
      </c>
      <c r="D130" s="288"/>
      <c r="E130" s="288"/>
      <c r="F130" s="289" t="s">
        <v>694</v>
      </c>
      <c r="G130" s="288"/>
      <c r="H130" s="288" t="s">
        <v>706</v>
      </c>
      <c r="I130" s="288" t="s">
        <v>690</v>
      </c>
      <c r="J130" s="288">
        <v>20</v>
      </c>
      <c r="K130" s="308"/>
    </row>
    <row r="131" spans="2:11" ht="15" customHeight="1">
      <c r="B131" s="306"/>
      <c r="C131" s="267" t="s">
        <v>693</v>
      </c>
      <c r="D131" s="267"/>
      <c r="E131" s="267"/>
      <c r="F131" s="286" t="s">
        <v>694</v>
      </c>
      <c r="G131" s="267"/>
      <c r="H131" s="267" t="s">
        <v>727</v>
      </c>
      <c r="I131" s="267" t="s">
        <v>690</v>
      </c>
      <c r="J131" s="267">
        <v>50</v>
      </c>
      <c r="K131" s="308"/>
    </row>
    <row r="132" spans="2:11" ht="15" customHeight="1">
      <c r="B132" s="306"/>
      <c r="C132" s="267" t="s">
        <v>707</v>
      </c>
      <c r="D132" s="267"/>
      <c r="E132" s="267"/>
      <c r="F132" s="286" t="s">
        <v>694</v>
      </c>
      <c r="G132" s="267"/>
      <c r="H132" s="267" t="s">
        <v>727</v>
      </c>
      <c r="I132" s="267" t="s">
        <v>690</v>
      </c>
      <c r="J132" s="267">
        <v>50</v>
      </c>
      <c r="K132" s="308"/>
    </row>
    <row r="133" spans="2:11" ht="15" customHeight="1">
      <c r="B133" s="306"/>
      <c r="C133" s="267" t="s">
        <v>713</v>
      </c>
      <c r="D133" s="267"/>
      <c r="E133" s="267"/>
      <c r="F133" s="286" t="s">
        <v>694</v>
      </c>
      <c r="G133" s="267"/>
      <c r="H133" s="267" t="s">
        <v>727</v>
      </c>
      <c r="I133" s="267" t="s">
        <v>690</v>
      </c>
      <c r="J133" s="267">
        <v>50</v>
      </c>
      <c r="K133" s="308"/>
    </row>
    <row r="134" spans="2:11" ht="15" customHeight="1">
      <c r="B134" s="306"/>
      <c r="C134" s="267" t="s">
        <v>715</v>
      </c>
      <c r="D134" s="267"/>
      <c r="E134" s="267"/>
      <c r="F134" s="286" t="s">
        <v>694</v>
      </c>
      <c r="G134" s="267"/>
      <c r="H134" s="267" t="s">
        <v>727</v>
      </c>
      <c r="I134" s="267" t="s">
        <v>690</v>
      </c>
      <c r="J134" s="267">
        <v>50</v>
      </c>
      <c r="K134" s="308"/>
    </row>
    <row r="135" spans="2:11" ht="15" customHeight="1">
      <c r="B135" s="306"/>
      <c r="C135" s="267" t="s">
        <v>120</v>
      </c>
      <c r="D135" s="267"/>
      <c r="E135" s="267"/>
      <c r="F135" s="286" t="s">
        <v>694</v>
      </c>
      <c r="G135" s="267"/>
      <c r="H135" s="267" t="s">
        <v>740</v>
      </c>
      <c r="I135" s="267" t="s">
        <v>690</v>
      </c>
      <c r="J135" s="267">
        <v>255</v>
      </c>
      <c r="K135" s="308"/>
    </row>
    <row r="136" spans="2:11" ht="15" customHeight="1">
      <c r="B136" s="306"/>
      <c r="C136" s="267" t="s">
        <v>717</v>
      </c>
      <c r="D136" s="267"/>
      <c r="E136" s="267"/>
      <c r="F136" s="286" t="s">
        <v>688</v>
      </c>
      <c r="G136" s="267"/>
      <c r="H136" s="267" t="s">
        <v>741</v>
      </c>
      <c r="I136" s="267" t="s">
        <v>719</v>
      </c>
      <c r="J136" s="267"/>
      <c r="K136" s="308"/>
    </row>
    <row r="137" spans="2:11" ht="15" customHeight="1">
      <c r="B137" s="306"/>
      <c r="C137" s="267" t="s">
        <v>720</v>
      </c>
      <c r="D137" s="267"/>
      <c r="E137" s="267"/>
      <c r="F137" s="286" t="s">
        <v>688</v>
      </c>
      <c r="G137" s="267"/>
      <c r="H137" s="267" t="s">
        <v>742</v>
      </c>
      <c r="I137" s="267" t="s">
        <v>722</v>
      </c>
      <c r="J137" s="267"/>
      <c r="K137" s="308"/>
    </row>
    <row r="138" spans="2:11" ht="15" customHeight="1">
      <c r="B138" s="306"/>
      <c r="C138" s="267" t="s">
        <v>723</v>
      </c>
      <c r="D138" s="267"/>
      <c r="E138" s="267"/>
      <c r="F138" s="286" t="s">
        <v>688</v>
      </c>
      <c r="G138" s="267"/>
      <c r="H138" s="267" t="s">
        <v>723</v>
      </c>
      <c r="I138" s="267" t="s">
        <v>722</v>
      </c>
      <c r="J138" s="267"/>
      <c r="K138" s="308"/>
    </row>
    <row r="139" spans="2:11" ht="15" customHeight="1">
      <c r="B139" s="306"/>
      <c r="C139" s="267" t="s">
        <v>36</v>
      </c>
      <c r="D139" s="267"/>
      <c r="E139" s="267"/>
      <c r="F139" s="286" t="s">
        <v>688</v>
      </c>
      <c r="G139" s="267"/>
      <c r="H139" s="267" t="s">
        <v>743</v>
      </c>
      <c r="I139" s="267" t="s">
        <v>722</v>
      </c>
      <c r="J139" s="267"/>
      <c r="K139" s="308"/>
    </row>
    <row r="140" spans="2:11" ht="15" customHeight="1">
      <c r="B140" s="306"/>
      <c r="C140" s="267" t="s">
        <v>744</v>
      </c>
      <c r="D140" s="267"/>
      <c r="E140" s="267"/>
      <c r="F140" s="286" t="s">
        <v>688</v>
      </c>
      <c r="G140" s="267"/>
      <c r="H140" s="267" t="s">
        <v>745</v>
      </c>
      <c r="I140" s="267" t="s">
        <v>722</v>
      </c>
      <c r="J140" s="267"/>
      <c r="K140" s="308"/>
    </row>
    <row r="141" spans="2:11" ht="15" customHeight="1">
      <c r="B141" s="309"/>
      <c r="C141" s="310"/>
      <c r="D141" s="310"/>
      <c r="E141" s="310"/>
      <c r="F141" s="310"/>
      <c r="G141" s="310"/>
      <c r="H141" s="310"/>
      <c r="I141" s="310"/>
      <c r="J141" s="310"/>
      <c r="K141" s="311"/>
    </row>
    <row r="142" spans="2:11" ht="18.75" customHeight="1">
      <c r="B142" s="263"/>
      <c r="C142" s="263"/>
      <c r="D142" s="263"/>
      <c r="E142" s="263"/>
      <c r="F142" s="298"/>
      <c r="G142" s="263"/>
      <c r="H142" s="263"/>
      <c r="I142" s="263"/>
      <c r="J142" s="263"/>
      <c r="K142" s="263"/>
    </row>
    <row r="143" spans="2:11" ht="18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</row>
    <row r="144" spans="2:11" ht="7.5" customHeight="1">
      <c r="B144" s="274"/>
      <c r="C144" s="275"/>
      <c r="D144" s="275"/>
      <c r="E144" s="275"/>
      <c r="F144" s="275"/>
      <c r="G144" s="275"/>
      <c r="H144" s="275"/>
      <c r="I144" s="275"/>
      <c r="J144" s="275"/>
      <c r="K144" s="276"/>
    </row>
    <row r="145" spans="2:11" ht="45" customHeight="1">
      <c r="B145" s="277"/>
      <c r="C145" s="390" t="s">
        <v>746</v>
      </c>
      <c r="D145" s="390"/>
      <c r="E145" s="390"/>
      <c r="F145" s="390"/>
      <c r="G145" s="390"/>
      <c r="H145" s="390"/>
      <c r="I145" s="390"/>
      <c r="J145" s="390"/>
      <c r="K145" s="278"/>
    </row>
    <row r="146" spans="2:11" ht="17.25" customHeight="1">
      <c r="B146" s="277"/>
      <c r="C146" s="279" t="s">
        <v>682</v>
      </c>
      <c r="D146" s="279"/>
      <c r="E146" s="279"/>
      <c r="F146" s="279" t="s">
        <v>683</v>
      </c>
      <c r="G146" s="280"/>
      <c r="H146" s="279" t="s">
        <v>115</v>
      </c>
      <c r="I146" s="279" t="s">
        <v>55</v>
      </c>
      <c r="J146" s="279" t="s">
        <v>684</v>
      </c>
      <c r="K146" s="278"/>
    </row>
    <row r="147" spans="2:11" ht="17.25" customHeight="1">
      <c r="B147" s="277"/>
      <c r="C147" s="281" t="s">
        <v>685</v>
      </c>
      <c r="D147" s="281"/>
      <c r="E147" s="281"/>
      <c r="F147" s="282" t="s">
        <v>686</v>
      </c>
      <c r="G147" s="283"/>
      <c r="H147" s="281"/>
      <c r="I147" s="281"/>
      <c r="J147" s="281" t="s">
        <v>687</v>
      </c>
      <c r="K147" s="278"/>
    </row>
    <row r="148" spans="2:11" ht="5.25" customHeight="1">
      <c r="B148" s="287"/>
      <c r="C148" s="284"/>
      <c r="D148" s="284"/>
      <c r="E148" s="284"/>
      <c r="F148" s="284"/>
      <c r="G148" s="285"/>
      <c r="H148" s="284"/>
      <c r="I148" s="284"/>
      <c r="J148" s="284"/>
      <c r="K148" s="308"/>
    </row>
    <row r="149" spans="2:11" ht="15" customHeight="1">
      <c r="B149" s="287"/>
      <c r="C149" s="312" t="s">
        <v>691</v>
      </c>
      <c r="D149" s="267"/>
      <c r="E149" s="267"/>
      <c r="F149" s="313" t="s">
        <v>688</v>
      </c>
      <c r="G149" s="267"/>
      <c r="H149" s="312" t="s">
        <v>727</v>
      </c>
      <c r="I149" s="312" t="s">
        <v>690</v>
      </c>
      <c r="J149" s="312">
        <v>120</v>
      </c>
      <c r="K149" s="308"/>
    </row>
    <row r="150" spans="2:11" ht="15" customHeight="1">
      <c r="B150" s="287"/>
      <c r="C150" s="312" t="s">
        <v>736</v>
      </c>
      <c r="D150" s="267"/>
      <c r="E150" s="267"/>
      <c r="F150" s="313" t="s">
        <v>688</v>
      </c>
      <c r="G150" s="267"/>
      <c r="H150" s="312" t="s">
        <v>747</v>
      </c>
      <c r="I150" s="312" t="s">
        <v>690</v>
      </c>
      <c r="J150" s="312" t="s">
        <v>738</v>
      </c>
      <c r="K150" s="308"/>
    </row>
    <row r="151" spans="2:11" ht="15" customHeight="1">
      <c r="B151" s="287"/>
      <c r="C151" s="312" t="s">
        <v>82</v>
      </c>
      <c r="D151" s="267"/>
      <c r="E151" s="267"/>
      <c r="F151" s="313" t="s">
        <v>688</v>
      </c>
      <c r="G151" s="267"/>
      <c r="H151" s="312" t="s">
        <v>748</v>
      </c>
      <c r="I151" s="312" t="s">
        <v>690</v>
      </c>
      <c r="J151" s="312" t="s">
        <v>738</v>
      </c>
      <c r="K151" s="308"/>
    </row>
    <row r="152" spans="2:11" ht="15" customHeight="1">
      <c r="B152" s="287"/>
      <c r="C152" s="312" t="s">
        <v>693</v>
      </c>
      <c r="D152" s="267"/>
      <c r="E152" s="267"/>
      <c r="F152" s="313" t="s">
        <v>694</v>
      </c>
      <c r="G152" s="267"/>
      <c r="H152" s="312" t="s">
        <v>727</v>
      </c>
      <c r="I152" s="312" t="s">
        <v>690</v>
      </c>
      <c r="J152" s="312">
        <v>50</v>
      </c>
      <c r="K152" s="308"/>
    </row>
    <row r="153" spans="2:11" ht="15" customHeight="1">
      <c r="B153" s="287"/>
      <c r="C153" s="312" t="s">
        <v>696</v>
      </c>
      <c r="D153" s="267"/>
      <c r="E153" s="267"/>
      <c r="F153" s="313" t="s">
        <v>688</v>
      </c>
      <c r="G153" s="267"/>
      <c r="H153" s="312" t="s">
        <v>727</v>
      </c>
      <c r="I153" s="312" t="s">
        <v>698</v>
      </c>
      <c r="J153" s="312"/>
      <c r="K153" s="308"/>
    </row>
    <row r="154" spans="2:11" ht="15" customHeight="1">
      <c r="B154" s="287"/>
      <c r="C154" s="312" t="s">
        <v>707</v>
      </c>
      <c r="D154" s="267"/>
      <c r="E154" s="267"/>
      <c r="F154" s="313" t="s">
        <v>694</v>
      </c>
      <c r="G154" s="267"/>
      <c r="H154" s="312" t="s">
        <v>727</v>
      </c>
      <c r="I154" s="312" t="s">
        <v>690</v>
      </c>
      <c r="J154" s="312">
        <v>50</v>
      </c>
      <c r="K154" s="308"/>
    </row>
    <row r="155" spans="2:11" ht="15" customHeight="1">
      <c r="B155" s="287"/>
      <c r="C155" s="312" t="s">
        <v>715</v>
      </c>
      <c r="D155" s="267"/>
      <c r="E155" s="267"/>
      <c r="F155" s="313" t="s">
        <v>694</v>
      </c>
      <c r="G155" s="267"/>
      <c r="H155" s="312" t="s">
        <v>727</v>
      </c>
      <c r="I155" s="312" t="s">
        <v>690</v>
      </c>
      <c r="J155" s="312">
        <v>50</v>
      </c>
      <c r="K155" s="308"/>
    </row>
    <row r="156" spans="2:11" ht="15" customHeight="1">
      <c r="B156" s="287"/>
      <c r="C156" s="312" t="s">
        <v>713</v>
      </c>
      <c r="D156" s="267"/>
      <c r="E156" s="267"/>
      <c r="F156" s="313" t="s">
        <v>694</v>
      </c>
      <c r="G156" s="267"/>
      <c r="H156" s="312" t="s">
        <v>727</v>
      </c>
      <c r="I156" s="312" t="s">
        <v>690</v>
      </c>
      <c r="J156" s="312">
        <v>50</v>
      </c>
      <c r="K156" s="308"/>
    </row>
    <row r="157" spans="2:11" ht="15" customHeight="1">
      <c r="B157" s="287"/>
      <c r="C157" s="312" t="s">
        <v>108</v>
      </c>
      <c r="D157" s="267"/>
      <c r="E157" s="267"/>
      <c r="F157" s="313" t="s">
        <v>688</v>
      </c>
      <c r="G157" s="267"/>
      <c r="H157" s="312" t="s">
        <v>749</v>
      </c>
      <c r="I157" s="312" t="s">
        <v>690</v>
      </c>
      <c r="J157" s="312" t="s">
        <v>750</v>
      </c>
      <c r="K157" s="308"/>
    </row>
    <row r="158" spans="2:11" ht="15" customHeight="1">
      <c r="B158" s="287"/>
      <c r="C158" s="312" t="s">
        <v>751</v>
      </c>
      <c r="D158" s="267"/>
      <c r="E158" s="267"/>
      <c r="F158" s="313" t="s">
        <v>688</v>
      </c>
      <c r="G158" s="267"/>
      <c r="H158" s="312" t="s">
        <v>752</v>
      </c>
      <c r="I158" s="312" t="s">
        <v>722</v>
      </c>
      <c r="J158" s="312"/>
      <c r="K158" s="308"/>
    </row>
    <row r="159" spans="2:11" ht="15" customHeight="1">
      <c r="B159" s="314"/>
      <c r="C159" s="296"/>
      <c r="D159" s="296"/>
      <c r="E159" s="296"/>
      <c r="F159" s="296"/>
      <c r="G159" s="296"/>
      <c r="H159" s="296"/>
      <c r="I159" s="296"/>
      <c r="J159" s="296"/>
      <c r="K159" s="315"/>
    </row>
    <row r="160" spans="2:11" ht="18.75" customHeight="1">
      <c r="B160" s="263"/>
      <c r="C160" s="267"/>
      <c r="D160" s="267"/>
      <c r="E160" s="267"/>
      <c r="F160" s="286"/>
      <c r="G160" s="267"/>
      <c r="H160" s="267"/>
      <c r="I160" s="267"/>
      <c r="J160" s="267"/>
      <c r="K160" s="263"/>
    </row>
    <row r="161" spans="2:11" ht="18.75" customHeight="1">
      <c r="B161" s="273"/>
      <c r="C161" s="273"/>
      <c r="D161" s="273"/>
      <c r="E161" s="273"/>
      <c r="F161" s="273"/>
      <c r="G161" s="273"/>
      <c r="H161" s="273"/>
      <c r="I161" s="273"/>
      <c r="J161" s="273"/>
      <c r="K161" s="273"/>
    </row>
    <row r="162" spans="2:11" ht="7.5" customHeight="1">
      <c r="B162" s="255"/>
      <c r="C162" s="256"/>
      <c r="D162" s="256"/>
      <c r="E162" s="256"/>
      <c r="F162" s="256"/>
      <c r="G162" s="256"/>
      <c r="H162" s="256"/>
      <c r="I162" s="256"/>
      <c r="J162" s="256"/>
      <c r="K162" s="257"/>
    </row>
    <row r="163" spans="2:11" ht="45" customHeight="1">
      <c r="B163" s="258"/>
      <c r="C163" s="389" t="s">
        <v>753</v>
      </c>
      <c r="D163" s="389"/>
      <c r="E163" s="389"/>
      <c r="F163" s="389"/>
      <c r="G163" s="389"/>
      <c r="H163" s="389"/>
      <c r="I163" s="389"/>
      <c r="J163" s="389"/>
      <c r="K163" s="259"/>
    </row>
    <row r="164" spans="2:11" ht="17.25" customHeight="1">
      <c r="B164" s="258"/>
      <c r="C164" s="279" t="s">
        <v>682</v>
      </c>
      <c r="D164" s="279"/>
      <c r="E164" s="279"/>
      <c r="F164" s="279" t="s">
        <v>683</v>
      </c>
      <c r="G164" s="316"/>
      <c r="H164" s="317" t="s">
        <v>115</v>
      </c>
      <c r="I164" s="317" t="s">
        <v>55</v>
      </c>
      <c r="J164" s="279" t="s">
        <v>684</v>
      </c>
      <c r="K164" s="259"/>
    </row>
    <row r="165" spans="2:11" ht="17.25" customHeight="1">
      <c r="B165" s="260"/>
      <c r="C165" s="281" t="s">
        <v>685</v>
      </c>
      <c r="D165" s="281"/>
      <c r="E165" s="281"/>
      <c r="F165" s="282" t="s">
        <v>686</v>
      </c>
      <c r="G165" s="318"/>
      <c r="H165" s="319"/>
      <c r="I165" s="319"/>
      <c r="J165" s="281" t="s">
        <v>687</v>
      </c>
      <c r="K165" s="261"/>
    </row>
    <row r="166" spans="2:11" ht="5.25" customHeight="1">
      <c r="B166" s="287"/>
      <c r="C166" s="284"/>
      <c r="D166" s="284"/>
      <c r="E166" s="284"/>
      <c r="F166" s="284"/>
      <c r="G166" s="285"/>
      <c r="H166" s="284"/>
      <c r="I166" s="284"/>
      <c r="J166" s="284"/>
      <c r="K166" s="308"/>
    </row>
    <row r="167" spans="2:11" ht="15" customHeight="1">
      <c r="B167" s="287"/>
      <c r="C167" s="267" t="s">
        <v>691</v>
      </c>
      <c r="D167" s="267"/>
      <c r="E167" s="267"/>
      <c r="F167" s="286" t="s">
        <v>688</v>
      </c>
      <c r="G167" s="267"/>
      <c r="H167" s="267" t="s">
        <v>727</v>
      </c>
      <c r="I167" s="267" t="s">
        <v>690</v>
      </c>
      <c r="J167" s="267">
        <v>120</v>
      </c>
      <c r="K167" s="308"/>
    </row>
    <row r="168" spans="2:11" ht="15" customHeight="1">
      <c r="B168" s="287"/>
      <c r="C168" s="267" t="s">
        <v>736</v>
      </c>
      <c r="D168" s="267"/>
      <c r="E168" s="267"/>
      <c r="F168" s="286" t="s">
        <v>688</v>
      </c>
      <c r="G168" s="267"/>
      <c r="H168" s="267" t="s">
        <v>737</v>
      </c>
      <c r="I168" s="267" t="s">
        <v>690</v>
      </c>
      <c r="J168" s="267" t="s">
        <v>738</v>
      </c>
      <c r="K168" s="308"/>
    </row>
    <row r="169" spans="2:11" ht="15" customHeight="1">
      <c r="B169" s="287"/>
      <c r="C169" s="267" t="s">
        <v>82</v>
      </c>
      <c r="D169" s="267"/>
      <c r="E169" s="267"/>
      <c r="F169" s="286" t="s">
        <v>688</v>
      </c>
      <c r="G169" s="267"/>
      <c r="H169" s="267" t="s">
        <v>754</v>
      </c>
      <c r="I169" s="267" t="s">
        <v>690</v>
      </c>
      <c r="J169" s="267" t="s">
        <v>738</v>
      </c>
      <c r="K169" s="308"/>
    </row>
    <row r="170" spans="2:11" ht="15" customHeight="1">
      <c r="B170" s="287"/>
      <c r="C170" s="267" t="s">
        <v>693</v>
      </c>
      <c r="D170" s="267"/>
      <c r="E170" s="267"/>
      <c r="F170" s="286" t="s">
        <v>694</v>
      </c>
      <c r="G170" s="267"/>
      <c r="H170" s="267" t="s">
        <v>754</v>
      </c>
      <c r="I170" s="267" t="s">
        <v>690</v>
      </c>
      <c r="J170" s="267">
        <v>50</v>
      </c>
      <c r="K170" s="308"/>
    </row>
    <row r="171" spans="2:11" ht="15" customHeight="1">
      <c r="B171" s="287"/>
      <c r="C171" s="267" t="s">
        <v>696</v>
      </c>
      <c r="D171" s="267"/>
      <c r="E171" s="267"/>
      <c r="F171" s="286" t="s">
        <v>688</v>
      </c>
      <c r="G171" s="267"/>
      <c r="H171" s="267" t="s">
        <v>754</v>
      </c>
      <c r="I171" s="267" t="s">
        <v>698</v>
      </c>
      <c r="J171" s="267"/>
      <c r="K171" s="308"/>
    </row>
    <row r="172" spans="2:11" ht="15" customHeight="1">
      <c r="B172" s="287"/>
      <c r="C172" s="267" t="s">
        <v>707</v>
      </c>
      <c r="D172" s="267"/>
      <c r="E172" s="267"/>
      <c r="F172" s="286" t="s">
        <v>694</v>
      </c>
      <c r="G172" s="267"/>
      <c r="H172" s="267" t="s">
        <v>754</v>
      </c>
      <c r="I172" s="267" t="s">
        <v>690</v>
      </c>
      <c r="J172" s="267">
        <v>50</v>
      </c>
      <c r="K172" s="308"/>
    </row>
    <row r="173" spans="2:11" ht="15" customHeight="1">
      <c r="B173" s="287"/>
      <c r="C173" s="267" t="s">
        <v>715</v>
      </c>
      <c r="D173" s="267"/>
      <c r="E173" s="267"/>
      <c r="F173" s="286" t="s">
        <v>694</v>
      </c>
      <c r="G173" s="267"/>
      <c r="H173" s="267" t="s">
        <v>754</v>
      </c>
      <c r="I173" s="267" t="s">
        <v>690</v>
      </c>
      <c r="J173" s="267">
        <v>50</v>
      </c>
      <c r="K173" s="308"/>
    </row>
    <row r="174" spans="2:11" ht="15" customHeight="1">
      <c r="B174" s="287"/>
      <c r="C174" s="267" t="s">
        <v>713</v>
      </c>
      <c r="D174" s="267"/>
      <c r="E174" s="267"/>
      <c r="F174" s="286" t="s">
        <v>694</v>
      </c>
      <c r="G174" s="267"/>
      <c r="H174" s="267" t="s">
        <v>754</v>
      </c>
      <c r="I174" s="267" t="s">
        <v>690</v>
      </c>
      <c r="J174" s="267">
        <v>50</v>
      </c>
      <c r="K174" s="308"/>
    </row>
    <row r="175" spans="2:11" ht="15" customHeight="1">
      <c r="B175" s="287"/>
      <c r="C175" s="267" t="s">
        <v>114</v>
      </c>
      <c r="D175" s="267"/>
      <c r="E175" s="267"/>
      <c r="F175" s="286" t="s">
        <v>688</v>
      </c>
      <c r="G175" s="267"/>
      <c r="H175" s="267" t="s">
        <v>755</v>
      </c>
      <c r="I175" s="267" t="s">
        <v>756</v>
      </c>
      <c r="J175" s="267"/>
      <c r="K175" s="308"/>
    </row>
    <row r="176" spans="2:11" ht="15" customHeight="1">
      <c r="B176" s="287"/>
      <c r="C176" s="267" t="s">
        <v>55</v>
      </c>
      <c r="D176" s="267"/>
      <c r="E176" s="267"/>
      <c r="F176" s="286" t="s">
        <v>688</v>
      </c>
      <c r="G176" s="267"/>
      <c r="H176" s="267" t="s">
        <v>757</v>
      </c>
      <c r="I176" s="267" t="s">
        <v>758</v>
      </c>
      <c r="J176" s="267">
        <v>1</v>
      </c>
      <c r="K176" s="308"/>
    </row>
    <row r="177" spans="2:11" ht="15" customHeight="1">
      <c r="B177" s="287"/>
      <c r="C177" s="267" t="s">
        <v>51</v>
      </c>
      <c r="D177" s="267"/>
      <c r="E177" s="267"/>
      <c r="F177" s="286" t="s">
        <v>688</v>
      </c>
      <c r="G177" s="267"/>
      <c r="H177" s="267" t="s">
        <v>759</v>
      </c>
      <c r="I177" s="267" t="s">
        <v>690</v>
      </c>
      <c r="J177" s="267">
        <v>20</v>
      </c>
      <c r="K177" s="308"/>
    </row>
    <row r="178" spans="2:11" ht="15" customHeight="1">
      <c r="B178" s="287"/>
      <c r="C178" s="267" t="s">
        <v>115</v>
      </c>
      <c r="D178" s="267"/>
      <c r="E178" s="267"/>
      <c r="F178" s="286" t="s">
        <v>688</v>
      </c>
      <c r="G178" s="267"/>
      <c r="H178" s="267" t="s">
        <v>760</v>
      </c>
      <c r="I178" s="267" t="s">
        <v>690</v>
      </c>
      <c r="J178" s="267">
        <v>255</v>
      </c>
      <c r="K178" s="308"/>
    </row>
    <row r="179" spans="2:11" ht="15" customHeight="1">
      <c r="B179" s="287"/>
      <c r="C179" s="267" t="s">
        <v>116</v>
      </c>
      <c r="D179" s="267"/>
      <c r="E179" s="267"/>
      <c r="F179" s="286" t="s">
        <v>688</v>
      </c>
      <c r="G179" s="267"/>
      <c r="H179" s="267" t="s">
        <v>653</v>
      </c>
      <c r="I179" s="267" t="s">
        <v>690</v>
      </c>
      <c r="J179" s="267">
        <v>10</v>
      </c>
      <c r="K179" s="308"/>
    </row>
    <row r="180" spans="2:11" ht="15" customHeight="1">
      <c r="B180" s="287"/>
      <c r="C180" s="267" t="s">
        <v>117</v>
      </c>
      <c r="D180" s="267"/>
      <c r="E180" s="267"/>
      <c r="F180" s="286" t="s">
        <v>688</v>
      </c>
      <c r="G180" s="267"/>
      <c r="H180" s="267" t="s">
        <v>761</v>
      </c>
      <c r="I180" s="267" t="s">
        <v>722</v>
      </c>
      <c r="J180" s="267"/>
      <c r="K180" s="308"/>
    </row>
    <row r="181" spans="2:11" ht="15" customHeight="1">
      <c r="B181" s="287"/>
      <c r="C181" s="267" t="s">
        <v>762</v>
      </c>
      <c r="D181" s="267"/>
      <c r="E181" s="267"/>
      <c r="F181" s="286" t="s">
        <v>688</v>
      </c>
      <c r="G181" s="267"/>
      <c r="H181" s="267" t="s">
        <v>763</v>
      </c>
      <c r="I181" s="267" t="s">
        <v>722</v>
      </c>
      <c r="J181" s="267"/>
      <c r="K181" s="308"/>
    </row>
    <row r="182" spans="2:11" ht="15" customHeight="1">
      <c r="B182" s="287"/>
      <c r="C182" s="267" t="s">
        <v>751</v>
      </c>
      <c r="D182" s="267"/>
      <c r="E182" s="267"/>
      <c r="F182" s="286" t="s">
        <v>688</v>
      </c>
      <c r="G182" s="267"/>
      <c r="H182" s="267" t="s">
        <v>764</v>
      </c>
      <c r="I182" s="267" t="s">
        <v>722</v>
      </c>
      <c r="J182" s="267"/>
      <c r="K182" s="308"/>
    </row>
    <row r="183" spans="2:11" ht="15" customHeight="1">
      <c r="B183" s="287"/>
      <c r="C183" s="267" t="s">
        <v>119</v>
      </c>
      <c r="D183" s="267"/>
      <c r="E183" s="267"/>
      <c r="F183" s="286" t="s">
        <v>694</v>
      </c>
      <c r="G183" s="267"/>
      <c r="H183" s="267" t="s">
        <v>765</v>
      </c>
      <c r="I183" s="267" t="s">
        <v>690</v>
      </c>
      <c r="J183" s="267">
        <v>50</v>
      </c>
      <c r="K183" s="308"/>
    </row>
    <row r="184" spans="2:11" ht="15" customHeight="1">
      <c r="B184" s="287"/>
      <c r="C184" s="267" t="s">
        <v>766</v>
      </c>
      <c r="D184" s="267"/>
      <c r="E184" s="267"/>
      <c r="F184" s="286" t="s">
        <v>694</v>
      </c>
      <c r="G184" s="267"/>
      <c r="H184" s="267" t="s">
        <v>767</v>
      </c>
      <c r="I184" s="267" t="s">
        <v>768</v>
      </c>
      <c r="J184" s="267"/>
      <c r="K184" s="308"/>
    </row>
    <row r="185" spans="2:11" ht="15" customHeight="1">
      <c r="B185" s="287"/>
      <c r="C185" s="267" t="s">
        <v>769</v>
      </c>
      <c r="D185" s="267"/>
      <c r="E185" s="267"/>
      <c r="F185" s="286" t="s">
        <v>694</v>
      </c>
      <c r="G185" s="267"/>
      <c r="H185" s="267" t="s">
        <v>770</v>
      </c>
      <c r="I185" s="267" t="s">
        <v>768</v>
      </c>
      <c r="J185" s="267"/>
      <c r="K185" s="308"/>
    </row>
    <row r="186" spans="2:11" ht="15" customHeight="1">
      <c r="B186" s="287"/>
      <c r="C186" s="267" t="s">
        <v>771</v>
      </c>
      <c r="D186" s="267"/>
      <c r="E186" s="267"/>
      <c r="F186" s="286" t="s">
        <v>694</v>
      </c>
      <c r="G186" s="267"/>
      <c r="H186" s="267" t="s">
        <v>772</v>
      </c>
      <c r="I186" s="267" t="s">
        <v>768</v>
      </c>
      <c r="J186" s="267"/>
      <c r="K186" s="308"/>
    </row>
    <row r="187" spans="2:11" ht="15" customHeight="1">
      <c r="B187" s="287"/>
      <c r="C187" s="320" t="s">
        <v>773</v>
      </c>
      <c r="D187" s="267"/>
      <c r="E187" s="267"/>
      <c r="F187" s="286" t="s">
        <v>694</v>
      </c>
      <c r="G187" s="267"/>
      <c r="H187" s="267" t="s">
        <v>774</v>
      </c>
      <c r="I187" s="267" t="s">
        <v>775</v>
      </c>
      <c r="J187" s="321" t="s">
        <v>776</v>
      </c>
      <c r="K187" s="308"/>
    </row>
    <row r="188" spans="2:11" ht="15" customHeight="1">
      <c r="B188" s="287"/>
      <c r="C188" s="272" t="s">
        <v>40</v>
      </c>
      <c r="D188" s="267"/>
      <c r="E188" s="267"/>
      <c r="F188" s="286" t="s">
        <v>688</v>
      </c>
      <c r="G188" s="267"/>
      <c r="H188" s="263" t="s">
        <v>777</v>
      </c>
      <c r="I188" s="267" t="s">
        <v>778</v>
      </c>
      <c r="J188" s="267"/>
      <c r="K188" s="308"/>
    </row>
    <row r="189" spans="2:11" ht="15" customHeight="1">
      <c r="B189" s="287"/>
      <c r="C189" s="272" t="s">
        <v>779</v>
      </c>
      <c r="D189" s="267"/>
      <c r="E189" s="267"/>
      <c r="F189" s="286" t="s">
        <v>688</v>
      </c>
      <c r="G189" s="267"/>
      <c r="H189" s="267" t="s">
        <v>780</v>
      </c>
      <c r="I189" s="267" t="s">
        <v>722</v>
      </c>
      <c r="J189" s="267"/>
      <c r="K189" s="308"/>
    </row>
    <row r="190" spans="2:11" ht="15" customHeight="1">
      <c r="B190" s="287"/>
      <c r="C190" s="272" t="s">
        <v>781</v>
      </c>
      <c r="D190" s="267"/>
      <c r="E190" s="267"/>
      <c r="F190" s="286" t="s">
        <v>688</v>
      </c>
      <c r="G190" s="267"/>
      <c r="H190" s="267" t="s">
        <v>782</v>
      </c>
      <c r="I190" s="267" t="s">
        <v>722</v>
      </c>
      <c r="J190" s="267"/>
      <c r="K190" s="308"/>
    </row>
    <row r="191" spans="2:11" ht="15" customHeight="1">
      <c r="B191" s="287"/>
      <c r="C191" s="272" t="s">
        <v>783</v>
      </c>
      <c r="D191" s="267"/>
      <c r="E191" s="267"/>
      <c r="F191" s="286" t="s">
        <v>694</v>
      </c>
      <c r="G191" s="267"/>
      <c r="H191" s="267" t="s">
        <v>784</v>
      </c>
      <c r="I191" s="267" t="s">
        <v>722</v>
      </c>
      <c r="J191" s="267"/>
      <c r="K191" s="308"/>
    </row>
    <row r="192" spans="2:11" ht="15" customHeight="1">
      <c r="B192" s="314"/>
      <c r="C192" s="322"/>
      <c r="D192" s="296"/>
      <c r="E192" s="296"/>
      <c r="F192" s="296"/>
      <c r="G192" s="296"/>
      <c r="H192" s="296"/>
      <c r="I192" s="296"/>
      <c r="J192" s="296"/>
      <c r="K192" s="315"/>
    </row>
    <row r="193" spans="2:11" ht="18.75" customHeight="1">
      <c r="B193" s="263"/>
      <c r="C193" s="267"/>
      <c r="D193" s="267"/>
      <c r="E193" s="267"/>
      <c r="F193" s="286"/>
      <c r="G193" s="267"/>
      <c r="H193" s="267"/>
      <c r="I193" s="267"/>
      <c r="J193" s="267"/>
      <c r="K193" s="263"/>
    </row>
    <row r="194" spans="2:11" ht="18.75" customHeight="1">
      <c r="B194" s="263"/>
      <c r="C194" s="267"/>
      <c r="D194" s="267"/>
      <c r="E194" s="267"/>
      <c r="F194" s="286"/>
      <c r="G194" s="267"/>
      <c r="H194" s="267"/>
      <c r="I194" s="267"/>
      <c r="J194" s="267"/>
      <c r="K194" s="263"/>
    </row>
    <row r="195" spans="2:11" ht="18.75" customHeight="1">
      <c r="B195" s="273"/>
      <c r="C195" s="273"/>
      <c r="D195" s="273"/>
      <c r="E195" s="273"/>
      <c r="F195" s="273"/>
      <c r="G195" s="273"/>
      <c r="H195" s="273"/>
      <c r="I195" s="273"/>
      <c r="J195" s="273"/>
      <c r="K195" s="273"/>
    </row>
    <row r="196" spans="2:11">
      <c r="B196" s="255"/>
      <c r="C196" s="256"/>
      <c r="D196" s="256"/>
      <c r="E196" s="256"/>
      <c r="F196" s="256"/>
      <c r="G196" s="256"/>
      <c r="H196" s="256"/>
      <c r="I196" s="256"/>
      <c r="J196" s="256"/>
      <c r="K196" s="257"/>
    </row>
    <row r="197" spans="2:11" ht="21">
      <c r="B197" s="258"/>
      <c r="C197" s="389" t="s">
        <v>785</v>
      </c>
      <c r="D197" s="389"/>
      <c r="E197" s="389"/>
      <c r="F197" s="389"/>
      <c r="G197" s="389"/>
      <c r="H197" s="389"/>
      <c r="I197" s="389"/>
      <c r="J197" s="389"/>
      <c r="K197" s="259"/>
    </row>
    <row r="198" spans="2:11" ht="25.5" customHeight="1">
      <c r="B198" s="258"/>
      <c r="C198" s="323" t="s">
        <v>786</v>
      </c>
      <c r="D198" s="323"/>
      <c r="E198" s="323"/>
      <c r="F198" s="323" t="s">
        <v>787</v>
      </c>
      <c r="G198" s="324"/>
      <c r="H198" s="388" t="s">
        <v>788</v>
      </c>
      <c r="I198" s="388"/>
      <c r="J198" s="388"/>
      <c r="K198" s="259"/>
    </row>
    <row r="199" spans="2:11" ht="5.25" customHeight="1">
      <c r="B199" s="287"/>
      <c r="C199" s="284"/>
      <c r="D199" s="284"/>
      <c r="E199" s="284"/>
      <c r="F199" s="284"/>
      <c r="G199" s="267"/>
      <c r="H199" s="284"/>
      <c r="I199" s="284"/>
      <c r="J199" s="284"/>
      <c r="K199" s="308"/>
    </row>
    <row r="200" spans="2:11" ht="15" customHeight="1">
      <c r="B200" s="287"/>
      <c r="C200" s="267" t="s">
        <v>778</v>
      </c>
      <c r="D200" s="267"/>
      <c r="E200" s="267"/>
      <c r="F200" s="286" t="s">
        <v>41</v>
      </c>
      <c r="G200" s="267"/>
      <c r="H200" s="386" t="s">
        <v>789</v>
      </c>
      <c r="I200" s="386"/>
      <c r="J200" s="386"/>
      <c r="K200" s="308"/>
    </row>
    <row r="201" spans="2:11" ht="15" customHeight="1">
      <c r="B201" s="287"/>
      <c r="C201" s="293"/>
      <c r="D201" s="267"/>
      <c r="E201" s="267"/>
      <c r="F201" s="286" t="s">
        <v>42</v>
      </c>
      <c r="G201" s="267"/>
      <c r="H201" s="386" t="s">
        <v>790</v>
      </c>
      <c r="I201" s="386"/>
      <c r="J201" s="386"/>
      <c r="K201" s="308"/>
    </row>
    <row r="202" spans="2:11" ht="15" customHeight="1">
      <c r="B202" s="287"/>
      <c r="C202" s="293"/>
      <c r="D202" s="267"/>
      <c r="E202" s="267"/>
      <c r="F202" s="286" t="s">
        <v>45</v>
      </c>
      <c r="G202" s="267"/>
      <c r="H202" s="386" t="s">
        <v>791</v>
      </c>
      <c r="I202" s="386"/>
      <c r="J202" s="386"/>
      <c r="K202" s="308"/>
    </row>
    <row r="203" spans="2:11" ht="15" customHeight="1">
      <c r="B203" s="287"/>
      <c r="C203" s="267"/>
      <c r="D203" s="267"/>
      <c r="E203" s="267"/>
      <c r="F203" s="286" t="s">
        <v>43</v>
      </c>
      <c r="G203" s="267"/>
      <c r="H203" s="386" t="s">
        <v>792</v>
      </c>
      <c r="I203" s="386"/>
      <c r="J203" s="386"/>
      <c r="K203" s="308"/>
    </row>
    <row r="204" spans="2:11" ht="15" customHeight="1">
      <c r="B204" s="287"/>
      <c r="C204" s="267"/>
      <c r="D204" s="267"/>
      <c r="E204" s="267"/>
      <c r="F204" s="286" t="s">
        <v>44</v>
      </c>
      <c r="G204" s="267"/>
      <c r="H204" s="386" t="s">
        <v>793</v>
      </c>
      <c r="I204" s="386"/>
      <c r="J204" s="386"/>
      <c r="K204" s="308"/>
    </row>
    <row r="205" spans="2:11" ht="15" customHeight="1">
      <c r="B205" s="287"/>
      <c r="C205" s="267"/>
      <c r="D205" s="267"/>
      <c r="E205" s="267"/>
      <c r="F205" s="286"/>
      <c r="G205" s="267"/>
      <c r="H205" s="267"/>
      <c r="I205" s="267"/>
      <c r="J205" s="267"/>
      <c r="K205" s="308"/>
    </row>
    <row r="206" spans="2:11" ht="15" customHeight="1">
      <c r="B206" s="287"/>
      <c r="C206" s="267" t="s">
        <v>734</v>
      </c>
      <c r="D206" s="267"/>
      <c r="E206" s="267"/>
      <c r="F206" s="286" t="s">
        <v>76</v>
      </c>
      <c r="G206" s="267"/>
      <c r="H206" s="386" t="s">
        <v>794</v>
      </c>
      <c r="I206" s="386"/>
      <c r="J206" s="386"/>
      <c r="K206" s="308"/>
    </row>
    <row r="207" spans="2:11" ht="15" customHeight="1">
      <c r="B207" s="287"/>
      <c r="C207" s="293"/>
      <c r="D207" s="267"/>
      <c r="E207" s="267"/>
      <c r="F207" s="286" t="s">
        <v>634</v>
      </c>
      <c r="G207" s="267"/>
      <c r="H207" s="386" t="s">
        <v>635</v>
      </c>
      <c r="I207" s="386"/>
      <c r="J207" s="386"/>
      <c r="K207" s="308"/>
    </row>
    <row r="208" spans="2:11" ht="15" customHeight="1">
      <c r="B208" s="287"/>
      <c r="C208" s="267"/>
      <c r="D208" s="267"/>
      <c r="E208" s="267"/>
      <c r="F208" s="286" t="s">
        <v>632</v>
      </c>
      <c r="G208" s="267"/>
      <c r="H208" s="386" t="s">
        <v>795</v>
      </c>
      <c r="I208" s="386"/>
      <c r="J208" s="386"/>
      <c r="K208" s="308"/>
    </row>
    <row r="209" spans="2:11" ht="15" customHeight="1">
      <c r="B209" s="325"/>
      <c r="C209" s="293"/>
      <c r="D209" s="293"/>
      <c r="E209" s="293"/>
      <c r="F209" s="286" t="s">
        <v>636</v>
      </c>
      <c r="G209" s="272"/>
      <c r="H209" s="387" t="s">
        <v>637</v>
      </c>
      <c r="I209" s="387"/>
      <c r="J209" s="387"/>
      <c r="K209" s="326"/>
    </row>
    <row r="210" spans="2:11" ht="15" customHeight="1">
      <c r="B210" s="325"/>
      <c r="C210" s="293"/>
      <c r="D210" s="293"/>
      <c r="E210" s="293"/>
      <c r="F210" s="286" t="s">
        <v>127</v>
      </c>
      <c r="G210" s="272"/>
      <c r="H210" s="387" t="s">
        <v>796</v>
      </c>
      <c r="I210" s="387"/>
      <c r="J210" s="387"/>
      <c r="K210" s="326"/>
    </row>
    <row r="211" spans="2:11" ht="15" customHeight="1">
      <c r="B211" s="325"/>
      <c r="C211" s="293"/>
      <c r="D211" s="293"/>
      <c r="E211" s="293"/>
      <c r="F211" s="327"/>
      <c r="G211" s="272"/>
      <c r="H211" s="328"/>
      <c r="I211" s="328"/>
      <c r="J211" s="328"/>
      <c r="K211" s="326"/>
    </row>
    <row r="212" spans="2:11" ht="15" customHeight="1">
      <c r="B212" s="325"/>
      <c r="C212" s="267" t="s">
        <v>758</v>
      </c>
      <c r="D212" s="293"/>
      <c r="E212" s="293"/>
      <c r="F212" s="286">
        <v>1</v>
      </c>
      <c r="G212" s="272"/>
      <c r="H212" s="387" t="s">
        <v>797</v>
      </c>
      <c r="I212" s="387"/>
      <c r="J212" s="387"/>
      <c r="K212" s="326"/>
    </row>
    <row r="213" spans="2:11" ht="15" customHeight="1">
      <c r="B213" s="325"/>
      <c r="C213" s="293"/>
      <c r="D213" s="293"/>
      <c r="E213" s="293"/>
      <c r="F213" s="286">
        <v>2</v>
      </c>
      <c r="G213" s="272"/>
      <c r="H213" s="387" t="s">
        <v>798</v>
      </c>
      <c r="I213" s="387"/>
      <c r="J213" s="387"/>
      <c r="K213" s="326"/>
    </row>
    <row r="214" spans="2:11" ht="15" customHeight="1">
      <c r="B214" s="325"/>
      <c r="C214" s="293"/>
      <c r="D214" s="293"/>
      <c r="E214" s="293"/>
      <c r="F214" s="286">
        <v>3</v>
      </c>
      <c r="G214" s="272"/>
      <c r="H214" s="387" t="s">
        <v>799</v>
      </c>
      <c r="I214" s="387"/>
      <c r="J214" s="387"/>
      <c r="K214" s="326"/>
    </row>
    <row r="215" spans="2:11" ht="15" customHeight="1">
      <c r="B215" s="325"/>
      <c r="C215" s="293"/>
      <c r="D215" s="293"/>
      <c r="E215" s="293"/>
      <c r="F215" s="286">
        <v>4</v>
      </c>
      <c r="G215" s="272"/>
      <c r="H215" s="387" t="s">
        <v>800</v>
      </c>
      <c r="I215" s="387"/>
      <c r="J215" s="387"/>
      <c r="K215" s="326"/>
    </row>
    <row r="216" spans="2:11" ht="12.75" customHeight="1">
      <c r="B216" s="329"/>
      <c r="C216" s="330"/>
      <c r="D216" s="330"/>
      <c r="E216" s="330"/>
      <c r="F216" s="330"/>
      <c r="G216" s="330"/>
      <c r="H216" s="330"/>
      <c r="I216" s="330"/>
      <c r="J216" s="330"/>
      <c r="K216" s="331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1.1.1 - elektroinstalace</vt:lpstr>
      <vt:lpstr>SO 1.1.2 - zemní a ostatn...</vt:lpstr>
      <vt:lpstr>SO 1.1.3 - VRN</vt:lpstr>
      <vt:lpstr>Pokyny pro vyplnění</vt:lpstr>
      <vt:lpstr>'Rekapitulace stavby'!Názvy_tisku</vt:lpstr>
      <vt:lpstr>'SO 1.1.1 - elektroinstalace'!Názvy_tisku</vt:lpstr>
      <vt:lpstr>'SO 1.1.2 - zemní a ostatn...'!Názvy_tisku</vt:lpstr>
      <vt:lpstr>'SO 1.1.3 - VRN'!Názvy_tisku</vt:lpstr>
      <vt:lpstr>'Pokyny pro vyplnění'!Oblast_tisku</vt:lpstr>
      <vt:lpstr>'Rekapitulace stavby'!Oblast_tisku</vt:lpstr>
      <vt:lpstr>'SO 1.1.1 - elektroinstalace'!Oblast_tisku</vt:lpstr>
      <vt:lpstr>'SO 1.1.2 - zemní a ostatn...'!Oblast_tisku</vt:lpstr>
      <vt:lpstr>'SO 1.1.3 -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Čapek Jiří, Ing.</dc:creator>
  <cp:lastModifiedBy>Růžička Vladimír, DiS.</cp:lastModifiedBy>
  <dcterms:created xsi:type="dcterms:W3CDTF">2018-10-10T11:55:43Z</dcterms:created>
  <dcterms:modified xsi:type="dcterms:W3CDTF">2018-10-12T10:10:17Z</dcterms:modified>
</cp:coreProperties>
</file>